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420" yWindow="-180" windowWidth="12645" windowHeight="12240" activeTab="1"/>
  </bookViews>
  <sheets>
    <sheet name="R0_Rn_calcs_empty" sheetId="6" r:id="rId1"/>
    <sheet name="R0_Rn_calcs_fin" sheetId="5" r:id="rId2"/>
  </sheets>
  <definedNames>
    <definedName name="ave_infous" localSheetId="0">R0_Rn_calcs_empty!$F$13</definedName>
    <definedName name="ave_infous" localSheetId="1">R0_Rn_calcs_fin!$F$13</definedName>
    <definedName name="b_oo" localSheetId="0">R0_Rn_calcs_empty!$D$20</definedName>
    <definedName name="b_oo" localSheetId="1">R0_Rn_calcs_fin!$D$20</definedName>
    <definedName name="b_oy" localSheetId="0">R0_Rn_calcs_empty!$C$20</definedName>
    <definedName name="b_oy" localSheetId="1">R0_Rn_calcs_fin!$C$20</definedName>
    <definedName name="b_yo" localSheetId="0">R0_Rn_calcs_empty!$D$19</definedName>
    <definedName name="b_yo" localSheetId="1">R0_Rn_calcs_fin!$D$19</definedName>
    <definedName name="b_yy" localSheetId="0">R0_Rn_calcs_empty!$C$19</definedName>
    <definedName name="b_yy" localSheetId="1">R0_Rn_calcs_fin!$C$19</definedName>
    <definedName name="infous_o0" localSheetId="0">R0_Rn_calcs_empty!$D$27</definedName>
    <definedName name="infous_o0" localSheetId="1">R0_Rn_calcs_fin!$D$27</definedName>
    <definedName name="infous_y0" localSheetId="0">R0_Rn_calcs_empty!$C$27</definedName>
    <definedName name="infous_y0" localSheetId="1">R0_Rn_calcs_fin!$C$27</definedName>
    <definedName name="N_o" localSheetId="0">R0_Rn_calcs_empty!$D$24</definedName>
    <definedName name="N_o" localSheetId="1">R0_Rn_calcs_fin!$D$24</definedName>
    <definedName name="N_y" localSheetId="0">R0_Rn_calcs_empty!$C$24</definedName>
    <definedName name="N_y" localSheetId="1">R0_Rn_calcs_fin!$C$24</definedName>
    <definedName name="Num_vacc_o" localSheetId="0">R0_Rn_calcs_empty!$D$25</definedName>
    <definedName name="Num_vacc_o">R0_Rn_calcs_fin!$D$25</definedName>
    <definedName name="Num_vacc_y" localSheetId="0">R0_Rn_calcs_empty!$C$25</definedName>
    <definedName name="Num_vacc_y">R0_Rn_calcs_fin!$C$25</definedName>
    <definedName name="R_oo" localSheetId="0">R0_Rn_calcs_empty!$D$34</definedName>
    <definedName name="R_oo" localSheetId="1">R0_Rn_calcs_fin!$D$34</definedName>
    <definedName name="R_oy" localSheetId="0">R0_Rn_calcs_empty!$C$34</definedName>
    <definedName name="R_oy" localSheetId="1">R0_Rn_calcs_fin!$C$34</definedName>
    <definedName name="R_yo" localSheetId="0">R0_Rn_calcs_empty!$D$33</definedName>
    <definedName name="R_yo" localSheetId="1">R0_Rn_calcs_fin!$D$33</definedName>
    <definedName name="R_yy" localSheetId="0">R0_Rn_calcs_empty!$C$33</definedName>
    <definedName name="R_yy" localSheetId="1">R0_Rn_calcs_fin!$C$33</definedName>
    <definedName name="Rn_oo" localSheetId="0">R0_Rn_calcs_empty!$O$34</definedName>
    <definedName name="Rn_oo">R0_Rn_calcs_fin!$O$34</definedName>
    <definedName name="Rn_oy" localSheetId="0">R0_Rn_calcs_empty!$N$34</definedName>
    <definedName name="Rn_oy">R0_Rn_calcs_fin!$N$34</definedName>
    <definedName name="Rn_yo" localSheetId="0">R0_Rn_calcs_empty!$O$33</definedName>
    <definedName name="Rn_yo">R0_Rn_calcs_fin!$O$33</definedName>
    <definedName name="Rn_yy" localSheetId="0">R0_Rn_calcs_empty!$N$33</definedName>
    <definedName name="Rn_yy">R0_Rn_calcs_fin!$N$33</definedName>
    <definedName name="S_o" localSheetId="0">R0_Rn_calcs_empty!$D$26</definedName>
    <definedName name="S_o">R0_Rn_calcs_fin!$D$26</definedName>
    <definedName name="S_y" localSheetId="0">R0_Rn_calcs_empty!$C$26</definedName>
    <definedName name="S_y">R0_Rn_calcs_fin!$C$26</definedName>
  </definedNames>
  <calcPr calcId="125725"/>
</workbook>
</file>

<file path=xl/calcChain.xml><?xml version="1.0" encoding="utf-8"?>
<calcChain xmlns="http://schemas.openxmlformats.org/spreadsheetml/2006/main">
  <c r="K67" i="6"/>
  <c r="K68" s="1"/>
  <c r="K69" s="1"/>
  <c r="K70" s="1"/>
  <c r="K71" s="1"/>
  <c r="K72" s="1"/>
  <c r="K73" s="1"/>
  <c r="K74" s="1"/>
  <c r="K75" s="1"/>
  <c r="K66"/>
  <c r="A66"/>
  <c r="A67" s="1"/>
  <c r="A68" s="1"/>
  <c r="A69" s="1"/>
  <c r="A70" s="1"/>
  <c r="A71" s="1"/>
  <c r="A72" s="1"/>
  <c r="A73" s="1"/>
  <c r="A74" s="1"/>
  <c r="A75" s="1"/>
  <c r="N65"/>
  <c r="M65"/>
  <c r="L65"/>
  <c r="D65"/>
  <c r="C65"/>
  <c r="B65"/>
  <c r="C26"/>
  <c r="C26" i="5"/>
  <c r="N33" s="1"/>
  <c r="K66"/>
  <c r="K67" s="1"/>
  <c r="K68" s="1"/>
  <c r="K69" s="1"/>
  <c r="K70" s="1"/>
  <c r="K71" s="1"/>
  <c r="K72" s="1"/>
  <c r="K73" s="1"/>
  <c r="K74" s="1"/>
  <c r="K75" s="1"/>
  <c r="N65"/>
  <c r="M65"/>
  <c r="L65"/>
  <c r="A66"/>
  <c r="A67" s="1"/>
  <c r="A68" s="1"/>
  <c r="A69" s="1"/>
  <c r="A70" s="1"/>
  <c r="A71" s="1"/>
  <c r="A72" s="1"/>
  <c r="A73" s="1"/>
  <c r="A74" s="1"/>
  <c r="A75" s="1"/>
  <c r="N34" l="1"/>
  <c r="O34" l="1"/>
  <c r="M66" s="1"/>
  <c r="O33"/>
  <c r="L66" s="1"/>
  <c r="C33"/>
  <c r="D33"/>
  <c r="C34"/>
  <c r="D34"/>
  <c r="C65"/>
  <c r="B65"/>
  <c r="D65" l="1"/>
  <c r="L67"/>
  <c r="M67"/>
  <c r="N66"/>
  <c r="P66" s="1"/>
  <c r="B66"/>
  <c r="C66"/>
  <c r="N67" l="1"/>
  <c r="P67" s="1"/>
  <c r="M68"/>
  <c r="L68"/>
  <c r="B67"/>
  <c r="C67"/>
  <c r="D66"/>
  <c r="F66" s="1"/>
  <c r="N68" l="1"/>
  <c r="P68" s="1"/>
  <c r="M69"/>
  <c r="L69"/>
  <c r="D67"/>
  <c r="F67" s="1"/>
  <c r="B68"/>
  <c r="C68"/>
  <c r="N69" l="1"/>
  <c r="P69" s="1"/>
  <c r="M70"/>
  <c r="L70"/>
  <c r="D68"/>
  <c r="F68" s="1"/>
  <c r="B69"/>
  <c r="C69"/>
  <c r="D69" l="1"/>
  <c r="F69" s="1"/>
  <c r="L71"/>
  <c r="M71"/>
  <c r="N70"/>
  <c r="P70" s="1"/>
  <c r="B70"/>
  <c r="C70"/>
  <c r="N71" l="1"/>
  <c r="P71" s="1"/>
  <c r="M72"/>
  <c r="L72"/>
  <c r="C71"/>
  <c r="D70"/>
  <c r="F70" s="1"/>
  <c r="B71"/>
  <c r="L73" l="1"/>
  <c r="M73"/>
  <c r="N72"/>
  <c r="P72" s="1"/>
  <c r="D71"/>
  <c r="F71" s="1"/>
  <c r="B72"/>
  <c r="C72"/>
  <c r="L74" l="1"/>
  <c r="N73"/>
  <c r="P73" s="1"/>
  <c r="M74"/>
  <c r="C73"/>
  <c r="B73"/>
  <c r="D72"/>
  <c r="F72" s="1"/>
  <c r="N74" l="1"/>
  <c r="P74" s="1"/>
  <c r="M75"/>
  <c r="L75"/>
  <c r="C74"/>
  <c r="B74"/>
  <c r="D73"/>
  <c r="F73" s="1"/>
  <c r="N75" l="1"/>
  <c r="P75" s="1"/>
  <c r="C75"/>
  <c r="B75"/>
  <c r="D74"/>
  <c r="F74" s="1"/>
  <c r="D75" l="1"/>
  <c r="F75" s="1"/>
</calcChain>
</file>

<file path=xl/comments1.xml><?xml version="1.0" encoding="utf-8"?>
<comments xmlns="http://schemas.openxmlformats.org/spreadsheetml/2006/main">
  <authors>
    <author>Emilia Vynnycky</author>
    <author>Network User</author>
  </authors>
  <commentList>
    <comment ref="G11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>The cells in the yellow and blue cells in column G have been assigned the names in column G. eg cell G14 has been assigned the name N_y.  This means that if we set up an equation in another cell which refers to cell G14, we can refer to the cell name (ie tot_popn) in the equation, rather than G14..</t>
        </r>
      </text>
    </comment>
    <comment ref="C19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sz val="10"/>
            <color indexed="9"/>
            <rFont val="Tahoma"/>
            <family val="2"/>
          </rPr>
          <t xml:space="preserve">
The cells in this matrix have been assigned the names b_yy, b_yo, b_oy and b_oo.  Click on the cell and look at the white box to the left of the formula bar below the rubbon to see the name assigned to the cell. </t>
        </r>
      </text>
    </comment>
    <comment ref="A24" authorId="1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row have been assigned the names N_y and N_o.  Click on the cell and look at the white box to the left of the formula bar below the ribbon to see the name assigned to the cell. </t>
        </r>
      </text>
    </comment>
    <comment ref="A25" authorId="1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10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row have been assigned the names Num_vacc_y and Num_vacc_o.  Click on the cell and look at the white box to the left of the formula bar below the ribbon to see the name assigned to the cell.</t>
        </r>
        <r>
          <rPr>
            <b/>
            <sz val="10"/>
            <color indexed="9"/>
            <rFont val="Tahoma"/>
            <family val="2"/>
          </rPr>
          <t xml:space="preserve"> </t>
        </r>
      </text>
    </comment>
    <comment ref="A26" authorId="1">
      <text>
        <r>
          <rPr>
            <b/>
            <sz val="9"/>
            <color indexed="15"/>
            <rFont val="Tahoma"/>
            <family val="2"/>
          </rPr>
          <t xml:space="preserve">Introduction to Infectious Disease Modelling (E Vynnycky and R White):
</t>
        </r>
        <r>
          <rPr>
            <sz val="10"/>
            <color indexed="9"/>
            <rFont val="Tahoma"/>
            <family val="2"/>
          </rPr>
          <t xml:space="preserve">
The cells in this row have been assigned the names S_y and S_o.  Click on the cell and look at the white box to the left of the formula bar below the ribbon to see the name assigned to the cell.</t>
        </r>
        <r>
          <rPr>
            <sz val="8"/>
            <color indexed="9"/>
            <rFont val="Tahoma"/>
            <family val="2"/>
          </rPr>
          <t xml:space="preserve"> 
</t>
        </r>
        <r>
          <rPr>
            <sz val="10"/>
            <color indexed="9"/>
            <rFont val="Tahoma"/>
            <family val="2"/>
          </rPr>
          <t xml:space="preserve">
Note that this reflects the </t>
        </r>
        <r>
          <rPr>
            <i/>
            <sz val="10"/>
            <color indexed="9"/>
            <rFont val="Tahoma"/>
            <family val="2"/>
          </rPr>
          <t>minimum</t>
        </r>
        <r>
          <rPr>
            <sz val="10"/>
            <color indexed="9"/>
            <rFont val="Tahoma"/>
            <family val="2"/>
          </rPr>
          <t xml:space="preserve"> number susceptible, since the vaccine efficacy is not known.</t>
        </r>
      </text>
    </comment>
    <comment ref="A27" authorId="1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row have been assigned the names S_y and S_o.  Click on the cell and look at the white box to the left of the formula bar below the ribbon to see the name assigned to the cell. </t>
        </r>
      </text>
    </comment>
    <comment ref="C33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matrix have been assigned the names R_yy, R_yo, R_oy and R_oo.  Click on the cell and look at the white box to the left of the formula bar below the rubbon to see the name assigned to the cell.</t>
        </r>
        <r>
          <rPr>
            <b/>
            <sz val="9"/>
            <color indexed="9"/>
            <rFont val="Tahoma"/>
            <family val="2"/>
          </rPr>
          <t xml:space="preserve"> </t>
        </r>
      </text>
    </comment>
    <comment ref="N33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matrix have been assigned the names Rn_yy, Rn_yo, Rn_oy and Rn_oo.  Click on the cell and look at the white box to the left of the formula bar below the rubbon to see the name assigned to the cell.</t>
        </r>
        <r>
          <rPr>
            <b/>
            <sz val="9"/>
            <color indexed="9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Emilia Vynnycky</author>
    <author>Network User</author>
  </authors>
  <commentList>
    <comment ref="G11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>The cells in the yellow and blue cells in column G have been assigned the names in column G. eg cell G14 has been assigned the name N_y.  This means that if we set up an equation in another cell which refers to cell G14, we can refer to the cell name (ie tot_popn) in the equation, rather than G14..</t>
        </r>
      </text>
    </comment>
    <comment ref="C19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sz val="10"/>
            <color indexed="9"/>
            <rFont val="Tahoma"/>
            <family val="2"/>
          </rPr>
          <t xml:space="preserve">
The cells in this matrix have been assigned the names b_yy, b_yo, b_oy and b_oo.  Click on the cell and look at the white box to the left of the formula bar below the rubbon to see the name assigned to the cell. </t>
        </r>
      </text>
    </comment>
    <comment ref="A24" authorId="1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row have been assigned the names N_y and N_o.  Click on the cell and look at the white box to the left of the formula bar below the ribbon to see the name assigned to the cell. </t>
        </r>
      </text>
    </comment>
    <comment ref="A25" authorId="1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10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row have been assigned the names Num_vacc_y and Num_vacc_o.  Click on the cell and look at the white box to the left of the formula bar below the ribbon to see the name assigned to the cell.</t>
        </r>
        <r>
          <rPr>
            <b/>
            <sz val="10"/>
            <color indexed="9"/>
            <rFont val="Tahoma"/>
            <family val="2"/>
          </rPr>
          <t xml:space="preserve"> </t>
        </r>
      </text>
    </comment>
    <comment ref="A26" authorId="1">
      <text>
        <r>
          <rPr>
            <b/>
            <sz val="9"/>
            <color indexed="15"/>
            <rFont val="Tahoma"/>
            <family val="2"/>
          </rPr>
          <t xml:space="preserve">Introduction to Infectious Disease Modelling (E Vynnycky and R White):
</t>
        </r>
        <r>
          <rPr>
            <sz val="10"/>
            <color indexed="9"/>
            <rFont val="Tahoma"/>
            <family val="2"/>
          </rPr>
          <t xml:space="preserve">
The cells in this row have been assigned the names S_y and S_o.  Click on the cell and look at the white box to the left of the formula bar below the ribbon to see the name assigned to the cell.</t>
        </r>
        <r>
          <rPr>
            <sz val="8"/>
            <color indexed="9"/>
            <rFont val="Tahoma"/>
            <family val="2"/>
          </rPr>
          <t xml:space="preserve"> 
</t>
        </r>
        <r>
          <rPr>
            <sz val="10"/>
            <color indexed="9"/>
            <rFont val="Tahoma"/>
            <family val="2"/>
          </rPr>
          <t xml:space="preserve">
Note that this reflects the </t>
        </r>
        <r>
          <rPr>
            <i/>
            <sz val="10"/>
            <color indexed="9"/>
            <rFont val="Tahoma"/>
            <family val="2"/>
          </rPr>
          <t>minimum</t>
        </r>
        <r>
          <rPr>
            <sz val="10"/>
            <color indexed="9"/>
            <rFont val="Tahoma"/>
            <family val="2"/>
          </rPr>
          <t xml:space="preserve"> number susceptible, since the vaccine efficacy is not known.</t>
        </r>
      </text>
    </comment>
    <comment ref="A27" authorId="1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row have been assigned the names S_y and S_o.  Click on the cell and look at the white box to the left of the formula bar below the ribbon to see the name assigned to the cell. </t>
        </r>
      </text>
    </comment>
    <comment ref="C33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matrix have been assigned the names R_yy, R_yo, R_oy and R_oo.  Click on the cell and look at the white box to the left of the formula bar below the rubbon to see the name assigned to the cell.</t>
        </r>
        <r>
          <rPr>
            <b/>
            <sz val="9"/>
            <color indexed="9"/>
            <rFont val="Tahoma"/>
            <family val="2"/>
          </rPr>
          <t xml:space="preserve"> </t>
        </r>
      </text>
    </comment>
    <comment ref="N33" authorId="0">
      <text>
        <r>
          <rPr>
            <b/>
            <sz val="9"/>
            <color indexed="15"/>
            <rFont val="Tahoma"/>
            <family val="2"/>
          </rPr>
          <t>Introduction to Infectious Disease Modelling (E Vynnycky and R White):</t>
        </r>
        <r>
          <rPr>
            <b/>
            <sz val="9"/>
            <color indexed="9"/>
            <rFont val="Tahoma"/>
            <family val="2"/>
          </rPr>
          <t xml:space="preserve">
</t>
        </r>
        <r>
          <rPr>
            <sz val="10"/>
            <color indexed="9"/>
            <rFont val="Tahoma"/>
            <family val="2"/>
          </rPr>
          <t xml:space="preserve">
The cells in this matrix have been assigned the names Rn_yy, Rn_yo, Rn_oy and Rn_oo.  Click on the cell and look at the white box to the left of the formula bar below the rubbon to see the name assigned to the cell.</t>
        </r>
        <r>
          <rPr>
            <b/>
            <sz val="9"/>
            <color indexed="9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<sst xmlns="http://schemas.openxmlformats.org/spreadsheetml/2006/main" count="122" uniqueCount="29">
  <si>
    <t>Value</t>
  </si>
  <si>
    <t>Name used in spreadsheet</t>
  </si>
  <si>
    <t>ave_infous</t>
  </si>
  <si>
    <t>young</t>
  </si>
  <si>
    <t>old</t>
  </si>
  <si>
    <t>Duration of infectiousness (days)</t>
  </si>
  <si>
    <t>Age category of infectious persons:</t>
  </si>
  <si>
    <t>Age category of</t>
  </si>
  <si>
    <t>susceptibles</t>
  </si>
  <si>
    <t xml:space="preserve">Key inputs </t>
  </si>
  <si>
    <t>Number of young and old persons in the population:</t>
  </si>
  <si>
    <t xml:space="preserve">No. introduced at the start: </t>
  </si>
  <si>
    <t>Total number of persons:</t>
  </si>
  <si>
    <r>
      <t>Next generation matrix for calculating R</t>
    </r>
    <r>
      <rPr>
        <b/>
        <vertAlign val="subscript"/>
        <sz val="10"/>
        <color theme="1"/>
        <rFont val="Arial"/>
        <family val="2"/>
      </rPr>
      <t>0</t>
    </r>
  </si>
  <si>
    <r>
      <t>Next generation matrix for calculating R</t>
    </r>
    <r>
      <rPr>
        <b/>
        <vertAlign val="subscript"/>
        <sz val="10"/>
        <color theme="1"/>
        <rFont val="Arial"/>
        <family val="2"/>
      </rPr>
      <t>n</t>
    </r>
  </si>
  <si>
    <r>
      <t>Calculations of R</t>
    </r>
    <r>
      <rPr>
        <b/>
        <vertAlign val="subscript"/>
        <sz val="11"/>
        <color theme="0"/>
        <rFont val="Arial"/>
        <family val="2"/>
      </rPr>
      <t>0</t>
    </r>
  </si>
  <si>
    <t>Total</t>
  </si>
  <si>
    <t>in a given category:</t>
  </si>
  <si>
    <t xml:space="preserve">Number of infectious persons </t>
  </si>
  <si>
    <t>Ratio between the no. of</t>
  </si>
  <si>
    <t>infectious persons in the current</t>
  </si>
  <si>
    <t xml:space="preserve">generation and that in </t>
  </si>
  <si>
    <t>the preceding generation:</t>
  </si>
  <si>
    <t>number</t>
  </si>
  <si>
    <t>Generation</t>
  </si>
  <si>
    <t>WAIFW matrix describing contact between individuals:</t>
  </si>
  <si>
    <r>
      <t>(used for calculating R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 xml:space="preserve"> using the simulation approach)</t>
    </r>
  </si>
  <si>
    <t>Minimum number susceptible:</t>
  </si>
  <si>
    <t>Number vaccinated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</si>
</sst>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E+00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indexed="9"/>
      <name val="Tahoma"/>
      <family val="2"/>
    </font>
    <font>
      <b/>
      <sz val="9"/>
      <color indexed="15"/>
      <name val="Tahoma"/>
      <family val="2"/>
    </font>
    <font>
      <sz val="10"/>
      <color indexed="9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1"/>
      <color rgb="FF006600"/>
      <name val="Arial"/>
      <family val="2"/>
    </font>
    <font>
      <vertAlign val="subscript"/>
      <sz val="11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11"/>
      <color theme="0"/>
      <name val="Arial"/>
      <family val="2"/>
    </font>
    <font>
      <b/>
      <vertAlign val="subscript"/>
      <sz val="11"/>
      <color theme="0"/>
      <name val="Arial"/>
      <family val="2"/>
    </font>
    <font>
      <b/>
      <sz val="10"/>
      <color indexed="81"/>
      <name val="Tahoma"/>
      <family val="2"/>
    </font>
    <font>
      <b/>
      <sz val="10"/>
      <color indexed="9"/>
      <name val="Tahoma"/>
      <family val="2"/>
    </font>
    <font>
      <b/>
      <sz val="11"/>
      <name val="Arial"/>
      <family val="2"/>
    </font>
    <font>
      <sz val="8"/>
      <color indexed="9"/>
      <name val="Tahoma"/>
      <family val="2"/>
    </font>
    <font>
      <i/>
      <sz val="10"/>
      <color indexed="9"/>
      <name val="Tahoma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0" fillId="0" borderId="0" xfId="0" applyFill="1"/>
    <xf numFmtId="0" fontId="1" fillId="0" borderId="0" xfId="0" applyFont="1" applyFill="1"/>
    <xf numFmtId="0" fontId="3" fillId="3" borderId="0" xfId="0" applyFont="1" applyFill="1"/>
    <xf numFmtId="0" fontId="3" fillId="3" borderId="2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64" fontId="2" fillId="3" borderId="0" xfId="0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3" fontId="11" fillId="2" borderId="0" xfId="0" applyNumberFormat="1" applyFont="1" applyFill="1"/>
    <xf numFmtId="0" fontId="11" fillId="2" borderId="0" xfId="0" applyFont="1" applyFill="1"/>
    <xf numFmtId="0" fontId="8" fillId="2" borderId="2" xfId="0" applyFont="1" applyFill="1" applyBorder="1"/>
    <xf numFmtId="0" fontId="8" fillId="2" borderId="3" xfId="0" applyFont="1" applyFill="1" applyBorder="1"/>
    <xf numFmtId="0" fontId="8" fillId="2" borderId="1" xfId="0" applyFont="1" applyFill="1" applyBorder="1" applyAlignment="1">
      <alignment horizontal="center"/>
    </xf>
    <xf numFmtId="11" fontId="11" fillId="2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9" fillId="4" borderId="0" xfId="0" applyFont="1" applyFill="1"/>
    <xf numFmtId="0" fontId="8" fillId="4" borderId="0" xfId="0" applyFont="1" applyFill="1"/>
    <xf numFmtId="0" fontId="14" fillId="4" borderId="0" xfId="0" applyFont="1" applyFill="1"/>
    <xf numFmtId="0" fontId="0" fillId="5" borderId="0" xfId="0" applyFill="1"/>
    <xf numFmtId="0" fontId="12" fillId="0" borderId="0" xfId="0" applyFont="1" applyFill="1"/>
    <xf numFmtId="0" fontId="15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2" fillId="0" borderId="0" xfId="0" applyFont="1" applyFill="1"/>
    <xf numFmtId="3" fontId="11" fillId="0" borderId="0" xfId="0" applyNumberFormat="1" applyFont="1" applyFill="1"/>
    <xf numFmtId="0" fontId="12" fillId="6" borderId="0" xfId="0" applyFont="1" applyFill="1"/>
    <xf numFmtId="3" fontId="18" fillId="6" borderId="0" xfId="0" applyNumberFormat="1" applyFont="1" applyFill="1"/>
    <xf numFmtId="0" fontId="18" fillId="6" borderId="0" xfId="0" applyFont="1" applyFill="1"/>
    <xf numFmtId="0" fontId="8" fillId="4" borderId="2" xfId="0" applyFont="1" applyFill="1" applyBorder="1"/>
    <xf numFmtId="0" fontId="9" fillId="4" borderId="3" xfId="0" applyFont="1" applyFill="1" applyBorder="1"/>
    <xf numFmtId="0" fontId="8" fillId="4" borderId="1" xfId="0" applyFont="1" applyFill="1" applyBorder="1"/>
    <xf numFmtId="0" fontId="9" fillId="4" borderId="1" xfId="0" applyFont="1" applyFill="1" applyBorder="1"/>
    <xf numFmtId="0" fontId="9" fillId="4" borderId="2" xfId="0" applyFont="1" applyFill="1" applyBorder="1"/>
    <xf numFmtId="165" fontId="8" fillId="4" borderId="0" xfId="0" applyNumberFormat="1" applyFont="1" applyFill="1"/>
    <xf numFmtId="0" fontId="3" fillId="0" borderId="0" xfId="0" applyFont="1" applyFill="1"/>
    <xf numFmtId="0" fontId="8" fillId="2" borderId="1" xfId="0" applyFont="1" applyFill="1" applyBorder="1"/>
    <xf numFmtId="0" fontId="0" fillId="2" borderId="0" xfId="0" applyFill="1"/>
    <xf numFmtId="0" fontId="22" fillId="2" borderId="0" xfId="0" applyFont="1" applyFill="1"/>
    <xf numFmtId="0" fontId="8" fillId="2" borderId="0" xfId="0" applyFont="1" applyFill="1" applyAlignment="1">
      <alignment horizontal="left"/>
    </xf>
    <xf numFmtId="0" fontId="0" fillId="2" borderId="0" xfId="0" applyFont="1" applyFill="1"/>
    <xf numFmtId="0" fontId="25" fillId="2" borderId="0" xfId="0" applyFont="1" applyFill="1"/>
    <xf numFmtId="0" fontId="0" fillId="2" borderId="2" xfId="0" applyFont="1" applyFill="1" applyBorder="1"/>
    <xf numFmtId="0" fontId="8" fillId="2" borderId="1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2" fontId="8" fillId="4" borderId="0" xfId="0" applyNumberFormat="1" applyFont="1" applyFill="1"/>
    <xf numFmtId="2" fontId="12" fillId="0" borderId="0" xfId="0" applyNumberFormat="1" applyFont="1" applyFill="1"/>
    <xf numFmtId="2" fontId="15" fillId="0" borderId="0" xfId="0" applyNumberFormat="1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99"/>
      <color rgb="FFFF66FF"/>
      <color rgb="FF006600"/>
      <color rgb="FF66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2: Calculations of </a:t>
            </a:r>
            <a:r>
              <a:rPr lang="en-US" b="1" i="1"/>
              <a:t>R</a:t>
            </a:r>
            <a:r>
              <a:rPr lang="en-US" b="1" i="1" baseline="-25000"/>
              <a:t>0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95858499802955E-2"/>
          <c:y val="4.0712569359716684E-2"/>
          <c:w val="0.89814995698169742"/>
          <c:h val="0.83451823918154611"/>
        </c:manualLayout>
      </c:layout>
      <c:lineChart>
        <c:grouping val="standard"/>
        <c:ser>
          <c:idx val="1"/>
          <c:order val="0"/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cat>
            <c:multiLvlStrRef>
              <c:f>R0_Rn_calcs_empty!$A$65:$A$75</c:f>
            </c:multiLvlStrRef>
          </c:cat>
          <c:val>
            <c:numRef>
              <c:f>R0_Rn_calcs_empty!$F$65:$F$75</c:f>
            </c:numRef>
          </c:val>
        </c:ser>
        <c:marker val="1"/>
        <c:axId val="96002048"/>
        <c:axId val="96003968"/>
      </c:lineChart>
      <c:catAx>
        <c:axId val="96002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003968"/>
        <c:crosses val="autoZero"/>
        <c:auto val="1"/>
        <c:lblAlgn val="ctr"/>
        <c:lblOffset val="100"/>
        <c:tickLblSkip val="1"/>
        <c:tickMarkSkip val="1"/>
      </c:catAx>
      <c:valAx>
        <c:axId val="96003968"/>
        <c:scaling>
          <c:orientation val="minMax"/>
          <c:max val="4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002048"/>
        <c:crosses val="autoZero"/>
        <c:crossBetween val="between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3: Calculations of </a:t>
            </a:r>
            <a:r>
              <a:rPr lang="en-US" b="1" i="1"/>
              <a:t>R</a:t>
            </a:r>
            <a:r>
              <a:rPr lang="en-US" b="1" i="1" baseline="-25000"/>
              <a:t>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958584998029592E-2"/>
          <c:y val="4.0712569359716733E-2"/>
          <c:w val="0.89814995698169764"/>
          <c:h val="0.83451823918154611"/>
        </c:manualLayout>
      </c:layout>
      <c:lineChart>
        <c:grouping val="standard"/>
        <c:ser>
          <c:idx val="1"/>
          <c:order val="0"/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cat>
            <c:multiLvlStrRef>
              <c:f>R0_Rn_calcs_empty!$K$65:$K$75</c:f>
            </c:multiLvlStrRef>
          </c:cat>
          <c:val>
            <c:numRef>
              <c:f>R0_Rn_calcs_empty!$P$65:$P$75</c:f>
            </c:numRef>
          </c:val>
        </c:ser>
        <c:marker val="1"/>
        <c:axId val="96303744"/>
        <c:axId val="96334592"/>
      </c:lineChart>
      <c:catAx>
        <c:axId val="96303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334592"/>
        <c:crosses val="autoZero"/>
        <c:auto val="1"/>
        <c:lblAlgn val="ctr"/>
        <c:lblOffset val="100"/>
        <c:tickLblSkip val="1"/>
        <c:tickMarkSkip val="1"/>
      </c:catAx>
      <c:valAx>
        <c:axId val="96334592"/>
        <c:scaling>
          <c:orientation val="minMax"/>
          <c:max val="4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303744"/>
        <c:crosses val="autoZero"/>
        <c:crossBetween val="between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Figure 1: WAIFW matrix</a:t>
            </a:r>
          </a:p>
        </c:rich>
      </c:tx>
      <c:layout/>
      <c:overlay val="1"/>
    </c:title>
    <c:view3D>
      <c:perspective val="30"/>
    </c:view3D>
    <c:plotArea>
      <c:layout>
        <c:manualLayout>
          <c:layoutTarget val="inner"/>
          <c:xMode val="edge"/>
          <c:yMode val="edge"/>
          <c:x val="0.22343203463479841"/>
          <c:y val="0.1543019775807104"/>
          <c:w val="0.51848317746064698"/>
          <c:h val="0.59959770604272156"/>
        </c:manualLayout>
      </c:layout>
      <c:bar3DChart>
        <c:barDir val="col"/>
        <c:grouping val="standard"/>
        <c:ser>
          <c:idx val="0"/>
          <c:order val="0"/>
          <c:tx>
            <c:strRef>
              <c:f>R0_Rn_calcs_empty!$B$19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cat>
            <c:strRef>
              <c:f>R0_Rn_calcs_empty!$C$18:$D$18</c:f>
              <c:strCache>
                <c:ptCount val="2"/>
                <c:pt idx="0">
                  <c:v>young</c:v>
                </c:pt>
                <c:pt idx="1">
                  <c:v>old</c:v>
                </c:pt>
              </c:strCache>
            </c:strRef>
          </c:cat>
          <c:val>
            <c:numRef>
              <c:f>R0_Rn_calcs_empty!$C$19:$D$19</c:f>
              <c:numCache>
                <c:formatCode>0.00E+00</c:formatCode>
                <c:ptCount val="2"/>
                <c:pt idx="0">
                  <c:v>3.3799999999999998E-4</c:v>
                </c:pt>
                <c:pt idx="1">
                  <c:v>3.57E-5</c:v>
                </c:pt>
              </c:numCache>
            </c:numRef>
          </c:val>
        </c:ser>
        <c:ser>
          <c:idx val="1"/>
          <c:order val="1"/>
          <c:tx>
            <c:strRef>
              <c:f>R0_Rn_calcs_empty!$B$20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R0_Rn_calcs_empty!$C$18:$D$18</c:f>
              <c:strCache>
                <c:ptCount val="2"/>
                <c:pt idx="0">
                  <c:v>young</c:v>
                </c:pt>
                <c:pt idx="1">
                  <c:v>old</c:v>
                </c:pt>
              </c:strCache>
            </c:strRef>
          </c:cat>
          <c:val>
            <c:numRef>
              <c:f>R0_Rn_calcs_empty!$C$20:$D$20</c:f>
              <c:numCache>
                <c:formatCode>0.00E+00</c:formatCode>
                <c:ptCount val="2"/>
                <c:pt idx="0">
                  <c:v>3.57E-5</c:v>
                </c:pt>
                <c:pt idx="1">
                  <c:v>7.1400000000000001E-5</c:v>
                </c:pt>
              </c:numCache>
            </c:numRef>
          </c:val>
        </c:ser>
        <c:shape val="box"/>
        <c:axId val="96632832"/>
        <c:axId val="96634752"/>
        <c:axId val="95948288"/>
      </c:bar3DChart>
      <c:catAx>
        <c:axId val="9663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Arial" pitchFamily="34" charset="0"/>
                    <a:cs typeface="Arial" pitchFamily="34" charset="0"/>
                  </a:defRPr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Age category</a:t>
                </a:r>
              </a:p>
            </c:rich>
          </c:tx>
          <c:layout/>
        </c:title>
        <c:tickLblPos val="nextTo"/>
        <c:crossAx val="96634752"/>
        <c:crosses val="autoZero"/>
        <c:auto val="1"/>
        <c:lblAlgn val="ctr"/>
        <c:lblOffset val="100"/>
      </c:catAx>
      <c:valAx>
        <c:axId val="96634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itchFamily="34" charset="0"/>
                    <a:cs typeface="Arial" pitchFamily="34" charset="0"/>
                  </a:defRPr>
                </a:pPr>
                <a:r>
                  <a:rPr lang="el-GR" sz="1400" i="1">
                    <a:latin typeface="Arial" pitchFamily="34" charset="0"/>
                    <a:cs typeface="Arial" pitchFamily="34" charset="0"/>
                  </a:rPr>
                  <a:t>β</a:t>
                </a:r>
                <a:r>
                  <a:rPr lang="el-GR" sz="1400">
                    <a:latin typeface="Arial" pitchFamily="34" charset="0"/>
                    <a:cs typeface="Arial" pitchFamily="34" charset="0"/>
                  </a:rPr>
                  <a:t> (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per day</a:t>
                </a:r>
              </a:p>
            </c:rich>
          </c:tx>
          <c:layout/>
        </c:title>
        <c:numFmt formatCode="0.00E+00" sourceLinked="1"/>
        <c:tickLblPos val="nextTo"/>
        <c:crossAx val="96632832"/>
        <c:crosses val="autoZero"/>
        <c:crossBetween val="between"/>
      </c:valAx>
      <c:serAx>
        <c:axId val="95948288"/>
        <c:scaling>
          <c:orientation val="minMax"/>
        </c:scaling>
        <c:axPos val="b"/>
        <c:title>
          <c:tx>
            <c:rich>
              <a:bodyPr rot="-3900000"/>
              <a:lstStyle/>
              <a:p>
                <a:pPr>
                  <a:defRPr sz="1400"/>
                </a:pPr>
                <a:r>
                  <a:rPr lang="en-US" sz="1400"/>
                  <a:t>Age category</a:t>
                </a:r>
              </a:p>
            </c:rich>
          </c:tx>
          <c:layout>
            <c:manualLayout>
              <c:xMode val="edge"/>
              <c:yMode val="edge"/>
              <c:x val="0.74551718483137452"/>
              <c:y val="0.56492820530251364"/>
            </c:manualLayout>
          </c:layout>
        </c:title>
        <c:tickLblPos val="nextTo"/>
        <c:crossAx val="96634752"/>
        <c:crosses val="autoZero"/>
      </c:serAx>
    </c:plotArea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2: Calculations of </a:t>
            </a:r>
            <a:r>
              <a:rPr lang="en-US" b="1" i="1"/>
              <a:t>R</a:t>
            </a:r>
            <a:r>
              <a:rPr lang="en-US" b="1" i="1" baseline="-25000"/>
              <a:t>0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8958584998029495E-2"/>
          <c:y val="4.0712569359716635E-2"/>
          <c:w val="0.8981499569816972"/>
          <c:h val="0.83451823918154611"/>
        </c:manualLayout>
      </c:layout>
      <c:lineChart>
        <c:grouping val="standard"/>
        <c:ser>
          <c:idx val="1"/>
          <c:order val="0"/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cat>
            <c:numRef>
              <c:f>R0_Rn_calcs_fin!$A$65:$A$75</c:f>
            </c:numRef>
          </c:cat>
          <c:val>
            <c:numRef>
              <c:f>R0_Rn_calcs_fin!$F$65:$F$75</c:f>
            </c:numRef>
          </c:val>
        </c:ser>
        <c:marker val="1"/>
        <c:axId val="96660864"/>
        <c:axId val="96859648"/>
      </c:lineChart>
      <c:catAx>
        <c:axId val="96660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859648"/>
        <c:crosses val="autoZero"/>
        <c:auto val="1"/>
        <c:lblAlgn val="ctr"/>
        <c:lblOffset val="100"/>
        <c:tickLblSkip val="1"/>
        <c:tickMarkSkip val="1"/>
      </c:catAx>
      <c:valAx>
        <c:axId val="96859648"/>
        <c:scaling>
          <c:orientation val="minMax"/>
          <c:max val="4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660864"/>
        <c:crosses val="autoZero"/>
        <c:crossBetween val="between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b="1"/>
            </a:pPr>
            <a:r>
              <a:rPr lang="en-US" b="1"/>
              <a:t>Figure 3: Calculations of </a:t>
            </a:r>
            <a:r>
              <a:rPr lang="en-US" b="1" i="1"/>
              <a:t>R</a:t>
            </a:r>
            <a:r>
              <a:rPr lang="en-US" b="1" i="1" baseline="-25000"/>
              <a:t>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95858499802955E-2"/>
          <c:y val="4.0712569359716684E-2"/>
          <c:w val="0.89814995698169742"/>
          <c:h val="0.83451823918154611"/>
        </c:manualLayout>
      </c:layout>
      <c:lineChart>
        <c:grouping val="standard"/>
        <c:ser>
          <c:idx val="1"/>
          <c:order val="0"/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cat>
            <c:multiLvlStrRef>
              <c:f>R0_Rn_calcs_fin!$K$65:$K$75</c:f>
            </c:multiLvlStrRef>
          </c:cat>
          <c:val>
            <c:numRef>
              <c:f>R0_Rn_calcs_fin!$P$65:$P$75</c:f>
            </c:numRef>
          </c:val>
        </c:ser>
        <c:marker val="1"/>
        <c:axId val="96794112"/>
        <c:axId val="96796032"/>
      </c:lineChart>
      <c:catAx>
        <c:axId val="967941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796032"/>
        <c:crosses val="autoZero"/>
        <c:auto val="1"/>
        <c:lblAlgn val="ctr"/>
        <c:lblOffset val="100"/>
        <c:tickLblSkip val="1"/>
        <c:tickMarkSkip val="1"/>
      </c:catAx>
      <c:valAx>
        <c:axId val="96796032"/>
        <c:scaling>
          <c:orientation val="minMax"/>
          <c:max val="4"/>
          <c:min val="0"/>
        </c:scaling>
        <c:axPos val="l"/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6794112"/>
        <c:crosses val="autoZero"/>
        <c:crossBetween val="between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Figure 1: WAIFW matrix</a:t>
            </a:r>
          </a:p>
        </c:rich>
      </c:tx>
      <c:layout/>
      <c:overlay val="1"/>
    </c:title>
    <c:view3D>
      <c:perspective val="30"/>
    </c:view3D>
    <c:plotArea>
      <c:layout>
        <c:manualLayout>
          <c:layoutTarget val="inner"/>
          <c:xMode val="edge"/>
          <c:yMode val="edge"/>
          <c:x val="0.22343203463479841"/>
          <c:y val="0.1543019775807104"/>
          <c:w val="0.5184831774606472"/>
          <c:h val="0.59959770604272156"/>
        </c:manualLayout>
      </c:layout>
      <c:bar3DChart>
        <c:barDir val="col"/>
        <c:grouping val="standard"/>
        <c:ser>
          <c:idx val="0"/>
          <c:order val="0"/>
          <c:tx>
            <c:strRef>
              <c:f>R0_Rn_calcs_fin!$B$19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cat>
            <c:strRef>
              <c:f>R0_Rn_calcs_fin!$C$18:$D$18</c:f>
              <c:strCache>
                <c:ptCount val="2"/>
                <c:pt idx="0">
                  <c:v>young</c:v>
                </c:pt>
                <c:pt idx="1">
                  <c:v>old</c:v>
                </c:pt>
              </c:strCache>
            </c:strRef>
          </c:cat>
          <c:val>
            <c:numRef>
              <c:f>R0_Rn_calcs_fin!$C$19:$D$19</c:f>
              <c:numCache>
                <c:formatCode>0.00E+00</c:formatCode>
                <c:ptCount val="2"/>
                <c:pt idx="0">
                  <c:v>3.3799999999999998E-4</c:v>
                </c:pt>
                <c:pt idx="1">
                  <c:v>3.57E-5</c:v>
                </c:pt>
              </c:numCache>
            </c:numRef>
          </c:val>
        </c:ser>
        <c:ser>
          <c:idx val="1"/>
          <c:order val="1"/>
          <c:tx>
            <c:strRef>
              <c:f>R0_Rn_calcs_fin!$B$20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R0_Rn_calcs_fin!$C$18:$D$18</c:f>
              <c:strCache>
                <c:ptCount val="2"/>
                <c:pt idx="0">
                  <c:v>young</c:v>
                </c:pt>
                <c:pt idx="1">
                  <c:v>old</c:v>
                </c:pt>
              </c:strCache>
            </c:strRef>
          </c:cat>
          <c:val>
            <c:numRef>
              <c:f>R0_Rn_calcs_fin!$C$20:$D$20</c:f>
              <c:numCache>
                <c:formatCode>0.00E+00</c:formatCode>
                <c:ptCount val="2"/>
                <c:pt idx="0">
                  <c:v>3.57E-5</c:v>
                </c:pt>
                <c:pt idx="1">
                  <c:v>7.1400000000000001E-5</c:v>
                </c:pt>
              </c:numCache>
            </c:numRef>
          </c:val>
        </c:ser>
        <c:shape val="box"/>
        <c:axId val="98065024"/>
        <c:axId val="98091776"/>
        <c:axId val="96752960"/>
      </c:bar3DChart>
      <c:catAx>
        <c:axId val="9806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Arial" pitchFamily="34" charset="0"/>
                    <a:cs typeface="Arial" pitchFamily="34" charset="0"/>
                  </a:defRPr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Age category</a:t>
                </a:r>
              </a:p>
            </c:rich>
          </c:tx>
          <c:layout/>
        </c:title>
        <c:tickLblPos val="nextTo"/>
        <c:crossAx val="98091776"/>
        <c:crosses val="autoZero"/>
        <c:auto val="1"/>
        <c:lblAlgn val="ctr"/>
        <c:lblOffset val="100"/>
      </c:catAx>
      <c:valAx>
        <c:axId val="98091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itchFamily="34" charset="0"/>
                    <a:cs typeface="Arial" pitchFamily="34" charset="0"/>
                  </a:defRPr>
                </a:pPr>
                <a:r>
                  <a:rPr lang="el-GR" sz="1400" i="1">
                    <a:latin typeface="Arial" pitchFamily="34" charset="0"/>
                    <a:cs typeface="Arial" pitchFamily="34" charset="0"/>
                  </a:rPr>
                  <a:t>β</a:t>
                </a:r>
                <a:r>
                  <a:rPr lang="el-GR" sz="1400">
                    <a:latin typeface="Arial" pitchFamily="34" charset="0"/>
                    <a:cs typeface="Arial" pitchFamily="34" charset="0"/>
                  </a:rPr>
                  <a:t> (</a:t>
                </a:r>
                <a:r>
                  <a:rPr lang="en-US" sz="1400">
                    <a:latin typeface="Arial" pitchFamily="34" charset="0"/>
                    <a:cs typeface="Arial" pitchFamily="34" charset="0"/>
                  </a:rPr>
                  <a:t>per day</a:t>
                </a:r>
              </a:p>
            </c:rich>
          </c:tx>
          <c:layout/>
        </c:title>
        <c:numFmt formatCode="0.00E+00" sourceLinked="1"/>
        <c:tickLblPos val="nextTo"/>
        <c:crossAx val="98065024"/>
        <c:crosses val="autoZero"/>
        <c:crossBetween val="between"/>
      </c:valAx>
      <c:serAx>
        <c:axId val="96752960"/>
        <c:scaling>
          <c:orientation val="minMax"/>
        </c:scaling>
        <c:axPos val="b"/>
        <c:title>
          <c:tx>
            <c:rich>
              <a:bodyPr rot="-3900000"/>
              <a:lstStyle/>
              <a:p>
                <a:pPr>
                  <a:defRPr sz="1400"/>
                </a:pPr>
                <a:r>
                  <a:rPr lang="en-US" sz="1400"/>
                  <a:t>Age category</a:t>
                </a:r>
              </a:p>
            </c:rich>
          </c:tx>
          <c:layout>
            <c:manualLayout>
              <c:xMode val="edge"/>
              <c:yMode val="edge"/>
              <c:x val="0.74551718483137486"/>
              <c:y val="0.56492820530251364"/>
            </c:manualLayout>
          </c:layout>
        </c:title>
        <c:tickLblPos val="nextTo"/>
        <c:crossAx val="98091776"/>
        <c:crosses val="autoZero"/>
      </c:serAx>
    </c:plotArea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549039</xdr:colOff>
      <xdr:row>35</xdr:row>
      <xdr:rowOff>79375</xdr:rowOff>
    </xdr:from>
    <xdr:to>
      <xdr:col>7</xdr:col>
      <xdr:colOff>560889</xdr:colOff>
      <xdr:row>56</xdr:row>
      <xdr:rowOff>31675</xdr:rowOff>
    </xdr:to>
    <xdr:grpSp>
      <xdr:nvGrpSpPr>
        <xdr:cNvPr id="3" name="Group 2"/>
        <xdr:cNvGrpSpPr/>
      </xdr:nvGrpSpPr>
      <xdr:grpSpPr>
        <a:xfrm>
          <a:off x="549039" y="5772150"/>
          <a:ext cx="6431700" cy="0"/>
          <a:chOff x="11550414" y="8143875"/>
          <a:chExt cx="6166086" cy="3401250"/>
        </a:xfrm>
      </xdr:grpSpPr>
      <xdr:graphicFrame macro="">
        <xdr:nvGraphicFramePr>
          <xdr:cNvPr id="4" name="Chart 16"/>
          <xdr:cNvGraphicFramePr>
            <a:graphicFrameLocks/>
          </xdr:cNvGraphicFramePr>
        </xdr:nvGraphicFramePr>
        <xdr:xfrm>
          <a:off x="12208237" y="8196262"/>
          <a:ext cx="5508263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 Box 26"/>
          <xdr:cNvSpPr txBox="1">
            <a:spLocks noChangeArrowheads="1"/>
          </xdr:cNvSpPr>
        </xdr:nvSpPr>
        <xdr:spPr bwMode="auto">
          <a:xfrm>
            <a:off x="11550414" y="8143875"/>
            <a:ext cx="637797" cy="3400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27432" rIns="36576" bIns="27432" anchor="ctr" upright="1"/>
          <a:lstStyle/>
          <a:p>
            <a:pPr algn="ctr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Ratio between the number of infectious persons in successive generations</a:t>
            </a:r>
          </a:p>
        </xdr:txBody>
      </xdr:sp>
      <xdr:sp macro="" textlink="">
        <xdr:nvSpPr>
          <xdr:cNvPr id="6" name="Text Box 18"/>
          <xdr:cNvSpPr txBox="1">
            <a:spLocks noChangeArrowheads="1"/>
          </xdr:cNvSpPr>
        </xdr:nvSpPr>
        <xdr:spPr bwMode="auto">
          <a:xfrm>
            <a:off x="14306621" y="11259375"/>
            <a:ext cx="2420288" cy="2857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  <xdr:twoCellAnchor>
    <xdr:from>
      <xdr:col>10</xdr:col>
      <xdr:colOff>190500</xdr:colOff>
      <xdr:row>35</xdr:row>
      <xdr:rowOff>47625</xdr:rowOff>
    </xdr:from>
    <xdr:to>
      <xdr:col>19</xdr:col>
      <xdr:colOff>339961</xdr:colOff>
      <xdr:row>55</xdr:row>
      <xdr:rowOff>190425</xdr:rowOff>
    </xdr:to>
    <xdr:grpSp>
      <xdr:nvGrpSpPr>
        <xdr:cNvPr id="7" name="Group 6"/>
        <xdr:cNvGrpSpPr/>
      </xdr:nvGrpSpPr>
      <xdr:grpSpPr>
        <a:xfrm>
          <a:off x="8629650" y="5772150"/>
          <a:ext cx="0" cy="0"/>
          <a:chOff x="11550414" y="8143875"/>
          <a:chExt cx="6166086" cy="3442899"/>
        </a:xfrm>
      </xdr:grpSpPr>
      <xdr:graphicFrame macro="">
        <xdr:nvGraphicFramePr>
          <xdr:cNvPr id="8" name="Chart 16"/>
          <xdr:cNvGraphicFramePr>
            <a:graphicFrameLocks/>
          </xdr:cNvGraphicFramePr>
        </xdr:nvGraphicFramePr>
        <xdr:xfrm>
          <a:off x="12208237" y="8196262"/>
          <a:ext cx="5508263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 Box 26"/>
          <xdr:cNvSpPr txBox="1">
            <a:spLocks noChangeArrowheads="1"/>
          </xdr:cNvSpPr>
        </xdr:nvSpPr>
        <xdr:spPr bwMode="auto">
          <a:xfrm>
            <a:off x="11550414" y="8143875"/>
            <a:ext cx="637797" cy="3400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27432" rIns="36576" bIns="27432" anchor="ctr" upright="1"/>
          <a:lstStyle/>
          <a:p>
            <a:pPr algn="ctr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Ratio between the number of infectious persons in successive generations</a:t>
            </a:r>
          </a:p>
        </xdr:txBody>
      </xdr:sp>
      <xdr:sp macro="" textlink="">
        <xdr:nvSpPr>
          <xdr:cNvPr id="10" name="Text Box 18"/>
          <xdr:cNvSpPr txBox="1">
            <a:spLocks noChangeArrowheads="1"/>
          </xdr:cNvSpPr>
        </xdr:nvSpPr>
        <xdr:spPr bwMode="auto">
          <a:xfrm>
            <a:off x="13972919" y="11301024"/>
            <a:ext cx="2420288" cy="2857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  <xdr:twoCellAnchor editAs="oneCell">
    <xdr:from>
      <xdr:col>10</xdr:col>
      <xdr:colOff>0</xdr:colOff>
      <xdr:row>13</xdr:row>
      <xdr:rowOff>0</xdr:rowOff>
    </xdr:from>
    <xdr:to>
      <xdr:col>28</xdr:col>
      <xdr:colOff>164306</xdr:colOff>
      <xdr:row>28</xdr:row>
      <xdr:rowOff>66334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31296</xdr:colOff>
      <xdr:row>9</xdr:row>
      <xdr:rowOff>152400</xdr:rowOff>
    </xdr:to>
    <xdr:pic>
      <xdr:nvPicPr>
        <xdr:cNvPr id="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7923439" cy="18669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549039</xdr:colOff>
      <xdr:row>35</xdr:row>
      <xdr:rowOff>79375</xdr:rowOff>
    </xdr:from>
    <xdr:to>
      <xdr:col>7</xdr:col>
      <xdr:colOff>560889</xdr:colOff>
      <xdr:row>56</xdr:row>
      <xdr:rowOff>31675</xdr:rowOff>
    </xdr:to>
    <xdr:grpSp>
      <xdr:nvGrpSpPr>
        <xdr:cNvPr id="11" name="Group 10"/>
        <xdr:cNvGrpSpPr/>
      </xdr:nvGrpSpPr>
      <xdr:grpSpPr>
        <a:xfrm>
          <a:off x="549039" y="5842000"/>
          <a:ext cx="6393600" cy="3952800"/>
          <a:chOff x="11550414" y="8143875"/>
          <a:chExt cx="6166086" cy="3401250"/>
        </a:xfrm>
      </xdr:grpSpPr>
      <xdr:graphicFrame macro="">
        <xdr:nvGraphicFramePr>
          <xdr:cNvPr id="12" name="Chart 16"/>
          <xdr:cNvGraphicFramePr>
            <a:graphicFrameLocks/>
          </xdr:cNvGraphicFramePr>
        </xdr:nvGraphicFramePr>
        <xdr:xfrm>
          <a:off x="12208237" y="8196262"/>
          <a:ext cx="5508263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3" name="Text Box 26"/>
          <xdr:cNvSpPr txBox="1">
            <a:spLocks noChangeArrowheads="1"/>
          </xdr:cNvSpPr>
        </xdr:nvSpPr>
        <xdr:spPr bwMode="auto">
          <a:xfrm>
            <a:off x="11550414" y="8143875"/>
            <a:ext cx="637797" cy="3400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27432" rIns="36576" bIns="27432" anchor="ctr" upright="1"/>
          <a:lstStyle/>
          <a:p>
            <a:pPr algn="ctr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Ratio between the number of infectious persons in successive generations</a:t>
            </a:r>
          </a:p>
        </xdr:txBody>
      </xdr:sp>
      <xdr:sp macro="" textlink="">
        <xdr:nvSpPr>
          <xdr:cNvPr id="14" name="Text Box 18"/>
          <xdr:cNvSpPr txBox="1">
            <a:spLocks noChangeArrowheads="1"/>
          </xdr:cNvSpPr>
        </xdr:nvSpPr>
        <xdr:spPr bwMode="auto">
          <a:xfrm>
            <a:off x="14306621" y="11259375"/>
            <a:ext cx="2420288" cy="2857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  <xdr:twoCellAnchor>
    <xdr:from>
      <xdr:col>10</xdr:col>
      <xdr:colOff>190500</xdr:colOff>
      <xdr:row>35</xdr:row>
      <xdr:rowOff>47625</xdr:rowOff>
    </xdr:from>
    <xdr:to>
      <xdr:col>19</xdr:col>
      <xdr:colOff>339961</xdr:colOff>
      <xdr:row>55</xdr:row>
      <xdr:rowOff>190425</xdr:rowOff>
    </xdr:to>
    <xdr:grpSp>
      <xdr:nvGrpSpPr>
        <xdr:cNvPr id="7" name="Group 6"/>
        <xdr:cNvGrpSpPr/>
      </xdr:nvGrpSpPr>
      <xdr:grpSpPr>
        <a:xfrm>
          <a:off x="8731250" y="5810250"/>
          <a:ext cx="6848711" cy="3952800"/>
          <a:chOff x="11550414" y="8143875"/>
          <a:chExt cx="6166086" cy="3442899"/>
        </a:xfrm>
      </xdr:grpSpPr>
      <xdr:graphicFrame macro="">
        <xdr:nvGraphicFramePr>
          <xdr:cNvPr id="8" name="Chart 16"/>
          <xdr:cNvGraphicFramePr>
            <a:graphicFrameLocks/>
          </xdr:cNvGraphicFramePr>
        </xdr:nvGraphicFramePr>
        <xdr:xfrm>
          <a:off x="12208237" y="8196262"/>
          <a:ext cx="5508263" cy="3067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 Box 26"/>
          <xdr:cNvSpPr txBox="1">
            <a:spLocks noChangeArrowheads="1"/>
          </xdr:cNvSpPr>
        </xdr:nvSpPr>
        <xdr:spPr bwMode="auto">
          <a:xfrm>
            <a:off x="11550414" y="8143875"/>
            <a:ext cx="637797" cy="3400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vert="vert270" wrap="square" lIns="36576" tIns="27432" rIns="36576" bIns="27432" anchor="ctr" upright="1"/>
          <a:lstStyle/>
          <a:p>
            <a:pPr algn="ctr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Ratio between the number of infectious persons in successive generations</a:t>
            </a:r>
          </a:p>
        </xdr:txBody>
      </xdr:sp>
      <xdr:sp macro="" textlink="">
        <xdr:nvSpPr>
          <xdr:cNvPr id="10" name="Text Box 18"/>
          <xdr:cNvSpPr txBox="1">
            <a:spLocks noChangeArrowheads="1"/>
          </xdr:cNvSpPr>
        </xdr:nvSpPr>
        <xdr:spPr bwMode="auto">
          <a:xfrm>
            <a:off x="13972919" y="11301024"/>
            <a:ext cx="2420288" cy="28575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en-GB" sz="1400" b="1" i="0" strike="noStrike">
                <a:solidFill>
                  <a:srgbClr val="000000"/>
                </a:solidFill>
                <a:latin typeface="Arial"/>
                <a:cs typeface="Arial"/>
              </a:rPr>
              <a:t>Generation number</a:t>
            </a:r>
          </a:p>
        </xdr:txBody>
      </xdr:sp>
    </xdr:grpSp>
    <xdr:clientData/>
  </xdr:twoCellAnchor>
  <xdr:twoCellAnchor editAs="oneCell">
    <xdr:from>
      <xdr:col>10</xdr:col>
      <xdr:colOff>0</xdr:colOff>
      <xdr:row>13</xdr:row>
      <xdr:rowOff>0</xdr:rowOff>
    </xdr:from>
    <xdr:to>
      <xdr:col>28</xdr:col>
      <xdr:colOff>186531</xdr:colOff>
      <xdr:row>28</xdr:row>
      <xdr:rowOff>66334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31750</xdr:colOff>
      <xdr:row>9</xdr:row>
      <xdr:rowOff>152400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7953375" cy="18669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7"/>
  <sheetViews>
    <sheetView zoomScale="70" zoomScaleNormal="70" workbookViewId="0">
      <selection activeCell="G76" sqref="G76"/>
    </sheetView>
  </sheetViews>
  <sheetFormatPr defaultRowHeight="15" outlineLevelRow="1" outlineLevelCol="1"/>
  <cols>
    <col min="1" max="1" width="19.140625" customWidth="1"/>
    <col min="2" max="2" width="11.28515625" customWidth="1"/>
    <col min="3" max="3" width="13" customWidth="1"/>
    <col min="4" max="4" width="14.28515625" bestFit="1" customWidth="1"/>
    <col min="5" max="5" width="14.7109375" customWidth="1"/>
    <col min="6" max="6" width="11.140625" customWidth="1"/>
    <col min="7" max="7" width="12.140625" bestFit="1" customWidth="1"/>
    <col min="8" max="8" width="10.28515625" bestFit="1" customWidth="1"/>
    <col min="9" max="9" width="12.28515625" customWidth="1"/>
    <col min="10" max="10" width="9.28515625" style="4" bestFit="1" customWidth="1"/>
    <col min="11" max="11" width="16" hidden="1" customWidth="1" outlineLevel="1"/>
    <col min="12" max="12" width="11.7109375" style="4" hidden="1" customWidth="1" outlineLevel="1"/>
    <col min="13" max="13" width="12.42578125" style="4" hidden="1" customWidth="1" outlineLevel="1"/>
    <col min="14" max="14" width="11.42578125" style="4" hidden="1" customWidth="1" outlineLevel="1"/>
    <col min="15" max="15" width="10.28515625" style="4" hidden="1" customWidth="1" outlineLevel="1"/>
    <col min="16" max="18" width="9.140625" style="4" hidden="1" customWidth="1" outlineLevel="1"/>
    <col min="19" max="19" width="11.7109375" style="4" hidden="1" customWidth="1" outlineLevel="1"/>
    <col min="20" max="20" width="9.140625" style="4" hidden="1" customWidth="1" outlineLevel="1"/>
    <col min="21" max="21" width="9.140625" collapsed="1"/>
    <col min="22" max="29" width="9.140625" customWidth="1"/>
    <col min="38" max="16384" width="9.140625" style="4"/>
  </cols>
  <sheetData>
    <row r="1" spans="1:11">
      <c r="I1" s="4"/>
      <c r="K1" s="4"/>
    </row>
    <row r="2" spans="1:11">
      <c r="I2" s="4"/>
      <c r="K2" s="4"/>
    </row>
    <row r="3" spans="1:11">
      <c r="I3" s="4"/>
      <c r="K3" s="4"/>
    </row>
    <row r="4" spans="1:11">
      <c r="I4" s="4"/>
      <c r="K4" s="4"/>
    </row>
    <row r="5" spans="1:11">
      <c r="I5" s="4"/>
      <c r="K5" s="4"/>
    </row>
    <row r="6" spans="1:11">
      <c r="I6" s="4"/>
      <c r="K6" s="4"/>
    </row>
    <row r="7" spans="1:11">
      <c r="I7" s="4"/>
      <c r="K7" s="4"/>
    </row>
    <row r="8" spans="1:11">
      <c r="I8" s="4"/>
      <c r="K8" s="4"/>
    </row>
    <row r="9" spans="1:11">
      <c r="I9" s="4"/>
      <c r="K9" s="4"/>
    </row>
    <row r="10" spans="1:11">
      <c r="A10" s="27"/>
      <c r="B10" s="27"/>
      <c r="C10" s="27"/>
      <c r="D10" s="27"/>
      <c r="E10" s="27"/>
      <c r="F10" s="27"/>
      <c r="G10" s="27"/>
      <c r="H10" s="27"/>
      <c r="I10" s="27"/>
      <c r="K10" s="4"/>
    </row>
    <row r="11" spans="1:11">
      <c r="A11" s="13"/>
      <c r="B11" s="13"/>
      <c r="C11" s="13"/>
      <c r="D11" s="13"/>
      <c r="E11" s="13"/>
      <c r="F11" s="46" t="s">
        <v>0</v>
      </c>
      <c r="G11" s="14" t="s">
        <v>1</v>
      </c>
      <c r="H11" s="45"/>
      <c r="I11" s="13"/>
      <c r="J11" s="22"/>
      <c r="K11" s="22"/>
    </row>
    <row r="12" spans="1:11">
      <c r="A12" s="15" t="s">
        <v>9</v>
      </c>
      <c r="B12" s="13"/>
      <c r="C12" s="13"/>
      <c r="D12" s="13"/>
      <c r="E12" s="13"/>
      <c r="F12" s="1"/>
      <c r="G12" s="13"/>
      <c r="H12" s="45"/>
      <c r="I12" s="13"/>
      <c r="J12" s="22"/>
      <c r="K12" s="22"/>
    </row>
    <row r="13" spans="1:11">
      <c r="A13" s="13" t="s">
        <v>5</v>
      </c>
      <c r="B13" s="13"/>
      <c r="C13" s="13"/>
      <c r="D13" s="13"/>
      <c r="E13" s="13"/>
      <c r="F13" s="17">
        <v>2</v>
      </c>
      <c r="G13" s="13" t="s">
        <v>2</v>
      </c>
      <c r="H13" s="48"/>
      <c r="I13" s="13"/>
      <c r="J13" s="22"/>
      <c r="K13" s="22"/>
    </row>
    <row r="14" spans="1:11">
      <c r="A14" s="15"/>
      <c r="B14" s="13"/>
      <c r="C14" s="13"/>
      <c r="D14" s="13"/>
      <c r="E14" s="13"/>
      <c r="F14" s="49"/>
      <c r="G14" s="13"/>
      <c r="H14" s="48"/>
      <c r="I14" s="13"/>
      <c r="J14" s="22"/>
      <c r="K14" s="22"/>
    </row>
    <row r="15" spans="1:11">
      <c r="A15" s="15"/>
      <c r="B15" s="13"/>
      <c r="C15" s="13"/>
      <c r="D15" s="13"/>
      <c r="E15" s="13"/>
      <c r="F15" s="46"/>
      <c r="G15" s="49"/>
      <c r="H15" s="13"/>
      <c r="I15" s="13"/>
      <c r="J15" s="22"/>
      <c r="K15" s="22"/>
    </row>
    <row r="16" spans="1:11">
      <c r="A16" s="46" t="s">
        <v>25</v>
      </c>
      <c r="B16" s="13"/>
      <c r="C16" s="13"/>
      <c r="D16" s="13"/>
      <c r="E16" s="13"/>
      <c r="F16" s="17"/>
      <c r="G16" s="49"/>
      <c r="H16" s="13"/>
      <c r="I16" s="13"/>
      <c r="J16" s="22"/>
      <c r="K16" s="22"/>
    </row>
    <row r="17" spans="1:20">
      <c r="A17" s="47"/>
      <c r="B17" s="52" t="s">
        <v>7</v>
      </c>
      <c r="C17" s="13" t="s">
        <v>6</v>
      </c>
      <c r="D17" s="13"/>
      <c r="E17" s="48"/>
      <c r="F17" s="48"/>
      <c r="G17" s="49"/>
      <c r="H17" s="13"/>
      <c r="I17" s="13"/>
      <c r="J17" s="22"/>
      <c r="K17" s="22"/>
    </row>
    <row r="18" spans="1:20">
      <c r="A18" s="51"/>
      <c r="B18" s="53" t="s">
        <v>8</v>
      </c>
      <c r="C18" s="20" t="s">
        <v>3</v>
      </c>
      <c r="D18" s="20" t="s">
        <v>4</v>
      </c>
      <c r="E18" s="48"/>
      <c r="F18" s="48"/>
      <c r="G18" s="49"/>
      <c r="H18" s="13"/>
      <c r="I18" s="13"/>
      <c r="J18" s="22"/>
      <c r="K18" s="22"/>
    </row>
    <row r="19" spans="1:20">
      <c r="A19" s="13"/>
      <c r="B19" s="18" t="s">
        <v>3</v>
      </c>
      <c r="C19" s="21">
        <v>3.3799999999999998E-4</v>
      </c>
      <c r="D19" s="21">
        <v>3.57E-5</v>
      </c>
      <c r="E19" s="48"/>
      <c r="F19" s="48"/>
      <c r="G19" s="49"/>
      <c r="H19" s="13"/>
      <c r="I19" s="13"/>
      <c r="J19" s="22"/>
      <c r="K19" s="22"/>
    </row>
    <row r="20" spans="1:20">
      <c r="A20" s="13"/>
      <c r="B20" s="18" t="s">
        <v>4</v>
      </c>
      <c r="C20" s="21">
        <v>3.57E-5</v>
      </c>
      <c r="D20" s="21">
        <v>7.1400000000000001E-5</v>
      </c>
      <c r="E20" s="48"/>
      <c r="F20" s="48"/>
      <c r="G20" s="49"/>
      <c r="H20" s="13"/>
      <c r="I20" s="13"/>
      <c r="J20" s="22"/>
      <c r="K20" s="22"/>
    </row>
    <row r="21" spans="1:20">
      <c r="A21" s="15"/>
      <c r="B21" s="13"/>
      <c r="C21" s="13"/>
      <c r="D21" s="13"/>
      <c r="E21" s="48"/>
      <c r="F21" s="46"/>
      <c r="G21" s="49"/>
      <c r="H21" s="13"/>
      <c r="I21" s="13"/>
      <c r="J21" s="22"/>
      <c r="K21" s="22"/>
    </row>
    <row r="22" spans="1:20">
      <c r="A22" s="14" t="s">
        <v>10</v>
      </c>
      <c r="B22" s="13"/>
      <c r="C22" s="13"/>
      <c r="D22" s="13"/>
      <c r="E22" s="48"/>
      <c r="F22" s="17"/>
      <c r="G22" s="13"/>
      <c r="H22" s="13"/>
      <c r="I22" s="13"/>
      <c r="J22" s="22"/>
      <c r="K22" s="22"/>
      <c r="L22" s="5"/>
    </row>
    <row r="23" spans="1:20">
      <c r="A23" s="44"/>
      <c r="B23" s="19"/>
      <c r="C23" s="44" t="s">
        <v>3</v>
      </c>
      <c r="D23" s="44" t="s">
        <v>4</v>
      </c>
      <c r="E23" s="48"/>
      <c r="F23" s="48"/>
      <c r="G23" s="48"/>
      <c r="H23" s="13"/>
      <c r="I23" s="13"/>
      <c r="J23" s="5"/>
      <c r="K23" s="22"/>
    </row>
    <row r="24" spans="1:20">
      <c r="A24" s="47" t="s">
        <v>12</v>
      </c>
      <c r="B24" s="50"/>
      <c r="C24" s="16">
        <v>2639</v>
      </c>
      <c r="D24" s="16">
        <v>5361</v>
      </c>
      <c r="E24" s="48"/>
      <c r="F24" s="48"/>
      <c r="G24" s="48"/>
      <c r="H24" s="13"/>
      <c r="I24" s="13"/>
      <c r="J24" s="22"/>
      <c r="K24" s="22"/>
      <c r="L24" s="5"/>
    </row>
    <row r="25" spans="1:20">
      <c r="A25" s="47" t="s">
        <v>28</v>
      </c>
      <c r="B25" s="50"/>
      <c r="C25" s="16">
        <v>0</v>
      </c>
      <c r="D25" s="16">
        <v>0</v>
      </c>
      <c r="E25" s="48"/>
      <c r="F25" s="48"/>
      <c r="G25" s="48"/>
      <c r="H25" s="13"/>
      <c r="I25" s="13"/>
      <c r="J25" s="22"/>
      <c r="K25" s="22"/>
      <c r="L25" s="5"/>
    </row>
    <row r="26" spans="1:20">
      <c r="A26" s="47" t="s">
        <v>27</v>
      </c>
      <c r="B26" s="50"/>
      <c r="C26" s="16">
        <f>N_y-C25</f>
        <v>2639</v>
      </c>
      <c r="D26" s="16">
        <v>4111</v>
      </c>
      <c r="E26" s="48"/>
      <c r="F26" s="48"/>
      <c r="G26" s="48"/>
      <c r="H26" s="48"/>
      <c r="I26" s="13"/>
      <c r="J26" s="22"/>
      <c r="K26" s="22"/>
      <c r="L26" s="5"/>
    </row>
    <row r="27" spans="1:20">
      <c r="A27" s="47" t="s">
        <v>11</v>
      </c>
      <c r="B27" s="18"/>
      <c r="C27" s="16">
        <v>10</v>
      </c>
      <c r="D27" s="16">
        <v>10</v>
      </c>
      <c r="E27" s="48"/>
      <c r="F27" s="48"/>
      <c r="G27" s="17"/>
      <c r="H27" s="13"/>
      <c r="I27" s="13"/>
      <c r="J27" s="22"/>
      <c r="K27" s="22"/>
    </row>
    <row r="28" spans="1:20" ht="18.75">
      <c r="A28" s="47" t="s">
        <v>26</v>
      </c>
      <c r="B28" s="48"/>
      <c r="C28" s="13"/>
      <c r="D28" s="13"/>
      <c r="E28" s="13"/>
      <c r="F28" s="17"/>
      <c r="G28" s="17"/>
      <c r="H28" s="13"/>
      <c r="I28" s="13"/>
      <c r="J28" s="22"/>
      <c r="K28" s="22"/>
    </row>
    <row r="29" spans="1:20">
      <c r="A29" s="13"/>
      <c r="B29" s="13"/>
      <c r="C29" s="13"/>
      <c r="D29" s="13"/>
      <c r="E29" s="13"/>
      <c r="F29" s="2"/>
      <c r="G29" s="17"/>
      <c r="H29" s="13"/>
      <c r="I29" s="13"/>
      <c r="J29" s="22"/>
      <c r="K29" s="22"/>
    </row>
    <row r="30" spans="1:20" hidden="1" outlineLevel="1">
      <c r="A30" s="6" t="s">
        <v>13</v>
      </c>
      <c r="B30" s="6"/>
      <c r="C30" s="6"/>
      <c r="D30" s="6"/>
      <c r="E30" s="6"/>
      <c r="F30" s="6"/>
      <c r="G30" s="6"/>
      <c r="H30" s="6"/>
      <c r="I30" s="6"/>
      <c r="J30" s="43"/>
      <c r="K30" s="6" t="s">
        <v>14</v>
      </c>
      <c r="L30" s="6"/>
      <c r="M30" s="6"/>
      <c r="N30" s="6"/>
      <c r="O30" s="6"/>
      <c r="P30" s="6"/>
      <c r="Q30" s="6"/>
      <c r="R30" s="6"/>
      <c r="S30" s="6"/>
      <c r="T30" s="6"/>
    </row>
    <row r="31" spans="1:20" hidden="1" outlineLevel="1">
      <c r="A31" s="6" t="s">
        <v>7</v>
      </c>
      <c r="B31" s="7"/>
      <c r="C31" s="6" t="s">
        <v>6</v>
      </c>
      <c r="D31" s="6"/>
      <c r="E31" s="6"/>
      <c r="F31" s="6"/>
      <c r="G31" s="6"/>
      <c r="H31" s="6"/>
      <c r="I31" s="6"/>
      <c r="J31" s="43"/>
      <c r="K31" s="6"/>
      <c r="L31" s="6" t="s">
        <v>7</v>
      </c>
      <c r="M31" s="7"/>
      <c r="N31" s="6" t="s">
        <v>6</v>
      </c>
      <c r="O31" s="6"/>
      <c r="P31" s="6"/>
      <c r="Q31" s="6"/>
      <c r="R31" s="6"/>
      <c r="S31" s="6"/>
      <c r="T31" s="6"/>
    </row>
    <row r="32" spans="1:20" hidden="1" outlineLevel="1">
      <c r="A32" s="8" t="s">
        <v>8</v>
      </c>
      <c r="B32" s="11"/>
      <c r="C32" s="9" t="s">
        <v>3</v>
      </c>
      <c r="D32" s="9" t="s">
        <v>4</v>
      </c>
      <c r="E32" s="6"/>
      <c r="F32" s="6"/>
      <c r="G32" s="6"/>
      <c r="H32" s="6"/>
      <c r="I32" s="6"/>
      <c r="J32" s="43"/>
      <c r="K32" s="6"/>
      <c r="L32" s="8" t="s">
        <v>8</v>
      </c>
      <c r="M32" s="11"/>
      <c r="N32" s="9" t="s">
        <v>3</v>
      </c>
      <c r="O32" s="9" t="s">
        <v>4</v>
      </c>
      <c r="P32" s="6"/>
      <c r="Q32" s="6"/>
      <c r="R32" s="6"/>
      <c r="S32" s="6"/>
      <c r="T32" s="6"/>
    </row>
    <row r="33" spans="1:20" hidden="1" outlineLevel="1">
      <c r="A33" s="6"/>
      <c r="B33" s="10" t="s">
        <v>3</v>
      </c>
      <c r="C33" s="12"/>
      <c r="D33" s="12"/>
      <c r="E33" s="6"/>
      <c r="F33" s="3"/>
      <c r="G33" s="3"/>
      <c r="H33" s="6"/>
      <c r="I33" s="6"/>
      <c r="J33" s="43"/>
      <c r="K33" s="6"/>
      <c r="L33" s="6"/>
      <c r="M33" s="10" t="s">
        <v>3</v>
      </c>
      <c r="N33" s="12"/>
      <c r="O33" s="12"/>
      <c r="P33" s="6"/>
      <c r="Q33" s="6"/>
      <c r="R33" s="6"/>
      <c r="S33" s="6"/>
      <c r="T33" s="6"/>
    </row>
    <row r="34" spans="1:20" hidden="1" outlineLevel="1">
      <c r="A34" s="6"/>
      <c r="B34" s="10" t="s">
        <v>4</v>
      </c>
      <c r="C34" s="12"/>
      <c r="D34" s="12"/>
      <c r="E34" s="6"/>
      <c r="F34" s="3"/>
      <c r="G34" s="3"/>
      <c r="H34" s="6"/>
      <c r="I34" s="6"/>
      <c r="J34" s="43"/>
      <c r="K34" s="6"/>
      <c r="L34" s="6"/>
      <c r="M34" s="10" t="s">
        <v>4</v>
      </c>
      <c r="N34" s="12"/>
      <c r="O34" s="12"/>
      <c r="P34" s="6"/>
      <c r="Q34" s="6"/>
      <c r="R34" s="6"/>
      <c r="S34" s="6"/>
      <c r="T34" s="6"/>
    </row>
    <row r="35" spans="1:20" collapsed="1">
      <c r="A35" s="4"/>
      <c r="B35" s="4"/>
      <c r="C35" s="4"/>
      <c r="D35" s="4"/>
      <c r="E35" s="4"/>
      <c r="F35" s="4"/>
      <c r="G35" s="5"/>
      <c r="H35" s="22"/>
      <c r="I35" s="22"/>
      <c r="J35" s="5"/>
      <c r="K35" s="22"/>
      <c r="L35" s="5"/>
    </row>
    <row r="36" spans="1:20" hidden="1" outlineLevel="1">
      <c r="A36" s="4"/>
      <c r="B36" s="4"/>
      <c r="C36" s="4"/>
      <c r="D36" s="4"/>
      <c r="E36" s="4"/>
      <c r="F36" s="43"/>
      <c r="G36" s="43"/>
      <c r="H36" s="22"/>
      <c r="I36" s="22"/>
      <c r="J36" s="22"/>
      <c r="K36" s="22"/>
      <c r="L36" s="5"/>
    </row>
    <row r="37" spans="1:20" hidden="1" outlineLevel="1">
      <c r="A37" s="4"/>
      <c r="B37" s="4"/>
      <c r="C37" s="4"/>
      <c r="D37" s="4"/>
      <c r="E37" s="4"/>
      <c r="F37" s="43"/>
      <c r="G37" s="43"/>
      <c r="H37" s="22"/>
      <c r="I37" s="22"/>
      <c r="J37" s="5"/>
      <c r="K37" s="22"/>
    </row>
    <row r="38" spans="1:20" hidden="1" outlineLevel="1">
      <c r="A38" s="4"/>
      <c r="B38" s="4"/>
      <c r="C38" s="4"/>
      <c r="D38" s="4"/>
      <c r="E38" s="4"/>
      <c r="F38" s="43"/>
      <c r="G38" s="43"/>
      <c r="H38" s="22"/>
      <c r="I38" s="22"/>
      <c r="J38" s="5"/>
      <c r="K38" s="22"/>
    </row>
    <row r="39" spans="1:20" hidden="1" outlineLevel="1">
      <c r="A39" s="4"/>
      <c r="B39" s="4"/>
      <c r="C39" s="4"/>
      <c r="D39" s="4"/>
      <c r="E39" s="4"/>
      <c r="F39" s="32"/>
      <c r="G39" s="32"/>
      <c r="H39" s="43"/>
      <c r="I39" s="43"/>
      <c r="J39" s="32"/>
      <c r="K39" s="32"/>
    </row>
    <row r="40" spans="1:20" hidden="1" outlineLevel="1">
      <c r="A40" s="4"/>
      <c r="B40" s="4"/>
      <c r="C40" s="4"/>
      <c r="D40" s="4"/>
      <c r="E40" s="4"/>
      <c r="F40" s="32"/>
      <c r="G40" s="32"/>
      <c r="H40" s="43"/>
      <c r="I40" s="43"/>
      <c r="J40" s="32"/>
      <c r="K40" s="32"/>
    </row>
    <row r="41" spans="1:20" hidden="1" outlineLevel="1">
      <c r="A41" s="4"/>
      <c r="B41" s="4"/>
      <c r="C41" s="4"/>
      <c r="D41" s="4"/>
      <c r="E41" s="4"/>
      <c r="F41" s="4"/>
      <c r="G41" s="4"/>
      <c r="H41" s="43"/>
      <c r="I41" s="43"/>
      <c r="J41" s="43"/>
      <c r="K41" s="43"/>
    </row>
    <row r="42" spans="1:20" hidden="1" outlineLevel="1">
      <c r="A42" s="4"/>
      <c r="B42" s="4"/>
      <c r="C42" s="4"/>
      <c r="D42" s="4"/>
      <c r="E42" s="4"/>
      <c r="F42" s="4"/>
      <c r="G42" s="4"/>
      <c r="H42" s="32"/>
      <c r="I42" s="32"/>
      <c r="J42" s="32"/>
      <c r="K42" s="32"/>
    </row>
    <row r="43" spans="1:20" hidden="1" outlineLevel="1">
      <c r="A43" s="4"/>
      <c r="B43" s="4"/>
      <c r="C43" s="4"/>
      <c r="D43" s="4"/>
      <c r="E43" s="4"/>
      <c r="F43" s="4"/>
      <c r="G43" s="4"/>
      <c r="H43" s="32"/>
      <c r="I43" s="32"/>
      <c r="J43" s="32"/>
      <c r="K43" s="32"/>
    </row>
    <row r="44" spans="1:20" hidden="1" outlineLevel="1">
      <c r="A44" s="43"/>
      <c r="B44" s="43"/>
      <c r="C44" s="43"/>
      <c r="D44" s="32"/>
      <c r="E44" s="32"/>
      <c r="F44" s="32"/>
      <c r="G44" s="32"/>
      <c r="H44" s="32"/>
      <c r="I44" s="32"/>
      <c r="J44" s="32"/>
      <c r="K44" s="32"/>
    </row>
    <row r="45" spans="1:20" hidden="1" outlineLevel="1">
      <c r="A45" s="22"/>
      <c r="B45" s="22"/>
      <c r="C45" s="22"/>
      <c r="D45" s="22"/>
      <c r="E45" s="22"/>
      <c r="F45" s="32"/>
      <c r="G45" s="22"/>
      <c r="H45" s="22"/>
      <c r="I45" s="22"/>
      <c r="J45" s="22"/>
      <c r="K45" s="22"/>
      <c r="L45" s="22"/>
      <c r="M45" s="22"/>
      <c r="N45" s="22"/>
      <c r="O45" s="22"/>
    </row>
    <row r="46" spans="1:20" hidden="1" outlineLevel="1">
      <c r="A46" s="22"/>
      <c r="B46" s="22"/>
      <c r="C46" s="22"/>
      <c r="D46" s="22"/>
      <c r="E46" s="22"/>
      <c r="F46" s="22"/>
      <c r="G46" s="33"/>
      <c r="H46" s="22"/>
      <c r="I46" s="22"/>
      <c r="J46" s="22"/>
      <c r="K46" s="22"/>
      <c r="L46" s="22"/>
      <c r="M46" s="22"/>
      <c r="N46" s="22"/>
      <c r="O46" s="22"/>
    </row>
    <row r="47" spans="1:20" hidden="1" outlineLevel="1">
      <c r="A47" s="22"/>
      <c r="B47" s="22"/>
      <c r="C47" s="22"/>
      <c r="D47" s="22"/>
      <c r="E47" s="22"/>
      <c r="F47" s="22"/>
      <c r="G47" s="33"/>
      <c r="H47" s="22"/>
      <c r="I47" s="22"/>
      <c r="J47" s="22"/>
      <c r="K47" s="22"/>
      <c r="L47" s="22"/>
      <c r="M47" s="22"/>
      <c r="N47" s="22"/>
      <c r="O47" s="22"/>
    </row>
    <row r="48" spans="1:20" hidden="1" outlineLevel="1">
      <c r="A48" s="4"/>
      <c r="B48" s="4"/>
      <c r="C48" s="4"/>
      <c r="D48" s="4"/>
      <c r="E48" s="4"/>
      <c r="F48" s="23"/>
      <c r="G48" s="23"/>
      <c r="H48" s="22"/>
      <c r="I48" s="22"/>
      <c r="J48" s="23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 hidden="1" outlineLevel="1">
      <c r="A49" s="4"/>
      <c r="B49" s="4"/>
      <c r="C49" s="4"/>
      <c r="D49" s="4"/>
      <c r="E49" s="4"/>
      <c r="F49" s="23"/>
      <c r="G49" s="23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 hidden="1" outlineLevel="1">
      <c r="A50" s="4"/>
      <c r="B50" s="4"/>
      <c r="C50" s="4"/>
      <c r="D50" s="4"/>
      <c r="E50" s="4"/>
      <c r="F50" s="23"/>
      <c r="G50" s="23"/>
      <c r="H50" s="22"/>
      <c r="I50" s="22"/>
      <c r="K50" s="4"/>
      <c r="L50" s="28"/>
      <c r="M50" s="28"/>
      <c r="N50" s="28"/>
      <c r="O50" s="28"/>
      <c r="P50" s="28"/>
      <c r="Q50" s="28"/>
      <c r="R50" s="28"/>
      <c r="S50" s="28"/>
      <c r="T50" s="28"/>
    </row>
    <row r="51" spans="1:20" hidden="1" outlineLevel="1">
      <c r="A51" s="4"/>
      <c r="B51" s="4"/>
      <c r="C51" s="4"/>
      <c r="D51" s="4"/>
      <c r="E51" s="4"/>
      <c r="F51" s="23"/>
      <c r="G51" s="23"/>
      <c r="H51" s="22"/>
      <c r="I51" s="22"/>
      <c r="K51" s="4"/>
      <c r="L51" s="29"/>
      <c r="M51" s="29"/>
      <c r="N51" s="29"/>
      <c r="O51" s="29"/>
      <c r="P51" s="29"/>
      <c r="Q51" s="29"/>
      <c r="R51" s="29"/>
      <c r="S51" s="29"/>
      <c r="T51" s="29"/>
    </row>
    <row r="52" spans="1:20" hidden="1" outlineLevel="1">
      <c r="A52" s="4"/>
      <c r="B52" s="4"/>
      <c r="C52" s="4"/>
      <c r="D52" s="4"/>
      <c r="E52" s="4"/>
      <c r="F52" s="23"/>
      <c r="G52" s="23"/>
      <c r="H52" s="22"/>
      <c r="I52" s="22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1:20" hidden="1" outlineLevel="1">
      <c r="A53" s="4"/>
      <c r="B53" s="4"/>
      <c r="C53" s="4"/>
      <c r="D53" s="4"/>
      <c r="E53" s="4"/>
      <c r="F53" s="23"/>
      <c r="G53" s="23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 hidden="1" outlineLevel="1">
      <c r="A54" s="4"/>
      <c r="B54" s="4"/>
      <c r="C54" s="4"/>
      <c r="D54" s="4"/>
      <c r="E54" s="4"/>
      <c r="F54" s="23"/>
      <c r="G54" s="23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 hidden="1" outlineLevel="1">
      <c r="A55" s="4"/>
      <c r="B55" s="4"/>
      <c r="C55" s="4"/>
      <c r="D55" s="4"/>
      <c r="E55" s="4"/>
      <c r="F55" s="23"/>
      <c r="G55" s="23"/>
      <c r="H55" s="22"/>
      <c r="I55" s="22"/>
      <c r="J55" s="22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idden="1" outlineLevel="1">
      <c r="A56" s="4"/>
      <c r="B56" s="4"/>
      <c r="C56" s="4"/>
      <c r="D56" s="4"/>
      <c r="E56" s="4"/>
      <c r="F56" s="23"/>
      <c r="G56" s="23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 hidden="1" outlineLevel="1">
      <c r="A57" s="4"/>
      <c r="B57" s="4"/>
      <c r="C57" s="4"/>
      <c r="D57" s="4"/>
      <c r="E57" s="4"/>
      <c r="F57" s="23"/>
      <c r="G57" s="23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 hidden="1" outlineLevel="1">
      <c r="A58" s="4"/>
      <c r="B58" s="4"/>
      <c r="C58" s="4"/>
      <c r="D58" s="4"/>
      <c r="E58" s="4"/>
      <c r="F58" s="23"/>
      <c r="G58" s="23"/>
      <c r="H58" s="22"/>
      <c r="I58" s="22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spans="1:20" hidden="1" outlineLevel="1">
      <c r="A59" s="4"/>
      <c r="B59" s="4"/>
      <c r="C59" s="4"/>
      <c r="D59" s="4"/>
      <c r="E59" s="4"/>
      <c r="F59" s="4"/>
      <c r="G59" s="4"/>
      <c r="H59" s="4"/>
      <c r="I59" s="4"/>
      <c r="K59" s="4"/>
    </row>
    <row r="60" spans="1:20" ht="16.5" hidden="1" outlineLevel="1">
      <c r="A60" s="34"/>
      <c r="B60" s="35"/>
      <c r="C60" s="34"/>
      <c r="D60" s="36" t="s">
        <v>15</v>
      </c>
      <c r="E60" s="34"/>
      <c r="F60" s="34"/>
      <c r="G60" s="34"/>
      <c r="H60" s="34"/>
      <c r="I60" s="34"/>
      <c r="K60" s="34"/>
      <c r="L60" s="35"/>
      <c r="M60" s="34"/>
      <c r="N60" s="36" t="s">
        <v>15</v>
      </c>
      <c r="O60" s="34"/>
      <c r="P60" s="34"/>
      <c r="Q60" s="34"/>
      <c r="R60" s="34"/>
      <c r="S60" s="34"/>
      <c r="T60" s="34"/>
    </row>
    <row r="61" spans="1:20" hidden="1" outlineLevel="1">
      <c r="A61" s="24"/>
      <c r="B61" s="24"/>
      <c r="C61" s="24"/>
      <c r="D61" s="24"/>
      <c r="E61" s="24"/>
      <c r="F61" s="24" t="s">
        <v>19</v>
      </c>
      <c r="G61" s="24"/>
      <c r="H61" s="24"/>
      <c r="I61" s="24"/>
      <c r="K61" s="24"/>
      <c r="L61" s="24"/>
      <c r="M61" s="24"/>
      <c r="N61" s="24"/>
      <c r="O61" s="24"/>
      <c r="P61" s="24" t="s">
        <v>19</v>
      </c>
      <c r="Q61" s="24"/>
      <c r="R61" s="24"/>
      <c r="S61" s="24"/>
      <c r="T61" s="24"/>
    </row>
    <row r="62" spans="1:20" hidden="1" outlineLevel="1">
      <c r="A62" s="37"/>
      <c r="B62" s="24" t="s">
        <v>18</v>
      </c>
      <c r="C62" s="24"/>
      <c r="D62" s="24"/>
      <c r="E62" s="24"/>
      <c r="F62" s="24" t="s">
        <v>20</v>
      </c>
      <c r="G62" s="24"/>
      <c r="H62" s="24"/>
      <c r="I62" s="24"/>
      <c r="K62" s="37"/>
      <c r="L62" s="24" t="s">
        <v>18</v>
      </c>
      <c r="M62" s="24"/>
      <c r="N62" s="24"/>
      <c r="O62" s="24"/>
      <c r="P62" s="24" t="s">
        <v>20</v>
      </c>
      <c r="Q62" s="24"/>
      <c r="R62" s="24"/>
      <c r="S62" s="24"/>
      <c r="T62" s="24"/>
    </row>
    <row r="63" spans="1:20" hidden="1" outlineLevel="1">
      <c r="A63" s="41" t="s">
        <v>24</v>
      </c>
      <c r="B63" s="24" t="s">
        <v>17</v>
      </c>
      <c r="C63" s="24"/>
      <c r="D63" s="24"/>
      <c r="E63" s="24"/>
      <c r="F63" s="24" t="s">
        <v>21</v>
      </c>
      <c r="G63" s="24"/>
      <c r="H63" s="24"/>
      <c r="I63" s="24"/>
      <c r="K63" s="41" t="s">
        <v>24</v>
      </c>
      <c r="L63" s="24" t="s">
        <v>17</v>
      </c>
      <c r="M63" s="24"/>
      <c r="N63" s="24"/>
      <c r="O63" s="24"/>
      <c r="P63" s="24" t="s">
        <v>21</v>
      </c>
      <c r="Q63" s="24"/>
      <c r="R63" s="24"/>
      <c r="S63" s="24"/>
      <c r="T63" s="24"/>
    </row>
    <row r="64" spans="1:20" hidden="1" outlineLevel="1">
      <c r="A64" s="38" t="s">
        <v>23</v>
      </c>
      <c r="B64" s="39" t="s">
        <v>3</v>
      </c>
      <c r="C64" s="39" t="s">
        <v>4</v>
      </c>
      <c r="D64" s="39" t="s">
        <v>16</v>
      </c>
      <c r="E64" s="39"/>
      <c r="F64" s="40" t="s">
        <v>22</v>
      </c>
      <c r="G64" s="39"/>
      <c r="H64" s="39"/>
      <c r="I64" s="39"/>
      <c r="K64" s="38" t="s">
        <v>23</v>
      </c>
      <c r="L64" s="39" t="s">
        <v>3</v>
      </c>
      <c r="M64" s="39" t="s">
        <v>4</v>
      </c>
      <c r="N64" s="39" t="s">
        <v>16</v>
      </c>
      <c r="O64" s="39"/>
      <c r="P64" s="40" t="s">
        <v>22</v>
      </c>
      <c r="Q64" s="39"/>
      <c r="R64" s="39"/>
      <c r="S64" s="39"/>
      <c r="T64" s="39"/>
    </row>
    <row r="65" spans="1:20" hidden="1" outlineLevel="1">
      <c r="A65" s="37">
        <v>0</v>
      </c>
      <c r="B65" s="25">
        <f>infous_y0</f>
        <v>10</v>
      </c>
      <c r="C65" s="25">
        <f>infous_o0</f>
        <v>10</v>
      </c>
      <c r="D65" s="25">
        <f>SUM(B65:C65)</f>
        <v>20</v>
      </c>
      <c r="E65" s="25"/>
      <c r="F65" s="26"/>
      <c r="G65" s="25"/>
      <c r="H65" s="25"/>
      <c r="I65" s="25"/>
      <c r="K65" s="37">
        <v>0</v>
      </c>
      <c r="L65" s="25">
        <f>infous_y0</f>
        <v>10</v>
      </c>
      <c r="M65" s="25">
        <f>infous_o0</f>
        <v>10</v>
      </c>
      <c r="N65" s="25">
        <f>SUM(L65:M65)</f>
        <v>20</v>
      </c>
      <c r="O65" s="25"/>
      <c r="P65" s="26"/>
      <c r="Q65" s="25"/>
      <c r="R65" s="25"/>
      <c r="S65" s="25"/>
      <c r="T65" s="25"/>
    </row>
    <row r="66" spans="1:20" hidden="1" outlineLevel="1">
      <c r="A66" s="37">
        <f>A65+1</f>
        <v>1</v>
      </c>
      <c r="B66" s="42"/>
      <c r="C66" s="42"/>
      <c r="D66" s="42"/>
      <c r="E66" s="25"/>
      <c r="F66" s="26"/>
      <c r="G66" s="25"/>
      <c r="H66" s="25"/>
      <c r="I66" s="25"/>
      <c r="K66" s="37">
        <f>K65+1</f>
        <v>1</v>
      </c>
      <c r="L66" s="42"/>
      <c r="M66" s="42"/>
      <c r="N66" s="42"/>
      <c r="O66" s="25"/>
      <c r="P66" s="26"/>
      <c r="Q66" s="25"/>
      <c r="R66" s="25"/>
      <c r="S66" s="25"/>
      <c r="T66" s="25"/>
    </row>
    <row r="67" spans="1:20" hidden="1" outlineLevel="1">
      <c r="A67" s="37">
        <f t="shared" ref="A67:A75" si="0">A66+1</f>
        <v>2</v>
      </c>
      <c r="B67" s="42"/>
      <c r="C67" s="42"/>
      <c r="D67" s="42"/>
      <c r="E67" s="25"/>
      <c r="F67" s="26"/>
      <c r="G67" s="25"/>
      <c r="H67" s="25"/>
      <c r="I67" s="25"/>
      <c r="K67" s="37">
        <f t="shared" ref="K67:K75" si="1">K66+1</f>
        <v>2</v>
      </c>
      <c r="L67" s="42"/>
      <c r="M67" s="42"/>
      <c r="N67" s="42"/>
      <c r="O67" s="25"/>
      <c r="P67" s="26"/>
      <c r="Q67" s="25"/>
      <c r="R67" s="25"/>
      <c r="S67" s="25"/>
      <c r="T67" s="25"/>
    </row>
    <row r="68" spans="1:20" hidden="1" outlineLevel="1">
      <c r="A68" s="37">
        <f t="shared" si="0"/>
        <v>3</v>
      </c>
      <c r="B68" s="42"/>
      <c r="C68" s="42"/>
      <c r="D68" s="42"/>
      <c r="E68" s="25"/>
      <c r="F68" s="26"/>
      <c r="G68" s="25"/>
      <c r="H68" s="25"/>
      <c r="I68" s="25"/>
      <c r="K68" s="37">
        <f t="shared" si="1"/>
        <v>3</v>
      </c>
      <c r="L68" s="42"/>
      <c r="M68" s="42"/>
      <c r="N68" s="42"/>
      <c r="O68" s="25"/>
      <c r="P68" s="26"/>
      <c r="Q68" s="25"/>
      <c r="R68" s="25"/>
      <c r="S68" s="25"/>
      <c r="T68" s="25"/>
    </row>
    <row r="69" spans="1:20" hidden="1" outlineLevel="1">
      <c r="A69" s="37">
        <f t="shared" si="0"/>
        <v>4</v>
      </c>
      <c r="B69" s="42"/>
      <c r="C69" s="42"/>
      <c r="D69" s="42"/>
      <c r="E69" s="25"/>
      <c r="F69" s="26"/>
      <c r="G69" s="25"/>
      <c r="H69" s="25"/>
      <c r="I69" s="25"/>
      <c r="K69" s="37">
        <f t="shared" si="1"/>
        <v>4</v>
      </c>
      <c r="L69" s="42"/>
      <c r="M69" s="42"/>
      <c r="N69" s="42"/>
      <c r="O69" s="25"/>
      <c r="P69" s="26"/>
      <c r="Q69" s="25"/>
      <c r="R69" s="25"/>
      <c r="S69" s="25"/>
      <c r="T69" s="25"/>
    </row>
    <row r="70" spans="1:20" hidden="1" outlineLevel="1">
      <c r="A70" s="37">
        <f t="shared" si="0"/>
        <v>5</v>
      </c>
      <c r="B70" s="42"/>
      <c r="C70" s="42"/>
      <c r="D70" s="42"/>
      <c r="E70" s="25"/>
      <c r="F70" s="26"/>
      <c r="G70" s="25"/>
      <c r="H70" s="25"/>
      <c r="I70" s="25"/>
      <c r="K70" s="37">
        <f t="shared" si="1"/>
        <v>5</v>
      </c>
      <c r="L70" s="42"/>
      <c r="M70" s="42"/>
      <c r="N70" s="42"/>
      <c r="O70" s="25"/>
      <c r="P70" s="26"/>
      <c r="Q70" s="25"/>
      <c r="R70" s="25"/>
      <c r="S70" s="25"/>
      <c r="T70" s="25"/>
    </row>
    <row r="71" spans="1:20" hidden="1" outlineLevel="1">
      <c r="A71" s="37">
        <f t="shared" si="0"/>
        <v>6</v>
      </c>
      <c r="B71" s="42"/>
      <c r="C71" s="42"/>
      <c r="D71" s="42"/>
      <c r="E71" s="25"/>
      <c r="F71" s="26"/>
      <c r="G71" s="25"/>
      <c r="H71" s="25"/>
      <c r="I71" s="25"/>
      <c r="K71" s="37">
        <f t="shared" si="1"/>
        <v>6</v>
      </c>
      <c r="L71" s="42"/>
      <c r="M71" s="42"/>
      <c r="N71" s="42"/>
      <c r="O71" s="25"/>
      <c r="P71" s="26"/>
      <c r="Q71" s="25"/>
      <c r="R71" s="25"/>
      <c r="S71" s="25"/>
      <c r="T71" s="25"/>
    </row>
    <row r="72" spans="1:20" hidden="1" outlineLevel="1">
      <c r="A72" s="37">
        <f t="shared" si="0"/>
        <v>7</v>
      </c>
      <c r="B72" s="42"/>
      <c r="C72" s="42"/>
      <c r="D72" s="42"/>
      <c r="E72" s="25"/>
      <c r="F72" s="26"/>
      <c r="G72" s="25"/>
      <c r="H72" s="25"/>
      <c r="I72" s="25"/>
      <c r="K72" s="37">
        <f t="shared" si="1"/>
        <v>7</v>
      </c>
      <c r="L72" s="42"/>
      <c r="M72" s="42"/>
      <c r="N72" s="42"/>
      <c r="O72" s="25"/>
      <c r="P72" s="26"/>
      <c r="Q72" s="25"/>
      <c r="R72" s="25"/>
      <c r="S72" s="25"/>
      <c r="T72" s="25"/>
    </row>
    <row r="73" spans="1:20" hidden="1" outlineLevel="1">
      <c r="A73" s="37">
        <f t="shared" si="0"/>
        <v>8</v>
      </c>
      <c r="B73" s="42"/>
      <c r="C73" s="42"/>
      <c r="D73" s="42"/>
      <c r="E73" s="25"/>
      <c r="F73" s="26"/>
      <c r="G73" s="25"/>
      <c r="H73" s="25"/>
      <c r="I73" s="25"/>
      <c r="K73" s="37">
        <f t="shared" si="1"/>
        <v>8</v>
      </c>
      <c r="L73" s="42"/>
      <c r="M73" s="42"/>
      <c r="N73" s="42"/>
      <c r="O73" s="25"/>
      <c r="P73" s="26"/>
      <c r="Q73" s="25"/>
      <c r="R73" s="25"/>
      <c r="S73" s="25"/>
      <c r="T73" s="25"/>
    </row>
    <row r="74" spans="1:20" hidden="1" outlineLevel="1">
      <c r="A74" s="37">
        <f t="shared" si="0"/>
        <v>9</v>
      </c>
      <c r="B74" s="42"/>
      <c r="C74" s="42"/>
      <c r="D74" s="42"/>
      <c r="E74" s="25"/>
      <c r="F74" s="26"/>
      <c r="G74" s="25"/>
      <c r="H74" s="25"/>
      <c r="I74" s="25"/>
      <c r="K74" s="37">
        <f t="shared" si="1"/>
        <v>9</v>
      </c>
      <c r="L74" s="42"/>
      <c r="M74" s="42"/>
      <c r="N74" s="42"/>
      <c r="O74" s="25"/>
      <c r="P74" s="26"/>
      <c r="Q74" s="25"/>
      <c r="R74" s="25"/>
      <c r="S74" s="25"/>
      <c r="T74" s="25"/>
    </row>
    <row r="75" spans="1:20" hidden="1" outlineLevel="1">
      <c r="A75" s="37">
        <f t="shared" si="0"/>
        <v>10</v>
      </c>
      <c r="B75" s="42"/>
      <c r="C75" s="42"/>
      <c r="D75" s="42"/>
      <c r="E75" s="25"/>
      <c r="F75" s="26"/>
      <c r="G75" s="25"/>
      <c r="H75" s="25"/>
      <c r="I75" s="25"/>
      <c r="K75" s="37">
        <f t="shared" si="1"/>
        <v>10</v>
      </c>
      <c r="L75" s="42"/>
      <c r="M75" s="42"/>
      <c r="N75" s="42"/>
      <c r="O75" s="25"/>
      <c r="P75" s="26"/>
      <c r="Q75" s="25"/>
      <c r="R75" s="25"/>
      <c r="S75" s="25"/>
      <c r="T75" s="25"/>
    </row>
    <row r="76" spans="1:20" collapsed="1">
      <c r="A76" s="4"/>
      <c r="B76" s="28"/>
      <c r="C76" s="29"/>
      <c r="D76" s="4"/>
      <c r="E76" s="4"/>
      <c r="F76" s="4"/>
      <c r="G76" s="4"/>
      <c r="H76" s="4"/>
      <c r="I76" s="4"/>
      <c r="K76" s="4"/>
    </row>
    <row r="77" spans="1:20">
      <c r="A77" s="4"/>
      <c r="B77" s="28"/>
      <c r="C77" s="29"/>
      <c r="D77" s="4"/>
      <c r="E77" s="4"/>
      <c r="F77" s="4"/>
      <c r="G77" s="4"/>
      <c r="H77" s="4"/>
      <c r="I77" s="4"/>
      <c r="K77" s="4"/>
    </row>
    <row r="78" spans="1:20">
      <c r="A78" s="4"/>
      <c r="B78" s="28"/>
      <c r="C78" s="29"/>
      <c r="D78" s="4"/>
      <c r="E78" s="4"/>
      <c r="F78" s="4"/>
      <c r="G78" s="4"/>
      <c r="H78" s="4"/>
      <c r="I78" s="4"/>
      <c r="K78" s="4"/>
    </row>
    <row r="79" spans="1:20">
      <c r="A79" s="4"/>
      <c r="B79" s="28"/>
      <c r="C79" s="29"/>
      <c r="D79" s="4"/>
      <c r="E79" s="4"/>
      <c r="F79" s="4"/>
      <c r="G79" s="4"/>
      <c r="H79" s="4"/>
      <c r="I79" s="4"/>
      <c r="K79" s="4"/>
    </row>
    <row r="80" spans="1:20">
      <c r="A80" s="4"/>
      <c r="B80" s="28"/>
      <c r="C80" s="29"/>
      <c r="D80" s="4"/>
      <c r="E80" s="4"/>
      <c r="F80" s="4"/>
      <c r="G80" s="4"/>
      <c r="H80" s="4"/>
      <c r="I80" s="4"/>
      <c r="K80" s="4"/>
    </row>
    <row r="81" spans="1:11">
      <c r="A81" s="4"/>
      <c r="B81" s="28"/>
      <c r="C81" s="29"/>
      <c r="D81" s="4"/>
      <c r="E81" s="4"/>
      <c r="F81" s="4"/>
      <c r="G81" s="4"/>
      <c r="H81" s="4"/>
      <c r="I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K107" s="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7"/>
  <sheetViews>
    <sheetView tabSelected="1" zoomScale="60" zoomScaleNormal="60" workbookViewId="0"/>
  </sheetViews>
  <sheetFormatPr defaultRowHeight="15" outlineLevelRow="1" outlineLevelCol="1"/>
  <cols>
    <col min="1" max="1" width="19.140625" customWidth="1"/>
    <col min="2" max="2" width="11.28515625" customWidth="1"/>
    <col min="3" max="3" width="13" customWidth="1"/>
    <col min="4" max="4" width="14.28515625" bestFit="1" customWidth="1"/>
    <col min="5" max="5" width="14.7109375" customWidth="1"/>
    <col min="6" max="6" width="11.140625" customWidth="1"/>
    <col min="7" max="7" width="12.140625" bestFit="1" customWidth="1"/>
    <col min="8" max="8" width="10.28515625" bestFit="1" customWidth="1"/>
    <col min="9" max="9" width="12.85546875" customWidth="1"/>
    <col min="10" max="10" width="9.28515625" style="4" bestFit="1" customWidth="1"/>
    <col min="11" max="11" width="16" hidden="1" customWidth="1" outlineLevel="1"/>
    <col min="12" max="12" width="11.7109375" style="4" hidden="1" customWidth="1" outlineLevel="1"/>
    <col min="13" max="13" width="12.42578125" style="4" hidden="1" customWidth="1" outlineLevel="1"/>
    <col min="14" max="14" width="11.42578125" style="4" hidden="1" customWidth="1" outlineLevel="1"/>
    <col min="15" max="15" width="10.28515625" style="4" hidden="1" customWidth="1" outlineLevel="1"/>
    <col min="16" max="18" width="9.140625" style="4" hidden="1" customWidth="1" outlineLevel="1"/>
    <col min="19" max="19" width="11.7109375" style="4" hidden="1" customWidth="1" outlineLevel="1"/>
    <col min="20" max="20" width="9.140625" style="4" hidden="1" customWidth="1" outlineLevel="1"/>
    <col min="21" max="21" width="9.140625" style="4" collapsed="1"/>
    <col min="22" max="29" width="9.140625" style="4" customWidth="1"/>
    <col min="30" max="16384" width="9.140625" style="4"/>
  </cols>
  <sheetData>
    <row r="1" spans="1:11">
      <c r="I1" s="27"/>
      <c r="K1" s="4"/>
    </row>
    <row r="2" spans="1:11">
      <c r="G2" s="4"/>
      <c r="H2" s="4"/>
      <c r="I2" s="4"/>
      <c r="K2" s="4"/>
    </row>
    <row r="3" spans="1:11">
      <c r="G3" s="4"/>
      <c r="H3" s="4"/>
      <c r="I3" s="4"/>
      <c r="K3" s="4"/>
    </row>
    <row r="4" spans="1:11">
      <c r="G4" s="4"/>
      <c r="H4" s="4"/>
      <c r="I4" s="4"/>
      <c r="K4" s="4"/>
    </row>
    <row r="5" spans="1:11">
      <c r="G5" s="4"/>
      <c r="H5" s="4"/>
      <c r="I5" s="4"/>
      <c r="K5" s="4"/>
    </row>
    <row r="6" spans="1:11">
      <c r="G6" s="4"/>
      <c r="H6" s="4"/>
      <c r="I6" s="4"/>
      <c r="K6" s="4"/>
    </row>
    <row r="7" spans="1:11">
      <c r="G7" s="4"/>
      <c r="H7" s="4"/>
      <c r="I7" s="4"/>
      <c r="K7" s="4"/>
    </row>
    <row r="8" spans="1:11">
      <c r="G8" s="4"/>
      <c r="H8" s="4"/>
      <c r="I8" s="4"/>
      <c r="K8" s="4"/>
    </row>
    <row r="9" spans="1:11">
      <c r="G9" s="4"/>
      <c r="H9" s="4"/>
      <c r="I9" s="4"/>
      <c r="K9" s="4"/>
    </row>
    <row r="10" spans="1:11">
      <c r="A10" s="27"/>
      <c r="B10" s="27"/>
      <c r="C10" s="27"/>
      <c r="D10" s="27"/>
      <c r="E10" s="27"/>
      <c r="F10" s="27"/>
      <c r="G10" s="27"/>
      <c r="H10" s="27"/>
      <c r="I10" s="27"/>
      <c r="K10" s="4"/>
    </row>
    <row r="11" spans="1:11">
      <c r="A11" s="13"/>
      <c r="B11" s="13"/>
      <c r="C11" s="13"/>
      <c r="D11" s="13"/>
      <c r="E11" s="13"/>
      <c r="F11" s="46" t="s">
        <v>0</v>
      </c>
      <c r="G11" s="14" t="s">
        <v>1</v>
      </c>
      <c r="H11" s="45"/>
      <c r="I11" s="13"/>
      <c r="J11" s="22"/>
      <c r="K11" s="22"/>
    </row>
    <row r="12" spans="1:11">
      <c r="A12" s="15" t="s">
        <v>9</v>
      </c>
      <c r="B12" s="13"/>
      <c r="C12" s="13"/>
      <c r="D12" s="13"/>
      <c r="E12" s="13"/>
      <c r="F12" s="1"/>
      <c r="G12" s="13"/>
      <c r="H12" s="45"/>
      <c r="I12" s="13"/>
      <c r="J12" s="22"/>
      <c r="K12" s="22"/>
    </row>
    <row r="13" spans="1:11">
      <c r="A13" s="13" t="s">
        <v>5</v>
      </c>
      <c r="B13" s="13"/>
      <c r="C13" s="13"/>
      <c r="D13" s="13"/>
      <c r="E13" s="13"/>
      <c r="F13" s="17">
        <v>2</v>
      </c>
      <c r="G13" s="13" t="s">
        <v>2</v>
      </c>
      <c r="H13" s="48"/>
      <c r="I13" s="13"/>
      <c r="J13" s="22"/>
      <c r="K13" s="22"/>
    </row>
    <row r="14" spans="1:11">
      <c r="A14" s="15"/>
      <c r="B14" s="13"/>
      <c r="C14" s="13"/>
      <c r="D14" s="13"/>
      <c r="E14" s="13"/>
      <c r="F14" s="49"/>
      <c r="G14" s="13"/>
      <c r="H14" s="48"/>
      <c r="I14" s="13"/>
      <c r="J14" s="22"/>
      <c r="K14" s="22"/>
    </row>
    <row r="15" spans="1:11">
      <c r="A15" s="15"/>
      <c r="B15" s="13"/>
      <c r="C15" s="13"/>
      <c r="D15" s="13"/>
      <c r="E15" s="13"/>
      <c r="F15" s="46"/>
      <c r="G15" s="49"/>
      <c r="H15" s="13"/>
      <c r="I15" s="13"/>
      <c r="J15" s="22"/>
      <c r="K15" s="22"/>
    </row>
    <row r="16" spans="1:11">
      <c r="A16" s="46" t="s">
        <v>25</v>
      </c>
      <c r="B16" s="13"/>
      <c r="C16" s="13"/>
      <c r="D16" s="13"/>
      <c r="E16" s="13"/>
      <c r="F16" s="17"/>
      <c r="G16" s="49"/>
      <c r="H16" s="13"/>
      <c r="I16" s="13"/>
      <c r="J16" s="22"/>
      <c r="K16" s="22"/>
    </row>
    <row r="17" spans="1:20">
      <c r="A17" s="47"/>
      <c r="B17" s="52" t="s">
        <v>7</v>
      </c>
      <c r="C17" s="13" t="s">
        <v>6</v>
      </c>
      <c r="D17" s="13"/>
      <c r="E17" s="48"/>
      <c r="F17" s="48"/>
      <c r="G17" s="49"/>
      <c r="H17" s="13"/>
      <c r="I17" s="13"/>
      <c r="J17" s="22"/>
      <c r="K17" s="22"/>
    </row>
    <row r="18" spans="1:20">
      <c r="A18" s="51"/>
      <c r="B18" s="53" t="s">
        <v>8</v>
      </c>
      <c r="C18" s="20" t="s">
        <v>3</v>
      </c>
      <c r="D18" s="20" t="s">
        <v>4</v>
      </c>
      <c r="E18" s="48"/>
      <c r="F18" s="48"/>
      <c r="G18" s="49"/>
      <c r="H18" s="13"/>
      <c r="I18" s="13"/>
      <c r="J18" s="22"/>
      <c r="K18" s="22"/>
    </row>
    <row r="19" spans="1:20">
      <c r="A19" s="13"/>
      <c r="B19" s="18" t="s">
        <v>3</v>
      </c>
      <c r="C19" s="21">
        <v>3.3799999999999998E-4</v>
      </c>
      <c r="D19" s="21">
        <v>3.57E-5</v>
      </c>
      <c r="E19" s="48"/>
      <c r="F19" s="48"/>
      <c r="G19" s="49"/>
      <c r="H19" s="13"/>
      <c r="I19" s="13"/>
      <c r="J19" s="22"/>
      <c r="K19" s="22"/>
    </row>
    <row r="20" spans="1:20">
      <c r="A20" s="13"/>
      <c r="B20" s="18" t="s">
        <v>4</v>
      </c>
      <c r="C20" s="21">
        <v>3.57E-5</v>
      </c>
      <c r="D20" s="21">
        <v>7.1400000000000001E-5</v>
      </c>
      <c r="E20" s="48"/>
      <c r="F20" s="48"/>
      <c r="G20" s="49"/>
      <c r="H20" s="13"/>
      <c r="I20" s="13"/>
      <c r="J20" s="22"/>
      <c r="K20" s="22"/>
    </row>
    <row r="21" spans="1:20">
      <c r="A21" s="15"/>
      <c r="B21" s="13"/>
      <c r="C21" s="13"/>
      <c r="D21" s="13"/>
      <c r="E21" s="48"/>
      <c r="F21" s="46"/>
      <c r="G21" s="49"/>
      <c r="H21" s="13"/>
      <c r="I21" s="13"/>
      <c r="J21" s="22"/>
      <c r="K21" s="22"/>
    </row>
    <row r="22" spans="1:20">
      <c r="A22" s="14" t="s">
        <v>10</v>
      </c>
      <c r="B22" s="13"/>
      <c r="C22" s="13"/>
      <c r="D22" s="13"/>
      <c r="E22" s="48"/>
      <c r="F22" s="17"/>
      <c r="G22" s="13"/>
      <c r="H22" s="13"/>
      <c r="I22" s="13"/>
      <c r="J22" s="22"/>
      <c r="K22" s="22"/>
      <c r="L22" s="5"/>
    </row>
    <row r="23" spans="1:20">
      <c r="A23" s="44"/>
      <c r="B23" s="19"/>
      <c r="C23" s="44" t="s">
        <v>3</v>
      </c>
      <c r="D23" s="44" t="s">
        <v>4</v>
      </c>
      <c r="E23" s="48"/>
      <c r="F23" s="48"/>
      <c r="G23" s="48"/>
      <c r="H23" s="13"/>
      <c r="I23" s="13"/>
      <c r="J23" s="5"/>
      <c r="K23" s="22"/>
    </row>
    <row r="24" spans="1:20">
      <c r="A24" s="47" t="s">
        <v>12</v>
      </c>
      <c r="B24" s="50"/>
      <c r="C24" s="16">
        <v>2639</v>
      </c>
      <c r="D24" s="16">
        <v>5361</v>
      </c>
      <c r="E24" s="48"/>
      <c r="F24" s="48"/>
      <c r="G24" s="48"/>
      <c r="H24" s="13"/>
      <c r="I24" s="13"/>
      <c r="J24" s="22"/>
      <c r="K24" s="22"/>
      <c r="L24" s="5"/>
    </row>
    <row r="25" spans="1:20">
      <c r="A25" s="47" t="s">
        <v>28</v>
      </c>
      <c r="B25" s="50"/>
      <c r="C25" s="16">
        <v>0</v>
      </c>
      <c r="D25" s="16">
        <v>0</v>
      </c>
      <c r="E25" s="48"/>
      <c r="F25" s="48"/>
      <c r="G25" s="48"/>
      <c r="H25" s="13"/>
      <c r="I25" s="13"/>
      <c r="J25" s="22"/>
      <c r="K25" s="22"/>
      <c r="L25" s="5"/>
    </row>
    <row r="26" spans="1:20">
      <c r="A26" s="47" t="s">
        <v>27</v>
      </c>
      <c r="B26" s="50"/>
      <c r="C26" s="16">
        <f>N_y-C25</f>
        <v>2639</v>
      </c>
      <c r="D26" s="16">
        <v>4111</v>
      </c>
      <c r="E26" s="48"/>
      <c r="F26" s="48"/>
      <c r="G26" s="48"/>
      <c r="H26" s="48"/>
      <c r="I26" s="13"/>
      <c r="J26" s="22"/>
      <c r="K26" s="22"/>
      <c r="L26" s="5"/>
    </row>
    <row r="27" spans="1:20">
      <c r="A27" s="47" t="s">
        <v>11</v>
      </c>
      <c r="B27" s="18"/>
      <c r="C27" s="16">
        <v>10</v>
      </c>
      <c r="D27" s="16">
        <v>10</v>
      </c>
      <c r="E27" s="48"/>
      <c r="F27" s="48"/>
      <c r="G27" s="17"/>
      <c r="H27" s="13"/>
      <c r="I27" s="13"/>
      <c r="J27" s="22"/>
      <c r="K27" s="22"/>
    </row>
    <row r="28" spans="1:20" ht="18.75">
      <c r="A28" s="47" t="s">
        <v>26</v>
      </c>
      <c r="B28" s="48"/>
      <c r="C28" s="13"/>
      <c r="D28" s="13"/>
      <c r="E28" s="13"/>
      <c r="F28" s="17"/>
      <c r="G28" s="17"/>
      <c r="H28" s="13"/>
      <c r="I28" s="13"/>
      <c r="J28" s="22"/>
      <c r="K28" s="22"/>
    </row>
    <row r="29" spans="1:20">
      <c r="A29" s="13"/>
      <c r="B29" s="13"/>
      <c r="C29" s="13"/>
      <c r="D29" s="13"/>
      <c r="E29" s="13"/>
      <c r="F29" s="2"/>
      <c r="G29" s="17"/>
      <c r="H29" s="13"/>
      <c r="I29" s="13"/>
      <c r="J29" s="22"/>
      <c r="K29" s="22"/>
    </row>
    <row r="30" spans="1:20" hidden="1" outlineLevel="1">
      <c r="A30" s="6" t="s">
        <v>13</v>
      </c>
      <c r="B30" s="6"/>
      <c r="C30" s="6"/>
      <c r="D30" s="6"/>
      <c r="E30" s="6"/>
      <c r="F30" s="6"/>
      <c r="G30" s="6"/>
      <c r="H30" s="6"/>
      <c r="I30" s="6"/>
      <c r="J30" s="43"/>
      <c r="K30" s="6" t="s">
        <v>14</v>
      </c>
      <c r="L30" s="6"/>
      <c r="M30" s="6"/>
      <c r="N30" s="6"/>
      <c r="O30" s="6"/>
      <c r="P30" s="6"/>
      <c r="Q30" s="6"/>
      <c r="R30" s="6"/>
      <c r="S30" s="6"/>
      <c r="T30" s="6"/>
    </row>
    <row r="31" spans="1:20" hidden="1" outlineLevel="1">
      <c r="A31" s="6" t="s">
        <v>7</v>
      </c>
      <c r="B31" s="7"/>
      <c r="C31" s="6" t="s">
        <v>6</v>
      </c>
      <c r="D31" s="6"/>
      <c r="E31" s="6"/>
      <c r="F31" s="6"/>
      <c r="G31" s="6"/>
      <c r="H31" s="6"/>
      <c r="I31" s="6"/>
      <c r="J31" s="43"/>
      <c r="K31" s="6"/>
      <c r="L31" s="6" t="s">
        <v>7</v>
      </c>
      <c r="M31" s="7"/>
      <c r="N31" s="6" t="s">
        <v>6</v>
      </c>
      <c r="O31" s="6"/>
      <c r="P31" s="6"/>
      <c r="Q31" s="6"/>
      <c r="R31" s="6"/>
      <c r="S31" s="6"/>
      <c r="T31" s="6"/>
    </row>
    <row r="32" spans="1:20" hidden="1" outlineLevel="1">
      <c r="A32" s="8" t="s">
        <v>8</v>
      </c>
      <c r="B32" s="11"/>
      <c r="C32" s="9" t="s">
        <v>3</v>
      </c>
      <c r="D32" s="9" t="s">
        <v>4</v>
      </c>
      <c r="E32" s="6"/>
      <c r="F32" s="6"/>
      <c r="G32" s="6"/>
      <c r="H32" s="6"/>
      <c r="I32" s="6"/>
      <c r="J32" s="43"/>
      <c r="K32" s="6"/>
      <c r="L32" s="8" t="s">
        <v>8</v>
      </c>
      <c r="M32" s="11"/>
      <c r="N32" s="9" t="s">
        <v>3</v>
      </c>
      <c r="O32" s="9" t="s">
        <v>4</v>
      </c>
      <c r="P32" s="6"/>
      <c r="Q32" s="6"/>
      <c r="R32" s="6"/>
      <c r="S32" s="6"/>
      <c r="T32" s="6"/>
    </row>
    <row r="33" spans="1:20" hidden="1" outlineLevel="1">
      <c r="A33" s="6"/>
      <c r="B33" s="10" t="s">
        <v>3</v>
      </c>
      <c r="C33" s="12">
        <f>b_yy*N_y*ave_infous</f>
        <v>1.7839639999999999</v>
      </c>
      <c r="D33" s="12">
        <f>b_yo*N_y*ave_infous</f>
        <v>0.1884246</v>
      </c>
      <c r="E33" s="6"/>
      <c r="F33" s="3"/>
      <c r="G33" s="3"/>
      <c r="H33" s="6"/>
      <c r="I33" s="6"/>
      <c r="J33" s="43"/>
      <c r="K33" s="6"/>
      <c r="L33" s="6"/>
      <c r="M33" s="10" t="s">
        <v>3</v>
      </c>
      <c r="N33" s="12">
        <f>b_yy*S_y*ave_infous</f>
        <v>1.7839639999999999</v>
      </c>
      <c r="O33" s="12">
        <f>b_yo*S_y*ave_infous</f>
        <v>0.1884246</v>
      </c>
      <c r="P33" s="6"/>
      <c r="Q33" s="6"/>
      <c r="R33" s="6"/>
      <c r="S33" s="6"/>
      <c r="T33" s="6"/>
    </row>
    <row r="34" spans="1:20" hidden="1" outlineLevel="1">
      <c r="A34" s="6"/>
      <c r="B34" s="10" t="s">
        <v>4</v>
      </c>
      <c r="C34" s="12">
        <f>b_oy*N_o*ave_infous</f>
        <v>0.38277539999999999</v>
      </c>
      <c r="D34" s="12">
        <f>N_o*b_oo*ave_infous</f>
        <v>0.76555079999999998</v>
      </c>
      <c r="E34" s="6"/>
      <c r="F34" s="3"/>
      <c r="G34" s="3"/>
      <c r="H34" s="6"/>
      <c r="I34" s="6"/>
      <c r="J34" s="43"/>
      <c r="K34" s="6"/>
      <c r="L34" s="6"/>
      <c r="M34" s="10" t="s">
        <v>4</v>
      </c>
      <c r="N34" s="12">
        <f>b_oy*S_o*ave_infous</f>
        <v>0.29352539999999999</v>
      </c>
      <c r="O34" s="12">
        <f>S_o*b_oo*ave_infous</f>
        <v>0.58705079999999998</v>
      </c>
      <c r="P34" s="6"/>
      <c r="Q34" s="6"/>
      <c r="R34" s="6"/>
      <c r="S34" s="6"/>
      <c r="T34" s="6"/>
    </row>
    <row r="35" spans="1:20" collapsed="1">
      <c r="A35" s="4"/>
      <c r="B35" s="4"/>
      <c r="C35" s="4"/>
      <c r="D35" s="4"/>
      <c r="E35" s="4"/>
      <c r="F35" s="4"/>
      <c r="G35" s="5"/>
      <c r="H35" s="22"/>
      <c r="I35" s="22"/>
      <c r="J35" s="5"/>
      <c r="K35" s="22"/>
      <c r="L35" s="5"/>
    </row>
    <row r="36" spans="1:20" hidden="1" outlineLevel="1">
      <c r="A36" s="4"/>
      <c r="B36" s="4"/>
      <c r="C36" s="4"/>
      <c r="D36" s="4"/>
      <c r="E36" s="4"/>
      <c r="F36" s="43"/>
      <c r="G36" s="43"/>
      <c r="H36" s="22"/>
      <c r="I36" s="22"/>
      <c r="J36" s="22"/>
      <c r="K36" s="22"/>
      <c r="L36" s="5"/>
    </row>
    <row r="37" spans="1:20" hidden="1" outlineLevel="1">
      <c r="A37" s="4"/>
      <c r="B37" s="4"/>
      <c r="C37" s="4"/>
      <c r="D37" s="4"/>
      <c r="E37" s="4"/>
      <c r="F37" s="43"/>
      <c r="G37" s="43"/>
      <c r="H37" s="22"/>
      <c r="I37" s="22"/>
      <c r="J37" s="5"/>
      <c r="K37" s="22"/>
    </row>
    <row r="38" spans="1:20" hidden="1" outlineLevel="1">
      <c r="A38" s="4"/>
      <c r="B38" s="4"/>
      <c r="C38" s="4"/>
      <c r="D38" s="4"/>
      <c r="E38" s="4"/>
      <c r="F38" s="43"/>
      <c r="G38" s="43"/>
      <c r="H38" s="22"/>
      <c r="I38" s="22"/>
      <c r="J38" s="5"/>
      <c r="K38" s="22"/>
    </row>
    <row r="39" spans="1:20" hidden="1" outlineLevel="1">
      <c r="A39" s="4"/>
      <c r="B39" s="4"/>
      <c r="C39" s="4"/>
      <c r="D39" s="4"/>
      <c r="E39" s="4"/>
      <c r="F39" s="32"/>
      <c r="G39" s="32"/>
      <c r="H39" s="43"/>
      <c r="I39" s="43"/>
      <c r="J39" s="32"/>
      <c r="K39" s="32"/>
    </row>
    <row r="40" spans="1:20" hidden="1" outlineLevel="1">
      <c r="A40" s="4"/>
      <c r="B40" s="4"/>
      <c r="C40" s="4"/>
      <c r="D40" s="4"/>
      <c r="E40" s="4"/>
      <c r="F40" s="32"/>
      <c r="G40" s="32"/>
      <c r="H40" s="43"/>
      <c r="I40" s="43"/>
      <c r="J40" s="32"/>
      <c r="K40" s="32"/>
    </row>
    <row r="41" spans="1:20" hidden="1" outlineLevel="1">
      <c r="A41" s="4"/>
      <c r="B41" s="4"/>
      <c r="C41" s="4"/>
      <c r="D41" s="4"/>
      <c r="E41" s="4"/>
      <c r="F41" s="4"/>
      <c r="G41" s="4"/>
      <c r="H41" s="43"/>
      <c r="I41" s="43"/>
      <c r="J41" s="43"/>
      <c r="K41" s="43"/>
    </row>
    <row r="42" spans="1:20" hidden="1" outlineLevel="1">
      <c r="A42" s="4"/>
      <c r="B42" s="4"/>
      <c r="C42" s="4"/>
      <c r="D42" s="4"/>
      <c r="E42" s="4"/>
      <c r="F42" s="4"/>
      <c r="G42" s="4"/>
      <c r="H42" s="32"/>
      <c r="I42" s="32"/>
      <c r="J42" s="32"/>
      <c r="K42" s="32"/>
    </row>
    <row r="43" spans="1:20" hidden="1" outlineLevel="1">
      <c r="A43" s="4"/>
      <c r="B43" s="4"/>
      <c r="C43" s="4"/>
      <c r="D43" s="4"/>
      <c r="E43" s="4"/>
      <c r="F43" s="4"/>
      <c r="G43" s="4"/>
      <c r="H43" s="32"/>
      <c r="I43" s="32"/>
      <c r="J43" s="32"/>
      <c r="K43" s="32"/>
    </row>
    <row r="44" spans="1:20" hidden="1" outlineLevel="1">
      <c r="A44" s="43"/>
      <c r="B44" s="43"/>
      <c r="C44" s="43"/>
      <c r="D44" s="32"/>
      <c r="E44" s="32"/>
      <c r="F44" s="32"/>
      <c r="G44" s="32"/>
      <c r="H44" s="32"/>
      <c r="I44" s="32"/>
      <c r="J44" s="32"/>
      <c r="K44" s="32"/>
    </row>
    <row r="45" spans="1:20" hidden="1" outlineLevel="1">
      <c r="A45" s="22"/>
      <c r="B45" s="22"/>
      <c r="C45" s="22"/>
      <c r="D45" s="22"/>
      <c r="E45" s="22"/>
      <c r="F45" s="32"/>
      <c r="G45" s="22"/>
      <c r="H45" s="22"/>
      <c r="I45" s="22"/>
      <c r="J45" s="22"/>
      <c r="K45" s="22"/>
      <c r="L45" s="22"/>
      <c r="M45" s="22"/>
      <c r="N45" s="22"/>
      <c r="O45" s="22"/>
    </row>
    <row r="46" spans="1:20" hidden="1" outlineLevel="1">
      <c r="A46" s="22"/>
      <c r="B46" s="22"/>
      <c r="C46" s="22"/>
      <c r="D46" s="22"/>
      <c r="E46" s="22"/>
      <c r="F46" s="22"/>
      <c r="G46" s="33"/>
      <c r="H46" s="22"/>
      <c r="I46" s="22"/>
      <c r="J46" s="22"/>
      <c r="K46" s="22"/>
      <c r="L46" s="22"/>
      <c r="M46" s="22"/>
      <c r="N46" s="22"/>
      <c r="O46" s="22"/>
    </row>
    <row r="47" spans="1:20" hidden="1" outlineLevel="1">
      <c r="A47" s="22"/>
      <c r="B47" s="22"/>
      <c r="C47" s="22"/>
      <c r="D47" s="22"/>
      <c r="E47" s="22"/>
      <c r="F47" s="22"/>
      <c r="G47" s="33"/>
      <c r="H47" s="22"/>
      <c r="I47" s="22"/>
      <c r="J47" s="22"/>
      <c r="K47" s="22"/>
      <c r="L47" s="22"/>
      <c r="M47" s="22"/>
      <c r="N47" s="22"/>
      <c r="O47" s="22"/>
    </row>
    <row r="48" spans="1:20" hidden="1" outlineLevel="1">
      <c r="A48" s="4"/>
      <c r="B48" s="4"/>
      <c r="C48" s="4"/>
      <c r="D48" s="4"/>
      <c r="E48" s="4"/>
      <c r="F48" s="23"/>
      <c r="G48" s="23"/>
      <c r="H48" s="22"/>
      <c r="I48" s="22"/>
      <c r="J48" s="23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 hidden="1" outlineLevel="1">
      <c r="A49" s="4"/>
      <c r="B49" s="4"/>
      <c r="C49" s="4"/>
      <c r="D49" s="4"/>
      <c r="E49" s="4"/>
      <c r="F49" s="23"/>
      <c r="G49" s="23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 hidden="1" outlineLevel="1">
      <c r="A50" s="4"/>
      <c r="B50" s="4"/>
      <c r="C50" s="4"/>
      <c r="D50" s="4"/>
      <c r="E50" s="4"/>
      <c r="F50" s="23"/>
      <c r="G50" s="23"/>
      <c r="H50" s="22"/>
      <c r="I50" s="22"/>
      <c r="K50" s="4"/>
      <c r="L50" s="28"/>
      <c r="M50" s="28"/>
      <c r="N50" s="28"/>
      <c r="O50" s="28"/>
      <c r="P50" s="28"/>
      <c r="Q50" s="28"/>
      <c r="R50" s="28"/>
      <c r="S50" s="28"/>
      <c r="T50" s="28"/>
    </row>
    <row r="51" spans="1:20" hidden="1" outlineLevel="1">
      <c r="A51" s="4"/>
      <c r="B51" s="4"/>
      <c r="C51" s="4"/>
      <c r="D51" s="4"/>
      <c r="E51" s="4"/>
      <c r="F51" s="23"/>
      <c r="G51" s="23"/>
      <c r="H51" s="22"/>
      <c r="I51" s="22"/>
      <c r="K51" s="4"/>
      <c r="L51" s="29"/>
      <c r="M51" s="29"/>
      <c r="N51" s="29"/>
      <c r="O51" s="29"/>
      <c r="P51" s="29"/>
      <c r="Q51" s="29"/>
      <c r="R51" s="29"/>
      <c r="S51" s="29"/>
      <c r="T51" s="29"/>
    </row>
    <row r="52" spans="1:20" hidden="1" outlineLevel="1">
      <c r="A52" s="4"/>
      <c r="B52" s="4"/>
      <c r="C52" s="4"/>
      <c r="D52" s="4"/>
      <c r="E52" s="4"/>
      <c r="F52" s="23"/>
      <c r="G52" s="23"/>
      <c r="H52" s="22"/>
      <c r="I52" s="22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1:20" hidden="1" outlineLevel="1">
      <c r="A53" s="4"/>
      <c r="B53" s="4"/>
      <c r="C53" s="4"/>
      <c r="D53" s="4"/>
      <c r="E53" s="4"/>
      <c r="F53" s="23"/>
      <c r="G53" s="23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 hidden="1" outlineLevel="1">
      <c r="A54" s="4"/>
      <c r="B54" s="4"/>
      <c r="C54" s="4"/>
      <c r="D54" s="4"/>
      <c r="E54" s="4"/>
      <c r="F54" s="23"/>
      <c r="G54" s="23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 hidden="1" outlineLevel="1">
      <c r="A55" s="4"/>
      <c r="B55" s="4"/>
      <c r="C55" s="4"/>
      <c r="D55" s="4"/>
      <c r="E55" s="4"/>
      <c r="F55" s="23"/>
      <c r="G55" s="23"/>
      <c r="H55" s="22"/>
      <c r="I55" s="22"/>
      <c r="J55" s="22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idden="1" outlineLevel="1">
      <c r="A56" s="4"/>
      <c r="B56" s="4"/>
      <c r="C56" s="4"/>
      <c r="D56" s="4"/>
      <c r="E56" s="4"/>
      <c r="F56" s="23"/>
      <c r="G56" s="23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 hidden="1" outlineLevel="1">
      <c r="A57" s="4"/>
      <c r="B57" s="4"/>
      <c r="C57" s="4"/>
      <c r="D57" s="4"/>
      <c r="E57" s="4"/>
      <c r="F57" s="23"/>
      <c r="G57" s="23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 hidden="1" outlineLevel="1">
      <c r="A58" s="4"/>
      <c r="B58" s="4"/>
      <c r="C58" s="4"/>
      <c r="D58" s="4"/>
      <c r="E58" s="4"/>
      <c r="F58" s="23"/>
      <c r="G58" s="23"/>
      <c r="H58" s="22"/>
      <c r="I58" s="22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spans="1:20" hidden="1" outlineLevel="1">
      <c r="A59" s="4"/>
      <c r="B59" s="4"/>
      <c r="C59" s="4"/>
      <c r="D59" s="4"/>
      <c r="E59" s="4"/>
      <c r="F59" s="4"/>
      <c r="G59" s="4"/>
      <c r="H59" s="4"/>
      <c r="I59" s="4"/>
      <c r="K59" s="4"/>
    </row>
    <row r="60" spans="1:20" ht="16.5" hidden="1" outlineLevel="1">
      <c r="A60" s="34"/>
      <c r="B60" s="35"/>
      <c r="C60" s="34"/>
      <c r="D60" s="36" t="s">
        <v>15</v>
      </c>
      <c r="E60" s="34"/>
      <c r="F60" s="34"/>
      <c r="G60" s="34"/>
      <c r="H60" s="34"/>
      <c r="I60" s="34"/>
      <c r="K60" s="34"/>
      <c r="L60" s="35"/>
      <c r="M60" s="34"/>
      <c r="N60" s="36" t="s">
        <v>15</v>
      </c>
      <c r="O60" s="34"/>
      <c r="P60" s="34"/>
      <c r="Q60" s="34"/>
      <c r="R60" s="34"/>
      <c r="S60" s="34"/>
      <c r="T60" s="34"/>
    </row>
    <row r="61" spans="1:20" hidden="1" outlineLevel="1">
      <c r="A61" s="24"/>
      <c r="B61" s="24"/>
      <c r="C61" s="24"/>
      <c r="D61" s="24"/>
      <c r="E61" s="24"/>
      <c r="F61" s="24" t="s">
        <v>19</v>
      </c>
      <c r="G61" s="24"/>
      <c r="H61" s="24"/>
      <c r="I61" s="24"/>
      <c r="K61" s="24"/>
      <c r="L61" s="24"/>
      <c r="M61" s="24"/>
      <c r="N61" s="24"/>
      <c r="O61" s="24"/>
      <c r="P61" s="24" t="s">
        <v>19</v>
      </c>
      <c r="Q61" s="24"/>
      <c r="R61" s="24"/>
      <c r="S61" s="24"/>
      <c r="T61" s="24"/>
    </row>
    <row r="62" spans="1:20" hidden="1" outlineLevel="1">
      <c r="A62" s="37"/>
      <c r="B62" s="24" t="s">
        <v>18</v>
      </c>
      <c r="C62" s="24"/>
      <c r="D62" s="24"/>
      <c r="E62" s="24"/>
      <c r="F62" s="24" t="s">
        <v>20</v>
      </c>
      <c r="G62" s="24"/>
      <c r="H62" s="24"/>
      <c r="I62" s="24"/>
      <c r="K62" s="37"/>
      <c r="L62" s="24" t="s">
        <v>18</v>
      </c>
      <c r="M62" s="24"/>
      <c r="N62" s="24"/>
      <c r="O62" s="24"/>
      <c r="P62" s="24" t="s">
        <v>20</v>
      </c>
      <c r="Q62" s="24"/>
      <c r="R62" s="24"/>
      <c r="S62" s="24"/>
      <c r="T62" s="24"/>
    </row>
    <row r="63" spans="1:20" hidden="1" outlineLevel="1">
      <c r="A63" s="41" t="s">
        <v>24</v>
      </c>
      <c r="B63" s="24" t="s">
        <v>17</v>
      </c>
      <c r="C63" s="24"/>
      <c r="D63" s="24"/>
      <c r="E63" s="24"/>
      <c r="F63" s="24" t="s">
        <v>21</v>
      </c>
      <c r="G63" s="24"/>
      <c r="H63" s="24"/>
      <c r="I63" s="24"/>
      <c r="K63" s="41" t="s">
        <v>24</v>
      </c>
      <c r="L63" s="24" t="s">
        <v>17</v>
      </c>
      <c r="M63" s="24"/>
      <c r="N63" s="24"/>
      <c r="O63" s="24"/>
      <c r="P63" s="24" t="s">
        <v>21</v>
      </c>
      <c r="Q63" s="24"/>
      <c r="R63" s="24"/>
      <c r="S63" s="24"/>
      <c r="T63" s="24"/>
    </row>
    <row r="64" spans="1:20" hidden="1" outlineLevel="1">
      <c r="A64" s="38" t="s">
        <v>23</v>
      </c>
      <c r="B64" s="39" t="s">
        <v>3</v>
      </c>
      <c r="C64" s="39" t="s">
        <v>4</v>
      </c>
      <c r="D64" s="39" t="s">
        <v>16</v>
      </c>
      <c r="E64" s="39"/>
      <c r="F64" s="40" t="s">
        <v>22</v>
      </c>
      <c r="G64" s="39"/>
      <c r="H64" s="39"/>
      <c r="I64" s="39"/>
      <c r="K64" s="38" t="s">
        <v>23</v>
      </c>
      <c r="L64" s="39" t="s">
        <v>3</v>
      </c>
      <c r="M64" s="39" t="s">
        <v>4</v>
      </c>
      <c r="N64" s="39" t="s">
        <v>16</v>
      </c>
      <c r="O64" s="39"/>
      <c r="P64" s="40" t="s">
        <v>22</v>
      </c>
      <c r="Q64" s="39"/>
      <c r="R64" s="39"/>
      <c r="S64" s="39"/>
      <c r="T64" s="39"/>
    </row>
    <row r="65" spans="1:20" hidden="1" outlineLevel="1">
      <c r="A65" s="37">
        <v>0</v>
      </c>
      <c r="B65" s="25">
        <f>infous_y0</f>
        <v>10</v>
      </c>
      <c r="C65" s="25">
        <f>infous_o0</f>
        <v>10</v>
      </c>
      <c r="D65" s="25">
        <f>SUM(B65:C65)</f>
        <v>20</v>
      </c>
      <c r="E65" s="25"/>
      <c r="F65" s="26"/>
      <c r="G65" s="25"/>
      <c r="H65" s="25"/>
      <c r="I65" s="25"/>
      <c r="K65" s="37">
        <v>0</v>
      </c>
      <c r="L65" s="25">
        <f>infous_y0</f>
        <v>10</v>
      </c>
      <c r="M65" s="25">
        <f>infous_o0</f>
        <v>10</v>
      </c>
      <c r="N65" s="25">
        <f>SUM(L65:M65)</f>
        <v>20</v>
      </c>
      <c r="O65" s="25"/>
      <c r="P65" s="26"/>
      <c r="Q65" s="25"/>
      <c r="R65" s="25"/>
      <c r="S65" s="25"/>
      <c r="T65" s="25"/>
    </row>
    <row r="66" spans="1:20" hidden="1" outlineLevel="1">
      <c r="A66" s="37">
        <f>A65+1</f>
        <v>1</v>
      </c>
      <c r="B66" s="54">
        <f t="shared" ref="B66:B75" si="0">B65*R_yy+R_yo*C65</f>
        <v>19.723886</v>
      </c>
      <c r="C66" s="54">
        <f t="shared" ref="C66:C75" si="1">B65*R_oy+C65*R_oo</f>
        <v>11.483262</v>
      </c>
      <c r="D66" s="54">
        <f>SUM(B66:C66)</f>
        <v>31.207148</v>
      </c>
      <c r="E66" s="25"/>
      <c r="F66" s="26">
        <f>D66/D65</f>
        <v>1.5603574</v>
      </c>
      <c r="G66" s="25"/>
      <c r="H66" s="25"/>
      <c r="I66" s="25"/>
      <c r="K66" s="37">
        <f>K65+1</f>
        <v>1</v>
      </c>
      <c r="L66" s="54">
        <f t="shared" ref="L66:L75" si="2">L65*Rn_yy+Rn_yo*M65</f>
        <v>19.723886</v>
      </c>
      <c r="M66" s="54">
        <f t="shared" ref="M66:M75" si="3">L65*Rn_oy+M65*Rn_oo</f>
        <v>8.8057619999999996</v>
      </c>
      <c r="N66" s="54">
        <f>SUM(L66:M66)</f>
        <v>28.529648000000002</v>
      </c>
      <c r="O66" s="25"/>
      <c r="P66" s="26">
        <f>N66/N65</f>
        <v>1.4264824</v>
      </c>
      <c r="Q66" s="25"/>
      <c r="R66" s="25"/>
      <c r="S66" s="25"/>
      <c r="T66" s="25"/>
    </row>
    <row r="67" spans="1:20" hidden="1" outlineLevel="1">
      <c r="A67" s="37">
        <f t="shared" ref="A67:A75" si="4">A66+1</f>
        <v>2</v>
      </c>
      <c r="B67" s="54">
        <f t="shared" si="0"/>
        <v>37.350431613149198</v>
      </c>
      <c r="C67" s="54">
        <f t="shared" si="1"/>
        <v>16.340838763914</v>
      </c>
      <c r="D67" s="54">
        <f t="shared" ref="D67:D75" si="5">SUM(B67:C67)</f>
        <v>53.691270377063198</v>
      </c>
      <c r="E67" s="25"/>
      <c r="F67" s="26">
        <f t="shared" ref="F67:F75" si="6">D67/D66</f>
        <v>1.7204798841939417</v>
      </c>
      <c r="G67" s="25"/>
      <c r="H67" s="25"/>
      <c r="I67" s="25"/>
      <c r="K67" s="37">
        <f t="shared" ref="K67:K75" si="7">K66+1</f>
        <v>2</v>
      </c>
      <c r="L67" s="54">
        <f t="shared" si="2"/>
        <v>36.845924746649196</v>
      </c>
      <c r="M67" s="54">
        <f t="shared" si="3"/>
        <v>10.958891154413999</v>
      </c>
      <c r="N67" s="54">
        <f t="shared" ref="N67:N75" si="8">SUM(L67:M67)</f>
        <v>47.804815901063193</v>
      </c>
      <c r="O67" s="25"/>
      <c r="P67" s="26">
        <f t="shared" ref="P67:P75" si="9">N67/N66</f>
        <v>1.6756188474902736</v>
      </c>
      <c r="Q67" s="25"/>
      <c r="R67" s="25"/>
      <c r="S67" s="25"/>
      <c r="T67" s="25"/>
    </row>
    <row r="68" spans="1:20" hidden="1" outlineLevel="1">
      <c r="A68" s="37">
        <f t="shared" si="4"/>
        <v>3</v>
      </c>
      <c r="B68" s="54">
        <f t="shared" si="0"/>
        <v>69.710841390075075</v>
      </c>
      <c r="C68" s="54">
        <f t="shared" si="1"/>
        <v>26.806568589281206</v>
      </c>
      <c r="D68" s="54">
        <f t="shared" si="5"/>
        <v>96.517409979356273</v>
      </c>
      <c r="E68" s="25"/>
      <c r="F68" s="26">
        <f t="shared" si="6"/>
        <v>1.7976369212636161</v>
      </c>
      <c r="G68" s="25"/>
      <c r="H68" s="25"/>
      <c r="I68" s="25"/>
      <c r="K68" s="37">
        <f t="shared" si="7"/>
        <v>3</v>
      </c>
      <c r="L68" s="54">
        <f t="shared" si="2"/>
        <v>67.796727976945277</v>
      </c>
      <c r="M68" s="54">
        <f t="shared" si="3"/>
        <v>17.248640618941764</v>
      </c>
      <c r="N68" s="54">
        <f t="shared" si="8"/>
        <v>85.045368595887041</v>
      </c>
      <c r="O68" s="25"/>
      <c r="P68" s="26">
        <f t="shared" si="9"/>
        <v>1.7790125742121226</v>
      </c>
      <c r="Q68" s="25"/>
      <c r="R68" s="25"/>
      <c r="S68" s="25"/>
      <c r="T68" s="25"/>
    </row>
    <row r="69" spans="1:20" hidden="1" outlineLevel="1">
      <c r="A69" s="37">
        <f t="shared" si="4"/>
        <v>4</v>
      </c>
      <c r="B69" s="54">
        <f t="shared" si="0"/>
        <v>129.41264841341174</v>
      </c>
      <c r="C69" s="54">
        <f t="shared" si="1"/>
        <v>47.205385226201642</v>
      </c>
      <c r="D69" s="54">
        <f t="shared" si="5"/>
        <v>176.61803363961337</v>
      </c>
      <c r="E69" s="25"/>
      <c r="F69" s="26">
        <f t="shared" si="6"/>
        <v>1.8299085489072853</v>
      </c>
      <c r="G69" s="25"/>
      <c r="H69" s="25"/>
      <c r="I69" s="25"/>
      <c r="K69" s="37">
        <f t="shared" si="7"/>
        <v>4</v>
      </c>
      <c r="L69" s="54">
        <f t="shared" si="2"/>
        <v>124.19699023783105</v>
      </c>
      <c r="M69" s="54">
        <f t="shared" si="3"/>
        <v>30.02588997238631</v>
      </c>
      <c r="N69" s="54">
        <f t="shared" si="8"/>
        <v>154.22288021021734</v>
      </c>
      <c r="O69" s="25"/>
      <c r="P69" s="26">
        <f t="shared" si="9"/>
        <v>1.8134189169435366</v>
      </c>
      <c r="Q69" s="25"/>
      <c r="R69" s="25"/>
      <c r="S69" s="25"/>
      <c r="T69" s="25"/>
    </row>
    <row r="70" spans="1:20" hidden="1" outlineLevel="1">
      <c r="A70" s="37">
        <f t="shared" si="4"/>
        <v>5</v>
      </c>
      <c r="B70" s="54">
        <f t="shared" si="0"/>
        <v>239.76216174327661</v>
      </c>
      <c r="C70" s="54">
        <f t="shared" si="1"/>
        <v>85.674098685729888</v>
      </c>
      <c r="D70" s="54">
        <f t="shared" si="5"/>
        <v>325.4362604290065</v>
      </c>
      <c r="E70" s="25"/>
      <c r="F70" s="26">
        <f t="shared" si="6"/>
        <v>1.842599273260253</v>
      </c>
      <c r="G70" s="25"/>
      <c r="H70" s="25"/>
      <c r="I70" s="25"/>
      <c r="K70" s="37">
        <f t="shared" si="7"/>
        <v>5</v>
      </c>
      <c r="L70" s="54">
        <f t="shared" si="2"/>
        <v>227.22057580033288</v>
      </c>
      <c r="M70" s="54">
        <f t="shared" si="3"/>
        <v>54.081693967356813</v>
      </c>
      <c r="N70" s="54">
        <f t="shared" si="8"/>
        <v>281.30226976768972</v>
      </c>
      <c r="O70" s="25"/>
      <c r="P70" s="26">
        <f t="shared" si="9"/>
        <v>1.8239982899051921</v>
      </c>
      <c r="Q70" s="25"/>
      <c r="R70" s="25"/>
      <c r="S70" s="25"/>
      <c r="T70" s="25"/>
    </row>
    <row r="71" spans="1:20" hidden="1" outlineLevel="1">
      <c r="A71" s="37">
        <f t="shared" si="4"/>
        <v>6</v>
      </c>
      <c r="B71" s="54">
        <f t="shared" si="0"/>
        <v>443.87017288740185</v>
      </c>
      <c r="C71" s="54">
        <f t="shared" si="1"/>
        <v>157.36293215428685</v>
      </c>
      <c r="D71" s="54">
        <f t="shared" si="5"/>
        <v>601.23310504168876</v>
      </c>
      <c r="E71" s="25"/>
      <c r="F71" s="26">
        <f t="shared" si="6"/>
        <v>1.8474680856064194</v>
      </c>
      <c r="G71" s="25"/>
      <c r="H71" s="25"/>
      <c r="I71" s="25"/>
      <c r="K71" s="37">
        <f t="shared" si="7"/>
        <v>6</v>
      </c>
      <c r="L71" s="54">
        <f t="shared" si="2"/>
        <v>415.54364884018668</v>
      </c>
      <c r="M71" s="54">
        <f t="shared" si="3"/>
        <v>98.443712108915008</v>
      </c>
      <c r="N71" s="54">
        <f t="shared" si="8"/>
        <v>513.98736094910169</v>
      </c>
      <c r="O71" s="25"/>
      <c r="P71" s="26">
        <f t="shared" si="9"/>
        <v>1.8271710405094572</v>
      </c>
      <c r="Q71" s="25"/>
      <c r="R71" s="25"/>
      <c r="S71" s="25"/>
      <c r="T71" s="25"/>
    </row>
    <row r="72" spans="1:20" hidden="1" outlineLevel="1">
      <c r="A72" s="37">
        <f t="shared" si="4"/>
        <v>7</v>
      </c>
      <c r="B72" s="54">
        <f t="shared" si="0"/>
        <v>821.49945665089956</v>
      </c>
      <c r="C72" s="54">
        <f t="shared" si="1"/>
        <v>290.37190157610439</v>
      </c>
      <c r="D72" s="54">
        <f t="shared" si="5"/>
        <v>1111.8713582270038</v>
      </c>
      <c r="E72" s="25"/>
      <c r="F72" s="26">
        <f t="shared" si="6"/>
        <v>1.8493182575997842</v>
      </c>
      <c r="G72" s="25"/>
      <c r="H72" s="25"/>
      <c r="I72" s="25"/>
      <c r="K72" s="37">
        <f t="shared" si="7"/>
        <v>7</v>
      </c>
      <c r="L72" s="54">
        <f t="shared" si="2"/>
        <v>759.86412703617214</v>
      </c>
      <c r="M72" s="54">
        <f t="shared" si="3"/>
        <v>179.76407569178357</v>
      </c>
      <c r="N72" s="54">
        <f t="shared" si="8"/>
        <v>939.62820272795568</v>
      </c>
      <c r="O72" s="25"/>
      <c r="P72" s="26">
        <f t="shared" si="9"/>
        <v>1.8281153859365107</v>
      </c>
      <c r="Q72" s="25"/>
      <c r="R72" s="25"/>
      <c r="S72" s="25"/>
      <c r="T72" s="25"/>
    </row>
    <row r="73" spans="1:20" hidden="1" outlineLevel="1">
      <c r="A73" s="37">
        <f t="shared" si="4"/>
        <v>8</v>
      </c>
      <c r="B73" s="54">
        <f t="shared" si="0"/>
        <v>1520.2386660904822</v>
      </c>
      <c r="C73" s="54">
        <f t="shared" si="1"/>
        <v>536.74422466843873</v>
      </c>
      <c r="D73" s="54">
        <f t="shared" si="5"/>
        <v>2056.9828907589208</v>
      </c>
      <c r="E73" s="25"/>
      <c r="F73" s="26">
        <f t="shared" si="6"/>
        <v>1.8500187773871584</v>
      </c>
      <c r="G73" s="25"/>
      <c r="H73" s="25"/>
      <c r="I73" s="25"/>
      <c r="K73" s="37">
        <f t="shared" si="7"/>
        <v>8</v>
      </c>
      <c r="L73" s="54">
        <f t="shared" si="2"/>
        <v>1389.4422215805519</v>
      </c>
      <c r="M73" s="54">
        <f t="shared" si="3"/>
        <v>328.57006628006536</v>
      </c>
      <c r="N73" s="54">
        <f t="shared" si="8"/>
        <v>1718.0122878606171</v>
      </c>
      <c r="O73" s="25"/>
      <c r="P73" s="26">
        <f t="shared" si="9"/>
        <v>1.8283958302580046</v>
      </c>
      <c r="Q73" s="25"/>
      <c r="R73" s="25"/>
      <c r="S73" s="25"/>
      <c r="T73" s="25"/>
    </row>
    <row r="74" spans="1:20" hidden="1" outlineLevel="1">
      <c r="A74" s="37">
        <f t="shared" si="4"/>
        <v>9</v>
      </c>
      <c r="B74" s="54">
        <f t="shared" si="0"/>
        <v>2813.1868675489013</v>
      </c>
      <c r="C74" s="54">
        <f t="shared" si="1"/>
        <v>992.81493409855375</v>
      </c>
      <c r="D74" s="54">
        <f t="shared" si="5"/>
        <v>3806.0018016474551</v>
      </c>
      <c r="E74" s="25"/>
      <c r="F74" s="26">
        <f t="shared" si="6"/>
        <v>1.8502836454041853</v>
      </c>
      <c r="G74" s="25"/>
      <c r="H74" s="25"/>
      <c r="I74" s="25"/>
      <c r="K74" s="37">
        <f t="shared" si="7"/>
        <v>9</v>
      </c>
      <c r="L74" s="54">
        <f t="shared" si="2"/>
        <v>2540.6255866905221</v>
      </c>
      <c r="M74" s="54">
        <f t="shared" si="3"/>
        <v>600.72390413208552</v>
      </c>
      <c r="N74" s="54">
        <f t="shared" si="8"/>
        <v>3141.3494908226075</v>
      </c>
      <c r="O74" s="25"/>
      <c r="P74" s="26">
        <f t="shared" si="9"/>
        <v>1.8284790586302642</v>
      </c>
      <c r="Q74" s="25"/>
      <c r="R74" s="25"/>
      <c r="S74" s="25"/>
      <c r="T74" s="25"/>
    </row>
    <row r="75" spans="1:20" hidden="1" outlineLevel="1">
      <c r="A75" s="37">
        <f t="shared" si="4"/>
        <v>10</v>
      </c>
      <c r="B75" s="54">
        <f t="shared" si="0"/>
        <v>5205.6948538115548</v>
      </c>
      <c r="C75" s="54">
        <f t="shared" si="1"/>
        <v>1836.8689955518728</v>
      </c>
      <c r="D75" s="54">
        <f t="shared" si="5"/>
        <v>7042.5638493634278</v>
      </c>
      <c r="E75" s="25"/>
      <c r="F75" s="26">
        <f t="shared" si="6"/>
        <v>1.8503837403111589</v>
      </c>
      <c r="G75" s="25"/>
      <c r="H75" s="25"/>
      <c r="I75" s="25"/>
      <c r="K75" s="37">
        <f t="shared" si="7"/>
        <v>10</v>
      </c>
      <c r="L75" s="54">
        <f t="shared" si="2"/>
        <v>4645.5757454812965</v>
      </c>
      <c r="M75" s="54">
        <f t="shared" si="3"/>
        <v>1098.3935900834342</v>
      </c>
      <c r="N75" s="54">
        <f t="shared" si="8"/>
        <v>5743.9693355647305</v>
      </c>
      <c r="O75" s="25"/>
      <c r="P75" s="26">
        <f t="shared" si="9"/>
        <v>1.8285037536719895</v>
      </c>
      <c r="Q75" s="25"/>
      <c r="R75" s="25"/>
      <c r="S75" s="25"/>
      <c r="T75" s="25"/>
    </row>
    <row r="76" spans="1:20" collapsed="1">
      <c r="A76" s="4"/>
      <c r="B76" s="55"/>
      <c r="C76" s="56"/>
      <c r="D76" s="57"/>
      <c r="E76" s="4"/>
      <c r="F76" s="4"/>
      <c r="G76" s="4"/>
      <c r="H76" s="4"/>
      <c r="I76" s="4"/>
      <c r="K76" s="4"/>
    </row>
    <row r="77" spans="1:20">
      <c r="A77" s="4"/>
      <c r="B77" s="28"/>
      <c r="C77" s="29"/>
      <c r="D77" s="4"/>
      <c r="E77" s="4"/>
      <c r="F77" s="4"/>
      <c r="G77" s="4"/>
      <c r="H77" s="4"/>
      <c r="I77" s="4"/>
      <c r="K77" s="4"/>
    </row>
    <row r="78" spans="1:20">
      <c r="A78" s="4"/>
      <c r="B78" s="28"/>
      <c r="C78" s="29"/>
      <c r="D78" s="4"/>
      <c r="E78" s="4"/>
      <c r="F78" s="4"/>
      <c r="G78" s="4"/>
      <c r="H78" s="4"/>
      <c r="I78" s="4"/>
      <c r="K78" s="4"/>
    </row>
    <row r="79" spans="1:20">
      <c r="A79" s="4"/>
      <c r="B79" s="28"/>
      <c r="C79" s="29"/>
      <c r="D79" s="4"/>
      <c r="E79" s="4"/>
      <c r="F79" s="4"/>
      <c r="G79" s="4"/>
      <c r="H79" s="4"/>
      <c r="I79" s="4"/>
      <c r="K79" s="4"/>
    </row>
    <row r="80" spans="1:20">
      <c r="A80" s="4"/>
      <c r="B80" s="28"/>
      <c r="C80" s="29"/>
      <c r="D80" s="4"/>
      <c r="E80" s="4"/>
      <c r="F80" s="4"/>
      <c r="G80" s="4"/>
      <c r="H80" s="4"/>
      <c r="I80" s="4"/>
      <c r="K80" s="4"/>
    </row>
    <row r="81" spans="1:11">
      <c r="A81" s="4"/>
      <c r="B81" s="28"/>
      <c r="C81" s="29"/>
      <c r="D81" s="4"/>
      <c r="E81" s="4"/>
      <c r="F81" s="4"/>
      <c r="G81" s="4"/>
      <c r="H81" s="4"/>
      <c r="I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K107" s="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R0_Rn_calcs_empty</vt:lpstr>
      <vt:lpstr>R0_Rn_calcs_fin</vt:lpstr>
      <vt:lpstr>R0_Rn_calcs_empty!ave_infous</vt:lpstr>
      <vt:lpstr>R0_Rn_calcs_fin!ave_infous</vt:lpstr>
      <vt:lpstr>R0_Rn_calcs_empty!b_oo</vt:lpstr>
      <vt:lpstr>R0_Rn_calcs_fin!b_oo</vt:lpstr>
      <vt:lpstr>R0_Rn_calcs_empty!b_oy</vt:lpstr>
      <vt:lpstr>R0_Rn_calcs_fin!b_oy</vt:lpstr>
      <vt:lpstr>R0_Rn_calcs_empty!b_yo</vt:lpstr>
      <vt:lpstr>R0_Rn_calcs_fin!b_yo</vt:lpstr>
      <vt:lpstr>R0_Rn_calcs_empty!b_yy</vt:lpstr>
      <vt:lpstr>R0_Rn_calcs_fin!b_yy</vt:lpstr>
      <vt:lpstr>R0_Rn_calcs_empty!infous_o0</vt:lpstr>
      <vt:lpstr>R0_Rn_calcs_fin!infous_o0</vt:lpstr>
      <vt:lpstr>R0_Rn_calcs_empty!infous_y0</vt:lpstr>
      <vt:lpstr>R0_Rn_calcs_fin!infous_y0</vt:lpstr>
      <vt:lpstr>R0_Rn_calcs_empty!N_o</vt:lpstr>
      <vt:lpstr>R0_Rn_calcs_fin!N_o</vt:lpstr>
      <vt:lpstr>R0_Rn_calcs_empty!N_y</vt:lpstr>
      <vt:lpstr>R0_Rn_calcs_fin!N_y</vt:lpstr>
      <vt:lpstr>R0_Rn_calcs_empty!Num_vacc_o</vt:lpstr>
      <vt:lpstr>Num_vacc_o</vt:lpstr>
      <vt:lpstr>R0_Rn_calcs_empty!Num_vacc_y</vt:lpstr>
      <vt:lpstr>Num_vacc_y</vt:lpstr>
      <vt:lpstr>R0_Rn_calcs_empty!R_oo</vt:lpstr>
      <vt:lpstr>R0_Rn_calcs_fin!R_oo</vt:lpstr>
      <vt:lpstr>R0_Rn_calcs_empty!R_oy</vt:lpstr>
      <vt:lpstr>R0_Rn_calcs_fin!R_oy</vt:lpstr>
      <vt:lpstr>R0_Rn_calcs_empty!R_yo</vt:lpstr>
      <vt:lpstr>R0_Rn_calcs_fin!R_yo</vt:lpstr>
      <vt:lpstr>R0_Rn_calcs_empty!R_yy</vt:lpstr>
      <vt:lpstr>R0_Rn_calcs_fin!R_yy</vt:lpstr>
      <vt:lpstr>R0_Rn_calcs_empty!Rn_oo</vt:lpstr>
      <vt:lpstr>Rn_oo</vt:lpstr>
      <vt:lpstr>R0_Rn_calcs_empty!Rn_oy</vt:lpstr>
      <vt:lpstr>Rn_oy</vt:lpstr>
      <vt:lpstr>R0_Rn_calcs_empty!Rn_yo</vt:lpstr>
      <vt:lpstr>Rn_yo</vt:lpstr>
      <vt:lpstr>R0_Rn_calcs_empty!Rn_yy</vt:lpstr>
      <vt:lpstr>Rn_yy</vt:lpstr>
      <vt:lpstr>R0_Rn_calcs_empty!S_o</vt:lpstr>
      <vt:lpstr>S_o</vt:lpstr>
      <vt:lpstr>R0_Rn_calcs_empty!S_y</vt:lpstr>
      <vt:lpstr>S_y</vt:lpstr>
    </vt:vector>
  </TitlesOfParts>
  <Company>www.anintroductiontoinfectiousdiseasemodelling.com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 Introduction to Infectious Disease Modelling</dc:title>
  <dc:subject>Model 7.6</dc:subject>
  <dc:creator>EMILIA VYNNYCKY &amp; RICHARD WHITE</dc:creator>
  <cp:lastModifiedBy>Emilia Vynnycky</cp:lastModifiedBy>
  <dcterms:created xsi:type="dcterms:W3CDTF">2010-09-30T15:58:32Z</dcterms:created>
  <dcterms:modified xsi:type="dcterms:W3CDTF">2010-11-04T00:39:50Z</dcterms:modified>
</cp:coreProperties>
</file>