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mpulan revisi\Genap 24-25\SPK\Maria SPK SAW\"/>
    </mc:Choice>
  </mc:AlternateContent>
  <xr:revisionPtr revIDLastSave="0" documentId="13_ncr:1_{7591F9D3-6EFA-4329-A7F5-50A1CB5A8C07}" xr6:coauthVersionLast="47" xr6:coauthVersionMax="47" xr10:uidLastSave="{00000000-0000-0000-0000-000000000000}"/>
  <bookViews>
    <workbookView xWindow="-108" yWindow="-108" windowWidth="23256" windowHeight="12456" activeTab="2" xr2:uid="{8DADE608-6BB2-4AA5-9DB7-978BE3DAC006}"/>
  </bookViews>
  <sheets>
    <sheet name="Kriteria" sheetId="1" r:id="rId1"/>
    <sheet name="Sub Kriteria" sheetId="2" r:id="rId2"/>
    <sheet name="Alternatif" sheetId="5" r:id="rId3"/>
    <sheet name="Sheet1" sheetId="6" r:id="rId4"/>
  </sheets>
  <definedNames>
    <definedName name="_xlnm._FilterDatabase" localSheetId="2" hidden="1">Alternatif!$N$1:$R$19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5" l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H19" i="5"/>
  <c r="H3" i="5"/>
  <c r="H4" i="5"/>
  <c r="H5" i="5"/>
  <c r="H6" i="5"/>
  <c r="H7" i="5"/>
  <c r="H8" i="5"/>
  <c r="H9" i="5"/>
  <c r="H10" i="5"/>
  <c r="H11" i="5"/>
  <c r="H12" i="5"/>
  <c r="H14" i="5"/>
  <c r="H15" i="5"/>
  <c r="H16" i="5"/>
  <c r="H17" i="5"/>
  <c r="H18" i="5"/>
  <c r="H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D5" i="1"/>
  <c r="G20" i="5" l="1"/>
  <c r="K19" i="5" s="1"/>
  <c r="O19" i="5" s="1"/>
  <c r="H20" i="5"/>
  <c r="L13" i="5" s="1"/>
  <c r="P13" i="5" s="1"/>
  <c r="F20" i="5"/>
  <c r="J13" i="5" s="1"/>
  <c r="N13" i="5" s="1"/>
  <c r="K8" i="5" l="1"/>
  <c r="O8" i="5" s="1"/>
  <c r="L9" i="5"/>
  <c r="P9" i="5" s="1"/>
  <c r="L2" i="5"/>
  <c r="P2" i="5" s="1"/>
  <c r="K2" i="5"/>
  <c r="O2" i="5" s="1"/>
  <c r="L10" i="5"/>
  <c r="P10" i="5" s="1"/>
  <c r="L5" i="5"/>
  <c r="P5" i="5" s="1"/>
  <c r="L7" i="5"/>
  <c r="P7" i="5" s="1"/>
  <c r="L19" i="5"/>
  <c r="P19" i="5" s="1"/>
  <c r="L14" i="5"/>
  <c r="P14" i="5" s="1"/>
  <c r="L16" i="5"/>
  <c r="P16" i="5" s="1"/>
  <c r="L11" i="5"/>
  <c r="P11" i="5" s="1"/>
  <c r="L6" i="5"/>
  <c r="P6" i="5" s="1"/>
  <c r="L12" i="5"/>
  <c r="P12" i="5" s="1"/>
  <c r="L15" i="5"/>
  <c r="P15" i="5" s="1"/>
  <c r="L17" i="5"/>
  <c r="P17" i="5" s="1"/>
  <c r="L3" i="5"/>
  <c r="P3" i="5" s="1"/>
  <c r="L8" i="5"/>
  <c r="P8" i="5" s="1"/>
  <c r="L18" i="5"/>
  <c r="P18" i="5" s="1"/>
  <c r="L4" i="5"/>
  <c r="P4" i="5" s="1"/>
  <c r="K13" i="5"/>
  <c r="O13" i="5" s="1"/>
  <c r="Q13" i="5" s="1"/>
  <c r="K11" i="5"/>
  <c r="O11" i="5" s="1"/>
  <c r="K9" i="5"/>
  <c r="O9" i="5" s="1"/>
  <c r="J9" i="5"/>
  <c r="N9" i="5" s="1"/>
  <c r="K17" i="5"/>
  <c r="O17" i="5" s="1"/>
  <c r="J6" i="5"/>
  <c r="N6" i="5" s="1"/>
  <c r="J17" i="5"/>
  <c r="N17" i="5" s="1"/>
  <c r="J19" i="5"/>
  <c r="N19" i="5" s="1"/>
  <c r="K16" i="5"/>
  <c r="O16" i="5" s="1"/>
  <c r="J2" i="5"/>
  <c r="N2" i="5" s="1"/>
  <c r="K10" i="5"/>
  <c r="O10" i="5" s="1"/>
  <c r="J14" i="5"/>
  <c r="N14" i="5" s="1"/>
  <c r="J8" i="5"/>
  <c r="N8" i="5" s="1"/>
  <c r="K7" i="5"/>
  <c r="O7" i="5" s="1"/>
  <c r="J10" i="5"/>
  <c r="N10" i="5" s="1"/>
  <c r="J5" i="5"/>
  <c r="N5" i="5" s="1"/>
  <c r="J7" i="5"/>
  <c r="N7" i="5" s="1"/>
  <c r="J16" i="5"/>
  <c r="N16" i="5" s="1"/>
  <c r="Q16" i="5" s="1"/>
  <c r="J18" i="5"/>
  <c r="N18" i="5" s="1"/>
  <c r="J4" i="5"/>
  <c r="N4" i="5" s="1"/>
  <c r="J15" i="5"/>
  <c r="N15" i="5" s="1"/>
  <c r="Q15" i="5" s="1"/>
  <c r="J3" i="5"/>
  <c r="N3" i="5" s="1"/>
  <c r="K12" i="5"/>
  <c r="O12" i="5" s="1"/>
  <c r="K14" i="5"/>
  <c r="O14" i="5" s="1"/>
  <c r="J11" i="5"/>
  <c r="N11" i="5" s="1"/>
  <c r="J12" i="5"/>
  <c r="N12" i="5" s="1"/>
  <c r="K18" i="5"/>
  <c r="O18" i="5" s="1"/>
  <c r="K5" i="5"/>
  <c r="O5" i="5" s="1"/>
  <c r="K4" i="5"/>
  <c r="O4" i="5" s="1"/>
  <c r="K6" i="5"/>
  <c r="O6" i="5" s="1"/>
  <c r="K15" i="5"/>
  <c r="O15" i="5" s="1"/>
  <c r="K3" i="5"/>
  <c r="O3" i="5" s="1"/>
  <c r="Q12" i="5" l="1"/>
  <c r="Q11" i="5"/>
  <c r="Q2" i="5"/>
  <c r="Q8" i="5"/>
  <c r="Q18" i="5"/>
  <c r="Q14" i="5"/>
  <c r="Q7" i="5"/>
  <c r="Q4" i="5"/>
  <c r="Q9" i="5"/>
  <c r="Q19" i="5"/>
  <c r="Q10" i="5"/>
  <c r="Q5" i="5"/>
  <c r="Q17" i="5"/>
  <c r="Q3" i="5"/>
  <c r="Q6" i="5"/>
</calcChain>
</file>

<file path=xl/sharedStrings.xml><?xml version="1.0" encoding="utf-8"?>
<sst xmlns="http://schemas.openxmlformats.org/spreadsheetml/2006/main" count="153" uniqueCount="76">
  <si>
    <t>C1</t>
  </si>
  <si>
    <t>C2</t>
  </si>
  <si>
    <t>C3</t>
  </si>
  <si>
    <t>Nilai</t>
  </si>
  <si>
    <t>Kriteria</t>
  </si>
  <si>
    <t>Kode</t>
  </si>
  <si>
    <t>Benfit</t>
  </si>
  <si>
    <t>Cost</t>
  </si>
  <si>
    <t>Jumlah</t>
  </si>
  <si>
    <t>Kode Kriteria</t>
  </si>
  <si>
    <t>Sub Kriteria</t>
  </si>
  <si>
    <t>Nilai Max/Min</t>
  </si>
  <si>
    <t>Total</t>
  </si>
  <si>
    <t>Atribut
(Benefit/Cost)</t>
  </si>
  <si>
    <t>NI WAYAN SANDRI</t>
  </si>
  <si>
    <t>Tidak Bekerja</t>
  </si>
  <si>
    <t>KK Tunggal</t>
  </si>
  <si>
    <t>NI MADE WIRTI</t>
  </si>
  <si>
    <t>Miskin</t>
  </si>
  <si>
    <t>NI WAYAN SUETI</t>
  </si>
  <si>
    <t>Lansia KK Tunggal</t>
  </si>
  <si>
    <t>I WAYAN JARWA</t>
  </si>
  <si>
    <t>I MADE PUDNYA</t>
  </si>
  <si>
    <t>DEWA KOMANG ARIADA</t>
  </si>
  <si>
    <t>Gangguan Jiwa</t>
  </si>
  <si>
    <t>IDA BAGUS KADE KERTAWINAYA</t>
  </si>
  <si>
    <t>IDA BAGUS NYOMAN NARAYANA</t>
  </si>
  <si>
    <t>Sakit Kronis</t>
  </si>
  <si>
    <t>I WAYAN TARNI</t>
  </si>
  <si>
    <t>I GUSTI PUTU SUDAMA</t>
  </si>
  <si>
    <t>Lansia Istri Sakit</t>
  </si>
  <si>
    <t>NI NYOMAN WESI</t>
  </si>
  <si>
    <t>GUSTI PUTU MERTADANA</t>
  </si>
  <si>
    <t>Orang Tua Sakit Struk</t>
  </si>
  <si>
    <t>I WAYAN KOPER</t>
  </si>
  <si>
    <t>I WAYAN SUMARWA</t>
  </si>
  <si>
    <t>Orang Tua Sakit Kronis</t>
  </si>
  <si>
    <t>NI WAYAN PUSPASARI</t>
  </si>
  <si>
    <t>NI MADE SURYANI</t>
  </si>
  <si>
    <t>Suami Sakit Struk</t>
  </si>
  <si>
    <t>NI MADE SUASTENI</t>
  </si>
  <si>
    <t>NI MADE PASAR</t>
  </si>
  <si>
    <t>Kerentanan Sosial &amp; Ekonomi</t>
  </si>
  <si>
    <t>Petani/Nelayan kecil</t>
  </si>
  <si>
    <t>Jumlah Anggota Keluarga</t>
  </si>
  <si>
    <t>Kelompok Pekerjaan</t>
  </si>
  <si>
    <t>Kreteria BLT</t>
  </si>
  <si>
    <t>1-2 orang</t>
  </si>
  <si>
    <t>3-4 orang</t>
  </si>
  <si>
    <t>5-6 orang</t>
  </si>
  <si>
    <t>≥7 orang</t>
  </si>
  <si>
    <t>Buruh Harian Lepas</t>
  </si>
  <si>
    <t>Pekerja Informal</t>
  </si>
  <si>
    <t>Pekerja Formal</t>
  </si>
  <si>
    <t>Orang Tua Sakit Stroke</t>
  </si>
  <si>
    <t>Suami Sakit Stroke</t>
  </si>
  <si>
    <t>Nama</t>
  </si>
  <si>
    <t>Rangking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</si>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</sst>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9" fontId="5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wrapText="1"/>
    </xf>
    <xf numFmtId="164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851-9870-4F59-9920-BEA8212F79D8}">
  <dimension ref="A1:D5"/>
  <sheetViews>
    <sheetView workbookViewId="0">
      <selection activeCell="J20" sqref="J20"/>
    </sheetView>
  </sheetViews>
  <sheetFormatPr defaultRowHeight="14.4" x14ac:dyDescent="0.3"/>
  <cols>
    <col min="1" max="1" width="4.77734375" bestFit="1" customWidth="1"/>
    <col min="2" max="2" width="38.77734375" bestFit="1" customWidth="1"/>
    <col min="3" max="3" width="11.77734375" customWidth="1"/>
    <col min="4" max="4" width="5.5546875" bestFit="1" customWidth="1"/>
  </cols>
  <sheetData>
    <row r="1" spans="1:4" ht="39.6" x14ac:dyDescent="0.3">
      <c r="A1" s="1" t="s">
        <v>5</v>
      </c>
      <c r="B1" s="1" t="s">
        <v>4</v>
      </c>
      <c r="C1" s="1" t="s">
        <v>13</v>
      </c>
      <c r="D1" s="1" t="s">
        <v>3</v>
      </c>
    </row>
    <row r="2" spans="1:4" x14ac:dyDescent="0.3">
      <c r="A2" s="2" t="s">
        <v>0</v>
      </c>
      <c r="B2" s="6" t="s">
        <v>44</v>
      </c>
      <c r="C2" s="7" t="s">
        <v>7</v>
      </c>
      <c r="D2" s="14">
        <v>0.25</v>
      </c>
    </row>
    <row r="3" spans="1:4" x14ac:dyDescent="0.3">
      <c r="A3" s="2" t="s">
        <v>1</v>
      </c>
      <c r="B3" s="6" t="s">
        <v>45</v>
      </c>
      <c r="C3" s="7" t="s">
        <v>6</v>
      </c>
      <c r="D3" s="14">
        <v>0.3</v>
      </c>
    </row>
    <row r="4" spans="1:4" x14ac:dyDescent="0.3">
      <c r="A4" s="2" t="s">
        <v>2</v>
      </c>
      <c r="B4" s="6" t="s">
        <v>46</v>
      </c>
      <c r="C4" s="7" t="s">
        <v>7</v>
      </c>
      <c r="D4" s="14">
        <v>0.45</v>
      </c>
    </row>
    <row r="5" spans="1:4" ht="14.55" customHeight="1" x14ac:dyDescent="0.3">
      <c r="A5" s="20" t="s">
        <v>8</v>
      </c>
      <c r="B5" s="21"/>
      <c r="C5" s="22"/>
      <c r="D5" s="15">
        <f>SUM(D2:D4)</f>
        <v>1</v>
      </c>
    </row>
  </sheetData>
  <mergeCells count="1">
    <mergeCell ref="A5:C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E19F-AF81-4BCD-ACB9-0E0D54A4B413}">
  <dimension ref="A1:P19"/>
  <sheetViews>
    <sheetView workbookViewId="0">
      <selection activeCell="L17" sqref="L17"/>
    </sheetView>
  </sheetViews>
  <sheetFormatPr defaultColWidth="8.77734375" defaultRowHeight="13.2" x14ac:dyDescent="0.3"/>
  <cols>
    <col min="1" max="1" width="8.77734375" style="4"/>
    <col min="2" max="2" width="15.88671875" style="4" customWidth="1"/>
    <col min="3" max="3" width="4.33203125" style="4" bestFit="1" customWidth="1"/>
    <col min="4" max="4" width="8.77734375" style="4"/>
    <col min="5" max="5" width="18.5546875" style="4" customWidth="1"/>
    <col min="6" max="7" width="8.77734375" style="4"/>
    <col min="8" max="8" width="12" style="4" customWidth="1"/>
    <col min="9" max="11" width="8.77734375" style="4"/>
    <col min="12" max="12" width="13" style="4" customWidth="1"/>
    <col min="13" max="13" width="12.5546875" style="4" customWidth="1"/>
    <col min="14" max="14" width="13" style="4" customWidth="1"/>
    <col min="15" max="15" width="10.33203125" style="4" customWidth="1"/>
    <col min="16" max="16" width="15.33203125" style="4" customWidth="1"/>
    <col min="17" max="16384" width="8.77734375" style="4"/>
  </cols>
  <sheetData>
    <row r="1" spans="1:16" ht="26.4" x14ac:dyDescent="0.3">
      <c r="A1" s="8" t="s">
        <v>9</v>
      </c>
      <c r="B1" s="9" t="s">
        <v>10</v>
      </c>
      <c r="C1" s="8" t="s">
        <v>3</v>
      </c>
    </row>
    <row r="2" spans="1:16" x14ac:dyDescent="0.3">
      <c r="A2" s="23" t="s">
        <v>0</v>
      </c>
      <c r="B2" s="2" t="s">
        <v>47</v>
      </c>
      <c r="C2" s="3">
        <v>1</v>
      </c>
      <c r="E2" s="10" t="s">
        <v>16</v>
      </c>
      <c r="F2" s="4">
        <f>IF(E2="Gangguan Jiwa", 4,  IF(E2="KK Tunggal", 3, IF(E2="Lansia Istri Sakit", 3, IF(E2="Lansia KK Tunggal", 4,  IF(E2="Miskin", 4,  IF(E2="Orang Tua Sakit Kronis", 3,  IF(E2="Orang Tua Sakit Stroke", 4,  IF(E2="Sakit Kronis", 3,  IF(E2="Suami Sakit Stroke", 4, "")))))))))</f>
        <v>3</v>
      </c>
    </row>
    <row r="3" spans="1:16" x14ac:dyDescent="0.3">
      <c r="A3" s="23"/>
      <c r="B3" s="2" t="s">
        <v>48</v>
      </c>
      <c r="C3" s="3">
        <v>2</v>
      </c>
      <c r="E3" s="10" t="s">
        <v>18</v>
      </c>
      <c r="F3" s="4">
        <f t="shared" ref="F3:F19" si="0">IF(E3="Gangguan Jiwa", 4,  IF(E3="KK Tunggal", 3, IF(E3="Lansia Istri Sakit", 3, IF(E3="Lansia KK Tunggal", 4,  IF(E3="Miskin", 4,  IF(E3="Orang Tua Sakit Kronis", 3,  IF(E3="Orang Tua Sakit Stroke", 4,  IF(E3="Sakit Kronis", 3,  IF(E3="Suami Sakit Stroke", 4, "")))))))))</f>
        <v>4</v>
      </c>
    </row>
    <row r="4" spans="1:16" x14ac:dyDescent="0.3">
      <c r="A4" s="23"/>
      <c r="B4" s="2" t="s">
        <v>49</v>
      </c>
      <c r="C4" s="3">
        <v>3</v>
      </c>
      <c r="E4" s="10" t="s">
        <v>20</v>
      </c>
      <c r="F4" s="4">
        <f t="shared" si="0"/>
        <v>4</v>
      </c>
    </row>
    <row r="5" spans="1:16" x14ac:dyDescent="0.3">
      <c r="A5" s="23"/>
      <c r="B5" s="2" t="s">
        <v>50</v>
      </c>
      <c r="C5" s="3">
        <v>4</v>
      </c>
      <c r="E5" s="10" t="s">
        <v>20</v>
      </c>
      <c r="F5" s="4">
        <f t="shared" si="0"/>
        <v>4</v>
      </c>
    </row>
    <row r="6" spans="1:16" x14ac:dyDescent="0.3">
      <c r="A6" s="23" t="s">
        <v>1</v>
      </c>
      <c r="B6" s="2" t="s">
        <v>15</v>
      </c>
      <c r="C6" s="3">
        <v>4</v>
      </c>
      <c r="E6" s="10" t="s">
        <v>18</v>
      </c>
      <c r="F6" s="4">
        <f t="shared" si="0"/>
        <v>4</v>
      </c>
    </row>
    <row r="7" spans="1:16" ht="26.4" x14ac:dyDescent="0.3">
      <c r="A7" s="23"/>
      <c r="B7" s="2" t="s">
        <v>51</v>
      </c>
      <c r="C7" s="3">
        <v>3</v>
      </c>
      <c r="E7" s="10" t="s">
        <v>24</v>
      </c>
      <c r="F7" s="4">
        <f t="shared" si="0"/>
        <v>4</v>
      </c>
    </row>
    <row r="8" spans="1:16" ht="26.4" x14ac:dyDescent="0.3">
      <c r="A8" s="23"/>
      <c r="B8" s="2" t="s">
        <v>43</v>
      </c>
      <c r="C8" s="3">
        <v>3</v>
      </c>
      <c r="E8" s="10" t="s">
        <v>18</v>
      </c>
      <c r="F8" s="4">
        <f t="shared" si="0"/>
        <v>4</v>
      </c>
    </row>
    <row r="9" spans="1:16" x14ac:dyDescent="0.3">
      <c r="A9" s="23"/>
      <c r="B9" s="2" t="s">
        <v>52</v>
      </c>
      <c r="C9" s="3">
        <v>2</v>
      </c>
      <c r="E9" s="10" t="s">
        <v>27</v>
      </c>
      <c r="F9" s="4">
        <f t="shared" si="0"/>
        <v>3</v>
      </c>
    </row>
    <row r="10" spans="1:16" x14ac:dyDescent="0.3">
      <c r="A10" s="23"/>
      <c r="B10" s="2" t="s">
        <v>53</v>
      </c>
      <c r="C10" s="3">
        <v>1</v>
      </c>
      <c r="E10" s="10" t="s">
        <v>27</v>
      </c>
      <c r="F10" s="4">
        <f t="shared" si="0"/>
        <v>3</v>
      </c>
    </row>
    <row r="11" spans="1:16" ht="39.6" x14ac:dyDescent="0.3">
      <c r="A11" s="23" t="s">
        <v>2</v>
      </c>
      <c r="B11" s="2" t="s">
        <v>24</v>
      </c>
      <c r="C11" s="3">
        <v>4</v>
      </c>
      <c r="E11" s="10" t="s">
        <v>30</v>
      </c>
      <c r="F11" s="4">
        <f t="shared" si="0"/>
        <v>3</v>
      </c>
      <c r="H11" s="2" t="s">
        <v>24</v>
      </c>
      <c r="I11" s="2" t="s">
        <v>16</v>
      </c>
      <c r="J11" s="2" t="s">
        <v>30</v>
      </c>
      <c r="K11" s="2" t="s">
        <v>20</v>
      </c>
      <c r="L11" s="2" t="s">
        <v>18</v>
      </c>
      <c r="M11" s="2" t="s">
        <v>36</v>
      </c>
      <c r="N11" s="2" t="s">
        <v>54</v>
      </c>
      <c r="O11" s="2" t="s">
        <v>27</v>
      </c>
      <c r="P11" s="2" t="s">
        <v>55</v>
      </c>
    </row>
    <row r="12" spans="1:16" x14ac:dyDescent="0.3">
      <c r="A12" s="23"/>
      <c r="B12" s="2" t="s">
        <v>16</v>
      </c>
      <c r="C12" s="3">
        <v>3</v>
      </c>
      <c r="E12" s="10" t="s">
        <v>20</v>
      </c>
      <c r="F12" s="4">
        <f t="shared" si="0"/>
        <v>4</v>
      </c>
      <c r="H12" s="3">
        <v>4</v>
      </c>
      <c r="I12" s="3">
        <v>3</v>
      </c>
      <c r="J12" s="3">
        <v>3</v>
      </c>
      <c r="K12" s="3">
        <v>4</v>
      </c>
      <c r="L12" s="3">
        <v>4</v>
      </c>
      <c r="M12" s="3">
        <v>3</v>
      </c>
      <c r="N12" s="3">
        <v>4</v>
      </c>
      <c r="O12" s="3">
        <v>3</v>
      </c>
      <c r="P12" s="3">
        <v>4</v>
      </c>
    </row>
    <row r="13" spans="1:16" x14ac:dyDescent="0.3">
      <c r="A13" s="23"/>
      <c r="B13" s="2" t="s">
        <v>30</v>
      </c>
      <c r="C13" s="3">
        <v>3</v>
      </c>
      <c r="E13" s="10" t="s">
        <v>33</v>
      </c>
      <c r="F13" s="4" t="str">
        <f t="shared" si="0"/>
        <v/>
      </c>
    </row>
    <row r="14" spans="1:16" x14ac:dyDescent="0.3">
      <c r="A14" s="23"/>
      <c r="B14" s="2" t="s">
        <v>20</v>
      </c>
      <c r="C14" s="3">
        <v>4</v>
      </c>
      <c r="E14" s="10" t="s">
        <v>20</v>
      </c>
      <c r="F14" s="4">
        <f t="shared" si="0"/>
        <v>4</v>
      </c>
    </row>
    <row r="15" spans="1:16" ht="26.4" x14ac:dyDescent="0.3">
      <c r="A15" s="23"/>
      <c r="B15" s="2" t="s">
        <v>18</v>
      </c>
      <c r="C15" s="3">
        <v>4</v>
      </c>
      <c r="E15" s="10" t="s">
        <v>36</v>
      </c>
      <c r="F15" s="4">
        <f t="shared" si="0"/>
        <v>3</v>
      </c>
    </row>
    <row r="16" spans="1:16" ht="26.4" x14ac:dyDescent="0.3">
      <c r="A16" s="23"/>
      <c r="B16" s="2" t="s">
        <v>36</v>
      </c>
      <c r="C16" s="3">
        <v>3</v>
      </c>
      <c r="E16" s="10" t="s">
        <v>18</v>
      </c>
      <c r="F16" s="4">
        <f t="shared" si="0"/>
        <v>4</v>
      </c>
    </row>
    <row r="17" spans="1:6" ht="26.4" x14ac:dyDescent="0.3">
      <c r="A17" s="23"/>
      <c r="B17" s="2" t="s">
        <v>54</v>
      </c>
      <c r="C17" s="3">
        <v>4</v>
      </c>
      <c r="E17" s="10" t="s">
        <v>39</v>
      </c>
      <c r="F17" s="4" t="str">
        <f t="shared" si="0"/>
        <v/>
      </c>
    </row>
    <row r="18" spans="1:6" x14ac:dyDescent="0.3">
      <c r="A18" s="23"/>
      <c r="B18" s="2" t="s">
        <v>27</v>
      </c>
      <c r="C18" s="3">
        <v>3</v>
      </c>
      <c r="E18" s="10" t="s">
        <v>18</v>
      </c>
      <c r="F18" s="4">
        <f t="shared" si="0"/>
        <v>4</v>
      </c>
    </row>
    <row r="19" spans="1:6" x14ac:dyDescent="0.3">
      <c r="A19" s="23"/>
      <c r="B19" s="2" t="s">
        <v>55</v>
      </c>
      <c r="C19" s="3">
        <v>4</v>
      </c>
      <c r="E19" s="10" t="s">
        <v>20</v>
      </c>
      <c r="F19" s="4">
        <f t="shared" si="0"/>
        <v>4</v>
      </c>
    </row>
  </sheetData>
  <mergeCells count="3">
    <mergeCell ref="A2:A5"/>
    <mergeCell ref="A6:A10"/>
    <mergeCell ref="A11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F1BE-1769-497D-AABC-A48E4A0FB24D}">
  <sheetPr filterMode="1"/>
  <dimension ref="A1:R20"/>
  <sheetViews>
    <sheetView tabSelected="1" topLeftCell="B1" zoomScaleNormal="100" workbookViewId="0">
      <selection activeCell="K36" sqref="K36"/>
    </sheetView>
  </sheetViews>
  <sheetFormatPr defaultRowHeight="14.4" x14ac:dyDescent="0.3"/>
  <cols>
    <col min="1" max="1" width="32.77734375" bestFit="1" customWidth="1"/>
    <col min="2" max="2" width="25.5546875" customWidth="1"/>
    <col min="3" max="3" width="21.77734375" customWidth="1"/>
    <col min="4" max="4" width="24.77734375" customWidth="1"/>
    <col min="5" max="5" width="12.6640625" bestFit="1" customWidth="1"/>
  </cols>
  <sheetData>
    <row r="1" spans="1:18" s="5" customFormat="1" ht="52.8" x14ac:dyDescent="0.3">
      <c r="A1" s="1" t="s">
        <v>56</v>
      </c>
      <c r="B1" s="1" t="s">
        <v>44</v>
      </c>
      <c r="C1" s="1" t="s">
        <v>45</v>
      </c>
      <c r="D1" s="1" t="s">
        <v>42</v>
      </c>
      <c r="F1" s="1" t="s">
        <v>44</v>
      </c>
      <c r="G1" s="1" t="s">
        <v>45</v>
      </c>
      <c r="H1" s="1" t="s">
        <v>42</v>
      </c>
      <c r="J1" s="1" t="s">
        <v>44</v>
      </c>
      <c r="K1" s="1" t="s">
        <v>45</v>
      </c>
      <c r="L1" s="1" t="s">
        <v>42</v>
      </c>
      <c r="N1" s="1" t="s">
        <v>44</v>
      </c>
      <c r="O1" s="1" t="s">
        <v>45</v>
      </c>
      <c r="P1" s="1" t="s">
        <v>42</v>
      </c>
      <c r="Q1" s="17" t="s">
        <v>12</v>
      </c>
      <c r="R1" s="17" t="s">
        <v>57</v>
      </c>
    </row>
    <row r="2" spans="1:18" hidden="1" x14ac:dyDescent="0.3">
      <c r="A2" s="10" t="s">
        <v>14</v>
      </c>
      <c r="B2" s="10">
        <v>1</v>
      </c>
      <c r="C2" s="10" t="s">
        <v>15</v>
      </c>
      <c r="D2" s="10" t="s">
        <v>16</v>
      </c>
      <c r="F2" s="12">
        <f>IF(B2&lt;=2, 1, IF(B2&lt;=4, 2, IF(B2&lt;=6, 3, 4)))</f>
        <v>1</v>
      </c>
      <c r="G2" s="12">
        <f>IF(C2="Tidak Bekerja",4, IF(C2="Buruh Harian Lepas",3, IF(C2="Petani/Nelayan kecil",3, IF(C2="Pekerja Informal",2, IF(C2="Pekerja Formal",1, "")))))</f>
        <v>4</v>
      </c>
      <c r="H2" s="12">
        <f>IF(D2="Gangguan Jiwa", 4,  IF(D2="KK Tunggal", 3, IF(D2="Lansia Istri Sakit", 3, IF(D2="Lansia KK Tunggal", 4,  IF(D2="Miskin", 4,  IF(D2="Orang Tua Sakit Kronis", 3,  IF(D2="Orang Tua Sakit Stroke", 4,  IF(D2="Sakit Kronis", 3,  IF(D2="Suami Sakit Stroke", 4, "")))))))))</f>
        <v>3</v>
      </c>
      <c r="J2" s="13">
        <f>F2/$F$20</f>
        <v>0.33333333333333331</v>
      </c>
      <c r="K2" s="13">
        <f>G2/$G$20</f>
        <v>1.3333333333333333</v>
      </c>
      <c r="L2" s="13">
        <f>H2/$H$20</f>
        <v>0.75</v>
      </c>
      <c r="N2" s="13">
        <f>J2*Kriteria!$D$2</f>
        <v>8.3333333333333329E-2</v>
      </c>
      <c r="O2" s="13">
        <f>K2*Kriteria!$D$3</f>
        <v>0.39999999999999997</v>
      </c>
      <c r="P2" s="13">
        <f>L2*Kriteria!$D$4</f>
        <v>0.33750000000000002</v>
      </c>
      <c r="Q2" s="13">
        <f>SUM(N2:P2)</f>
        <v>0.8208333333333333</v>
      </c>
      <c r="R2" s="12">
        <v>5</v>
      </c>
    </row>
    <row r="3" spans="1:18" hidden="1" x14ac:dyDescent="0.3">
      <c r="A3" s="10" t="s">
        <v>17</v>
      </c>
      <c r="B3" s="10">
        <v>2</v>
      </c>
      <c r="C3" s="10" t="s">
        <v>15</v>
      </c>
      <c r="D3" s="10" t="s">
        <v>18</v>
      </c>
      <c r="F3" s="12">
        <f t="shared" ref="F3:F19" si="0">IF(B3&lt;=2, 1, IF(B3&lt;=4, 2, IF(B3&lt;=6, 3, 4)))</f>
        <v>1</v>
      </c>
      <c r="G3" s="12">
        <f t="shared" ref="G3:G19" si="1">IF(C3="Tidak Bekerja",4, IF(C3="Buruh Harian Lepas",3, IF(C3="Petani/Nelayan kecil",3, IF(C3="Pekerja Informal",2, IF(C3="Pekerja Formal",1, "")))))</f>
        <v>4</v>
      </c>
      <c r="H3" s="12">
        <f t="shared" ref="H3:H18" si="2">IF(D3="Gangguan Jiwa", 4,  IF(D3="KK Tunggal", 3, IF(D3="Lansia Istri Sakit", 3, IF(D3="Lansia KK Tunggal", 4,  IF(D3="Miskin", 4,  IF(D3="Orang Tua Sakit Kronis", 3,  IF(D3="Orang Tua Sakit Stroke", 4,  IF(D3="Sakit Kronis", 3,  IF(D3="Suami Sakit Stroke", 4, "")))))))))</f>
        <v>4</v>
      </c>
      <c r="J3" s="13">
        <f t="shared" ref="J3:J18" si="3">F3/$F$20</f>
        <v>0.33333333333333331</v>
      </c>
      <c r="K3" s="13">
        <f t="shared" ref="K3:K18" si="4">G3/$G$20</f>
        <v>1.3333333333333333</v>
      </c>
      <c r="L3" s="13">
        <f t="shared" ref="L3:L19" si="5">H3/$H$20</f>
        <v>1</v>
      </c>
      <c r="N3" s="13">
        <f>J3*Kriteria!$D$2</f>
        <v>8.3333333333333329E-2</v>
      </c>
      <c r="O3" s="13">
        <f>K3*Kriteria!$D$3</f>
        <v>0.39999999999999997</v>
      </c>
      <c r="P3" s="13">
        <f>L3*Kriteria!$D$4</f>
        <v>0.45</v>
      </c>
      <c r="Q3" s="13">
        <f t="shared" ref="Q3:Q19" si="6">SUM(N3:P3)</f>
        <v>0.93333333333333335</v>
      </c>
      <c r="R3" s="12">
        <v>2</v>
      </c>
    </row>
    <row r="4" spans="1:18" hidden="1" x14ac:dyDescent="0.3">
      <c r="A4" s="10" t="s">
        <v>19</v>
      </c>
      <c r="B4" s="10">
        <v>1</v>
      </c>
      <c r="C4" s="10" t="s">
        <v>15</v>
      </c>
      <c r="D4" s="10" t="s">
        <v>20</v>
      </c>
      <c r="F4" s="12">
        <f t="shared" si="0"/>
        <v>1</v>
      </c>
      <c r="G4" s="12">
        <f t="shared" si="1"/>
        <v>4</v>
      </c>
      <c r="H4" s="12">
        <f t="shared" si="2"/>
        <v>4</v>
      </c>
      <c r="J4" s="13">
        <f t="shared" si="3"/>
        <v>0.33333333333333331</v>
      </c>
      <c r="K4" s="13">
        <f t="shared" si="4"/>
        <v>1.3333333333333333</v>
      </c>
      <c r="L4" s="13">
        <f t="shared" si="5"/>
        <v>1</v>
      </c>
      <c r="N4" s="13">
        <f>J4*Kriteria!$D$2</f>
        <v>8.3333333333333329E-2</v>
      </c>
      <c r="O4" s="13">
        <f>K4*Kriteria!$D$3</f>
        <v>0.39999999999999997</v>
      </c>
      <c r="P4" s="13">
        <f>L4*Kriteria!$D$4</f>
        <v>0.45</v>
      </c>
      <c r="Q4" s="13">
        <f t="shared" si="6"/>
        <v>0.93333333333333335</v>
      </c>
      <c r="R4" s="12">
        <v>2</v>
      </c>
    </row>
    <row r="5" spans="1:18" hidden="1" x14ac:dyDescent="0.3">
      <c r="A5" s="10" t="s">
        <v>21</v>
      </c>
      <c r="B5" s="10">
        <v>1</v>
      </c>
      <c r="C5" s="10" t="s">
        <v>15</v>
      </c>
      <c r="D5" s="10" t="s">
        <v>20</v>
      </c>
      <c r="F5" s="12">
        <f t="shared" si="0"/>
        <v>1</v>
      </c>
      <c r="G5" s="12">
        <f t="shared" si="1"/>
        <v>4</v>
      </c>
      <c r="H5" s="12">
        <f t="shared" si="2"/>
        <v>4</v>
      </c>
      <c r="J5" s="13">
        <f t="shared" si="3"/>
        <v>0.33333333333333331</v>
      </c>
      <c r="K5" s="13">
        <f t="shared" si="4"/>
        <v>1.3333333333333333</v>
      </c>
      <c r="L5" s="13">
        <f t="shared" si="5"/>
        <v>1</v>
      </c>
      <c r="N5" s="13">
        <f>J5*Kriteria!$D$2</f>
        <v>8.3333333333333329E-2</v>
      </c>
      <c r="O5" s="13">
        <f>K5*Kriteria!$D$3</f>
        <v>0.39999999999999997</v>
      </c>
      <c r="P5" s="13">
        <f>L5*Kriteria!$D$4</f>
        <v>0.45</v>
      </c>
      <c r="Q5" s="13">
        <f t="shared" si="6"/>
        <v>0.93333333333333335</v>
      </c>
      <c r="R5" s="12">
        <v>2</v>
      </c>
    </row>
    <row r="6" spans="1:18" hidden="1" x14ac:dyDescent="0.3">
      <c r="A6" s="10" t="s">
        <v>22</v>
      </c>
      <c r="B6" s="10">
        <v>2</v>
      </c>
      <c r="C6" s="10" t="s">
        <v>15</v>
      </c>
      <c r="D6" s="10" t="s">
        <v>18</v>
      </c>
      <c r="F6" s="12">
        <f t="shared" si="0"/>
        <v>1</v>
      </c>
      <c r="G6" s="12">
        <f t="shared" si="1"/>
        <v>4</v>
      </c>
      <c r="H6" s="12">
        <f t="shared" si="2"/>
        <v>4</v>
      </c>
      <c r="J6" s="13">
        <f t="shared" si="3"/>
        <v>0.33333333333333331</v>
      </c>
      <c r="K6" s="13">
        <f t="shared" si="4"/>
        <v>1.3333333333333333</v>
      </c>
      <c r="L6" s="13">
        <f t="shared" si="5"/>
        <v>1</v>
      </c>
      <c r="N6" s="13">
        <f>J6*Kriteria!$D$2</f>
        <v>8.3333333333333329E-2</v>
      </c>
      <c r="O6" s="13">
        <f>K6*Kriteria!$D$3</f>
        <v>0.39999999999999997</v>
      </c>
      <c r="P6" s="13">
        <f>L6*Kriteria!$D$4</f>
        <v>0.45</v>
      </c>
      <c r="Q6" s="13">
        <f t="shared" si="6"/>
        <v>0.93333333333333335</v>
      </c>
      <c r="R6" s="12">
        <v>2</v>
      </c>
    </row>
    <row r="7" spans="1:18" hidden="1" x14ac:dyDescent="0.3">
      <c r="A7" s="10" t="s">
        <v>23</v>
      </c>
      <c r="B7" s="10">
        <v>2</v>
      </c>
      <c r="C7" s="10" t="s">
        <v>15</v>
      </c>
      <c r="D7" s="10" t="s">
        <v>24</v>
      </c>
      <c r="F7" s="12">
        <f t="shared" si="0"/>
        <v>1</v>
      </c>
      <c r="G7" s="12">
        <f t="shared" si="1"/>
        <v>4</v>
      </c>
      <c r="H7" s="12">
        <f t="shared" si="2"/>
        <v>4</v>
      </c>
      <c r="J7" s="13">
        <f t="shared" si="3"/>
        <v>0.33333333333333331</v>
      </c>
      <c r="K7" s="13">
        <f t="shared" si="4"/>
        <v>1.3333333333333333</v>
      </c>
      <c r="L7" s="13">
        <f t="shared" si="5"/>
        <v>1</v>
      </c>
      <c r="N7" s="13">
        <f>J7*Kriteria!$D$2</f>
        <v>8.3333333333333329E-2</v>
      </c>
      <c r="O7" s="13">
        <f>K7*Kriteria!$D$3</f>
        <v>0.39999999999999997</v>
      </c>
      <c r="P7" s="13">
        <f>L7*Kriteria!$D$4</f>
        <v>0.45</v>
      </c>
      <c r="Q7" s="13">
        <f t="shared" si="6"/>
        <v>0.93333333333333335</v>
      </c>
      <c r="R7" s="12">
        <v>2</v>
      </c>
    </row>
    <row r="8" spans="1:18" ht="26.4" hidden="1" x14ac:dyDescent="0.3">
      <c r="A8" s="10" t="s">
        <v>25</v>
      </c>
      <c r="B8" s="10">
        <v>2</v>
      </c>
      <c r="C8" s="10" t="s">
        <v>15</v>
      </c>
      <c r="D8" s="10" t="s">
        <v>18</v>
      </c>
      <c r="F8" s="12">
        <f t="shared" si="0"/>
        <v>1</v>
      </c>
      <c r="G8" s="12">
        <f t="shared" si="1"/>
        <v>4</v>
      </c>
      <c r="H8" s="12">
        <f t="shared" si="2"/>
        <v>4</v>
      </c>
      <c r="J8" s="13">
        <f t="shared" si="3"/>
        <v>0.33333333333333331</v>
      </c>
      <c r="K8" s="13">
        <f t="shared" si="4"/>
        <v>1.3333333333333333</v>
      </c>
      <c r="L8" s="13">
        <f t="shared" si="5"/>
        <v>1</v>
      </c>
      <c r="N8" s="13">
        <f>J8*Kriteria!$D$2</f>
        <v>8.3333333333333329E-2</v>
      </c>
      <c r="O8" s="13">
        <f>K8*Kriteria!$D$3</f>
        <v>0.39999999999999997</v>
      </c>
      <c r="P8" s="13">
        <f>L8*Kriteria!$D$4</f>
        <v>0.45</v>
      </c>
      <c r="Q8" s="13">
        <f t="shared" si="6"/>
        <v>0.93333333333333335</v>
      </c>
      <c r="R8" s="12">
        <v>2</v>
      </c>
    </row>
    <row r="9" spans="1:18" ht="26.4" hidden="1" x14ac:dyDescent="0.3">
      <c r="A9" s="10" t="s">
        <v>26</v>
      </c>
      <c r="B9" s="10">
        <v>4</v>
      </c>
      <c r="C9" s="11" t="s">
        <v>43</v>
      </c>
      <c r="D9" s="10" t="s">
        <v>27</v>
      </c>
      <c r="F9" s="12">
        <f t="shared" si="0"/>
        <v>2</v>
      </c>
      <c r="G9" s="12">
        <f t="shared" si="1"/>
        <v>3</v>
      </c>
      <c r="H9" s="12">
        <f t="shared" si="2"/>
        <v>3</v>
      </c>
      <c r="J9" s="13">
        <f t="shared" si="3"/>
        <v>0.66666666666666663</v>
      </c>
      <c r="K9" s="13">
        <f>G9/$G$20</f>
        <v>1</v>
      </c>
      <c r="L9" s="13">
        <f t="shared" si="5"/>
        <v>0.75</v>
      </c>
      <c r="N9" s="13">
        <f>J9*Kriteria!$D$2</f>
        <v>0.16666666666666666</v>
      </c>
      <c r="O9" s="13">
        <f>K9*Kriteria!$D$3</f>
        <v>0.3</v>
      </c>
      <c r="P9" s="13">
        <f>L9*Kriteria!$D$4</f>
        <v>0.33750000000000002</v>
      </c>
      <c r="Q9" s="13">
        <f t="shared" si="6"/>
        <v>0.8041666666666667</v>
      </c>
      <c r="R9" s="12">
        <v>6</v>
      </c>
    </row>
    <row r="10" spans="1:18" hidden="1" x14ac:dyDescent="0.3">
      <c r="A10" s="10" t="s">
        <v>28</v>
      </c>
      <c r="B10" s="10">
        <v>2</v>
      </c>
      <c r="C10" s="10" t="s">
        <v>15</v>
      </c>
      <c r="D10" s="10" t="s">
        <v>27</v>
      </c>
      <c r="F10" s="12">
        <f t="shared" si="0"/>
        <v>1</v>
      </c>
      <c r="G10" s="12">
        <f t="shared" si="1"/>
        <v>4</v>
      </c>
      <c r="H10" s="12">
        <f t="shared" si="2"/>
        <v>3</v>
      </c>
      <c r="J10" s="13">
        <f t="shared" si="3"/>
        <v>0.33333333333333331</v>
      </c>
      <c r="K10" s="13">
        <f t="shared" si="4"/>
        <v>1.3333333333333333</v>
      </c>
      <c r="L10" s="13">
        <f t="shared" si="5"/>
        <v>0.75</v>
      </c>
      <c r="N10" s="13">
        <f>J10*Kriteria!$D$2</f>
        <v>8.3333333333333329E-2</v>
      </c>
      <c r="O10" s="13">
        <f>K10*Kriteria!$D$3</f>
        <v>0.39999999999999997</v>
      </c>
      <c r="P10" s="13">
        <f>L10*Kriteria!$D$4</f>
        <v>0.33750000000000002</v>
      </c>
      <c r="Q10" s="13">
        <f t="shared" si="6"/>
        <v>0.8208333333333333</v>
      </c>
      <c r="R10" s="12">
        <v>5</v>
      </c>
    </row>
    <row r="11" spans="1:18" x14ac:dyDescent="0.3">
      <c r="A11" s="10" t="s">
        <v>29</v>
      </c>
      <c r="B11" s="10">
        <v>2</v>
      </c>
      <c r="C11" s="11" t="s">
        <v>43</v>
      </c>
      <c r="D11" s="10" t="s">
        <v>30</v>
      </c>
      <c r="F11" s="12">
        <f t="shared" si="0"/>
        <v>1</v>
      </c>
      <c r="G11" s="12">
        <f t="shared" si="1"/>
        <v>3</v>
      </c>
      <c r="H11" s="12">
        <f t="shared" si="2"/>
        <v>3</v>
      </c>
      <c r="J11" s="13">
        <f t="shared" si="3"/>
        <v>0.33333333333333331</v>
      </c>
      <c r="K11" s="13">
        <f t="shared" si="4"/>
        <v>1</v>
      </c>
      <c r="L11" s="13">
        <f t="shared" si="5"/>
        <v>0.75</v>
      </c>
      <c r="N11" s="13">
        <f>J11*Kriteria!$D$2</f>
        <v>8.3333333333333329E-2</v>
      </c>
      <c r="O11" s="13">
        <f>K11*Kriteria!$D$3</f>
        <v>0.3</v>
      </c>
      <c r="P11" s="13">
        <f>L11*Kriteria!$D$4</f>
        <v>0.33750000000000002</v>
      </c>
      <c r="Q11" s="13">
        <f t="shared" si="6"/>
        <v>0.72083333333333333</v>
      </c>
      <c r="R11" s="12">
        <v>7</v>
      </c>
    </row>
    <row r="12" spans="1:18" hidden="1" x14ac:dyDescent="0.3">
      <c r="A12" s="10" t="s">
        <v>31</v>
      </c>
      <c r="B12" s="10">
        <v>1</v>
      </c>
      <c r="C12" s="10" t="s">
        <v>15</v>
      </c>
      <c r="D12" s="10" t="s">
        <v>20</v>
      </c>
      <c r="F12" s="12">
        <f t="shared" si="0"/>
        <v>1</v>
      </c>
      <c r="G12" s="12">
        <f t="shared" si="1"/>
        <v>4</v>
      </c>
      <c r="H12" s="12">
        <f t="shared" si="2"/>
        <v>4</v>
      </c>
      <c r="J12" s="13">
        <f t="shared" si="3"/>
        <v>0.33333333333333331</v>
      </c>
      <c r="K12" s="13">
        <f t="shared" si="4"/>
        <v>1.3333333333333333</v>
      </c>
      <c r="L12" s="13">
        <f t="shared" si="5"/>
        <v>1</v>
      </c>
      <c r="N12" s="13">
        <f>J12*Kriteria!$D$2</f>
        <v>8.3333333333333329E-2</v>
      </c>
      <c r="O12" s="13">
        <f>K12*Kriteria!$D$3</f>
        <v>0.39999999999999997</v>
      </c>
      <c r="P12" s="13">
        <f>L12*Kriteria!$D$4</f>
        <v>0.45</v>
      </c>
      <c r="Q12" s="13">
        <f t="shared" si="6"/>
        <v>0.93333333333333335</v>
      </c>
      <c r="R12" s="12">
        <v>2</v>
      </c>
    </row>
    <row r="13" spans="1:18" hidden="1" x14ac:dyDescent="0.3">
      <c r="A13" s="10" t="s">
        <v>32</v>
      </c>
      <c r="B13" s="10">
        <v>4</v>
      </c>
      <c r="C13" s="10" t="s">
        <v>15</v>
      </c>
      <c r="D13" s="10" t="s">
        <v>36</v>
      </c>
      <c r="F13" s="12">
        <f t="shared" si="0"/>
        <v>2</v>
      </c>
      <c r="G13" s="12">
        <f t="shared" si="1"/>
        <v>4</v>
      </c>
      <c r="H13" s="12">
        <f>IF(D13="Gangguan Jiwa", 4,  IF(D13="KK Tunggal", 3, IF(D13="Lansia Istri Sakit", 3, IF(D13="Lansia KK Tunggal", 4,  IF(D13="Miskin", 4,  IF(D13="Orang Tua Sakit Kronis", 3,  IF(D13="Orang Tua Sakit Stroke", 4,  IF(D13="Sakit Kronis", 3,  IF(D13="Suami Sakit Stroke", 4, "")))))))))</f>
        <v>3</v>
      </c>
      <c r="J13" s="13">
        <f t="shared" si="3"/>
        <v>0.66666666666666663</v>
      </c>
      <c r="K13" s="13">
        <f t="shared" si="4"/>
        <v>1.3333333333333333</v>
      </c>
      <c r="L13" s="13">
        <f t="shared" si="5"/>
        <v>0.75</v>
      </c>
      <c r="N13" s="13">
        <f>J13*Kriteria!$D$2</f>
        <v>0.16666666666666666</v>
      </c>
      <c r="O13" s="13">
        <f>K13*Kriteria!$D$3</f>
        <v>0.39999999999999997</v>
      </c>
      <c r="P13" s="13">
        <f>L13*Kriteria!$D$4</f>
        <v>0.33750000000000002</v>
      </c>
      <c r="Q13" s="13">
        <f t="shared" si="6"/>
        <v>0.90416666666666667</v>
      </c>
      <c r="R13" s="12">
        <v>3</v>
      </c>
    </row>
    <row r="14" spans="1:18" hidden="1" x14ac:dyDescent="0.3">
      <c r="A14" s="10" t="s">
        <v>34</v>
      </c>
      <c r="B14" s="10">
        <v>1</v>
      </c>
      <c r="C14" s="10" t="s">
        <v>15</v>
      </c>
      <c r="D14" s="10" t="s">
        <v>20</v>
      </c>
      <c r="F14" s="12">
        <f t="shared" si="0"/>
        <v>1</v>
      </c>
      <c r="G14" s="12">
        <f t="shared" si="1"/>
        <v>4</v>
      </c>
      <c r="H14" s="12">
        <f t="shared" si="2"/>
        <v>4</v>
      </c>
      <c r="J14" s="13">
        <f t="shared" si="3"/>
        <v>0.33333333333333331</v>
      </c>
      <c r="K14" s="13">
        <f t="shared" si="4"/>
        <v>1.3333333333333333</v>
      </c>
      <c r="L14" s="13">
        <f t="shared" si="5"/>
        <v>1</v>
      </c>
      <c r="N14" s="13">
        <f>J14*Kriteria!$D$2</f>
        <v>8.3333333333333329E-2</v>
      </c>
      <c r="O14" s="13">
        <f>K14*Kriteria!$D$3</f>
        <v>0.39999999999999997</v>
      </c>
      <c r="P14" s="13">
        <f>L14*Kriteria!$D$4</f>
        <v>0.45</v>
      </c>
      <c r="Q14" s="13">
        <f t="shared" si="6"/>
        <v>0.93333333333333335</v>
      </c>
      <c r="R14" s="12">
        <v>2</v>
      </c>
    </row>
    <row r="15" spans="1:18" hidden="1" x14ac:dyDescent="0.3">
      <c r="A15" s="10" t="s">
        <v>35</v>
      </c>
      <c r="B15" s="10">
        <v>4</v>
      </c>
      <c r="C15" s="11" t="s">
        <v>43</v>
      </c>
      <c r="D15" s="10" t="s">
        <v>36</v>
      </c>
      <c r="F15" s="12">
        <f t="shared" si="0"/>
        <v>2</v>
      </c>
      <c r="G15" s="12">
        <f t="shared" si="1"/>
        <v>3</v>
      </c>
      <c r="H15" s="12">
        <f t="shared" si="2"/>
        <v>3</v>
      </c>
      <c r="J15" s="13">
        <f t="shared" si="3"/>
        <v>0.66666666666666663</v>
      </c>
      <c r="K15" s="13">
        <f t="shared" si="4"/>
        <v>1</v>
      </c>
      <c r="L15" s="13">
        <f t="shared" si="5"/>
        <v>0.75</v>
      </c>
      <c r="N15" s="13">
        <f>J15*Kriteria!$D$2</f>
        <v>0.16666666666666666</v>
      </c>
      <c r="O15" s="13">
        <f>K15*Kriteria!$D$3</f>
        <v>0.3</v>
      </c>
      <c r="P15" s="13">
        <f>L15*Kriteria!$D$4</f>
        <v>0.33750000000000002</v>
      </c>
      <c r="Q15" s="13">
        <f t="shared" si="6"/>
        <v>0.8041666666666667</v>
      </c>
      <c r="R15" s="12">
        <v>6</v>
      </c>
    </row>
    <row r="16" spans="1:18" hidden="1" x14ac:dyDescent="0.3">
      <c r="A16" s="10" t="s">
        <v>37</v>
      </c>
      <c r="B16" s="10">
        <v>5</v>
      </c>
      <c r="C16" s="11" t="s">
        <v>43</v>
      </c>
      <c r="D16" s="10" t="s">
        <v>18</v>
      </c>
      <c r="F16" s="12">
        <f t="shared" si="0"/>
        <v>3</v>
      </c>
      <c r="G16" s="12">
        <f t="shared" si="1"/>
        <v>3</v>
      </c>
      <c r="H16" s="12">
        <f t="shared" si="2"/>
        <v>4</v>
      </c>
      <c r="J16" s="13">
        <f t="shared" si="3"/>
        <v>1</v>
      </c>
      <c r="K16" s="13">
        <f t="shared" si="4"/>
        <v>1</v>
      </c>
      <c r="L16" s="13">
        <f t="shared" si="5"/>
        <v>1</v>
      </c>
      <c r="N16" s="13">
        <f>J16*Kriteria!$D$2</f>
        <v>0.25</v>
      </c>
      <c r="O16" s="13">
        <f>K16*Kriteria!$D$3</f>
        <v>0.3</v>
      </c>
      <c r="P16" s="13">
        <f>L16*Kriteria!$D$4</f>
        <v>0.45</v>
      </c>
      <c r="Q16" s="13">
        <f t="shared" si="6"/>
        <v>1</v>
      </c>
      <c r="R16" s="12">
        <v>1</v>
      </c>
    </row>
    <row r="17" spans="1:18" x14ac:dyDescent="0.3">
      <c r="A17" s="10" t="s">
        <v>38</v>
      </c>
      <c r="B17" s="10">
        <v>2</v>
      </c>
      <c r="C17" s="11" t="s">
        <v>43</v>
      </c>
      <c r="D17" s="10" t="s">
        <v>36</v>
      </c>
      <c r="F17" s="12">
        <f t="shared" si="0"/>
        <v>1</v>
      </c>
      <c r="G17" s="12">
        <f t="shared" si="1"/>
        <v>3</v>
      </c>
      <c r="H17" s="12">
        <f t="shared" si="2"/>
        <v>3</v>
      </c>
      <c r="J17" s="13">
        <f t="shared" si="3"/>
        <v>0.33333333333333331</v>
      </c>
      <c r="K17" s="13">
        <f t="shared" si="4"/>
        <v>1</v>
      </c>
      <c r="L17" s="13">
        <f t="shared" si="5"/>
        <v>0.75</v>
      </c>
      <c r="N17" s="13">
        <f>J17*Kriteria!$D$2</f>
        <v>8.3333333333333329E-2</v>
      </c>
      <c r="O17" s="13">
        <f>K17*Kriteria!$D$3</f>
        <v>0.3</v>
      </c>
      <c r="P17" s="13">
        <f>L17*Kriteria!$D$4</f>
        <v>0.33750000000000002</v>
      </c>
      <c r="Q17" s="13">
        <f t="shared" si="6"/>
        <v>0.72083333333333333</v>
      </c>
      <c r="R17" s="12">
        <v>7</v>
      </c>
    </row>
    <row r="18" spans="1:18" hidden="1" x14ac:dyDescent="0.3">
      <c r="A18" s="10" t="s">
        <v>40</v>
      </c>
      <c r="B18" s="10">
        <v>2</v>
      </c>
      <c r="C18" s="11" t="s">
        <v>43</v>
      </c>
      <c r="D18" s="10" t="s">
        <v>18</v>
      </c>
      <c r="F18" s="12">
        <f t="shared" si="0"/>
        <v>1</v>
      </c>
      <c r="G18" s="12">
        <f t="shared" si="1"/>
        <v>3</v>
      </c>
      <c r="H18" s="12">
        <f t="shared" si="2"/>
        <v>4</v>
      </c>
      <c r="J18" s="13">
        <f t="shared" si="3"/>
        <v>0.33333333333333331</v>
      </c>
      <c r="K18" s="13">
        <f t="shared" si="4"/>
        <v>1</v>
      </c>
      <c r="L18" s="13">
        <f t="shared" si="5"/>
        <v>1</v>
      </c>
      <c r="N18" s="13">
        <f>J18*Kriteria!$D$2</f>
        <v>8.3333333333333329E-2</v>
      </c>
      <c r="O18" s="13">
        <f>K18*Kriteria!$D$3</f>
        <v>0.3</v>
      </c>
      <c r="P18" s="13">
        <f>L18*Kriteria!$D$4</f>
        <v>0.45</v>
      </c>
      <c r="Q18" s="13">
        <f t="shared" si="6"/>
        <v>0.83333333333333326</v>
      </c>
      <c r="R18" s="12">
        <v>4</v>
      </c>
    </row>
    <row r="19" spans="1:18" hidden="1" x14ac:dyDescent="0.3">
      <c r="A19" s="10" t="s">
        <v>41</v>
      </c>
      <c r="B19" s="10">
        <v>1</v>
      </c>
      <c r="C19" s="10" t="s">
        <v>15</v>
      </c>
      <c r="D19" s="10" t="s">
        <v>20</v>
      </c>
      <c r="F19" s="12">
        <f t="shared" si="0"/>
        <v>1</v>
      </c>
      <c r="G19" s="12">
        <f t="shared" si="1"/>
        <v>4</v>
      </c>
      <c r="H19" s="12">
        <f>IF(D19="Gangguan Jiwa", 4,  IF(D19="KK Tunggal", 3, IF(D19="Lansia Istri Sakit", 3, IF(D19="Lansia KK Tunggal", 4,  IF(D19="Miskin", 4,  IF(D19="Orang Tua Sakit Kronis", 3,  IF(D19="Orang Tua Sakit Stroke", 4,  IF(D19="Sakit Kronis", 3,  IF(D19="Suami Sakit Stroke", 4, "")))))))))</f>
        <v>4</v>
      </c>
      <c r="J19" s="13">
        <f>F19/$F$20</f>
        <v>0.33333333333333331</v>
      </c>
      <c r="K19" s="13">
        <f>G19/$G$20</f>
        <v>1.3333333333333333</v>
      </c>
      <c r="L19" s="13">
        <f t="shared" si="5"/>
        <v>1</v>
      </c>
      <c r="N19" s="13">
        <f>J19*Kriteria!$D$2</f>
        <v>8.3333333333333329E-2</v>
      </c>
      <c r="O19" s="13">
        <f>K19*Kriteria!$D$3</f>
        <v>0.39999999999999997</v>
      </c>
      <c r="P19" s="13">
        <f>L19*Kriteria!$D$4</f>
        <v>0.45</v>
      </c>
      <c r="Q19" s="13">
        <f t="shared" si="6"/>
        <v>0.93333333333333335</v>
      </c>
      <c r="R19" s="12">
        <v>2</v>
      </c>
    </row>
    <row r="20" spans="1:18" x14ac:dyDescent="0.3">
      <c r="E20" s="18" t="s">
        <v>11</v>
      </c>
      <c r="F20" s="19">
        <f>MAX(F2:F19)</f>
        <v>3</v>
      </c>
      <c r="G20" s="19">
        <f>MIN(G2:G19)</f>
        <v>3</v>
      </c>
      <c r="H20" s="19">
        <f>MAX(H2:H19)</f>
        <v>4</v>
      </c>
      <c r="J20" s="12"/>
      <c r="K20" s="12"/>
      <c r="L20" s="12"/>
    </row>
  </sheetData>
  <autoFilter ref="N1:R19" xr:uid="{184BF1BE-1769-497D-AABC-A48E4A0FB24D}">
    <filterColumn colId="3">
      <filters>
        <filter val="0.721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E471-EEFA-4F4B-A26A-794C0212BC96}">
  <dimension ref="A1:AD20"/>
  <sheetViews>
    <sheetView topLeftCell="A4" workbookViewId="0">
      <selection activeCell="G20" sqref="G20"/>
    </sheetView>
  </sheetViews>
  <sheetFormatPr defaultRowHeight="14.4" x14ac:dyDescent="0.3"/>
  <sheetData>
    <row r="1" spans="1:30" x14ac:dyDescent="0.3">
      <c r="A1" t="s">
        <v>59</v>
      </c>
      <c r="B1" s="16">
        <v>3.083333333333333</v>
      </c>
      <c r="C1">
        <v>1</v>
      </c>
    </row>
    <row r="2" spans="1:30" x14ac:dyDescent="0.3">
      <c r="A2" t="s">
        <v>60</v>
      </c>
      <c r="B2" s="16">
        <v>3.083333333333333</v>
      </c>
      <c r="C2">
        <v>1</v>
      </c>
    </row>
    <row r="3" spans="1:30" x14ac:dyDescent="0.3">
      <c r="A3" t="s">
        <v>61</v>
      </c>
      <c r="B3" s="16">
        <v>3.083333333333333</v>
      </c>
      <c r="C3">
        <v>1</v>
      </c>
      <c r="H3">
        <v>1</v>
      </c>
      <c r="I3">
        <v>4</v>
      </c>
      <c r="J3">
        <v>3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1</v>
      </c>
      <c r="V3">
        <v>1</v>
      </c>
      <c r="W3">
        <v>1</v>
      </c>
      <c r="X3">
        <v>2</v>
      </c>
      <c r="Y3">
        <v>1</v>
      </c>
      <c r="Z3">
        <v>2</v>
      </c>
      <c r="AA3">
        <v>3</v>
      </c>
      <c r="AB3">
        <v>1</v>
      </c>
      <c r="AC3">
        <v>1</v>
      </c>
      <c r="AD3">
        <v>1</v>
      </c>
    </row>
    <row r="4" spans="1:30" x14ac:dyDescent="0.3">
      <c r="A4" t="s">
        <v>62</v>
      </c>
      <c r="B4" s="16">
        <v>3.083333333333333</v>
      </c>
      <c r="C4">
        <v>1</v>
      </c>
      <c r="H4">
        <v>1</v>
      </c>
      <c r="I4">
        <v>4</v>
      </c>
      <c r="J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3</v>
      </c>
      <c r="U4">
        <v>4</v>
      </c>
      <c r="V4">
        <v>3</v>
      </c>
      <c r="W4">
        <v>4</v>
      </c>
      <c r="X4">
        <v>4</v>
      </c>
      <c r="Y4">
        <v>4</v>
      </c>
      <c r="Z4">
        <v>3</v>
      </c>
      <c r="AA4">
        <v>3</v>
      </c>
      <c r="AB4">
        <v>3</v>
      </c>
      <c r="AC4">
        <v>3</v>
      </c>
      <c r="AD4">
        <v>4</v>
      </c>
    </row>
    <row r="5" spans="1:30" x14ac:dyDescent="0.3">
      <c r="A5" t="s">
        <v>63</v>
      </c>
      <c r="B5" s="16">
        <v>3.083333333333333</v>
      </c>
      <c r="C5">
        <v>1</v>
      </c>
      <c r="H5">
        <v>1</v>
      </c>
      <c r="I5">
        <v>4</v>
      </c>
      <c r="J5">
        <v>4</v>
      </c>
      <c r="M5">
        <v>3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3</v>
      </c>
      <c r="U5">
        <v>3</v>
      </c>
      <c r="V5">
        <v>3</v>
      </c>
      <c r="W5">
        <v>4</v>
      </c>
      <c r="X5">
        <v>3</v>
      </c>
      <c r="Y5">
        <v>4</v>
      </c>
      <c r="Z5">
        <v>3</v>
      </c>
      <c r="AA5">
        <v>4</v>
      </c>
      <c r="AB5">
        <v>3</v>
      </c>
      <c r="AC5">
        <v>4</v>
      </c>
      <c r="AD5">
        <v>4</v>
      </c>
    </row>
    <row r="6" spans="1:30" x14ac:dyDescent="0.3">
      <c r="A6" t="s">
        <v>64</v>
      </c>
      <c r="B6" s="16">
        <v>3.083333333333333</v>
      </c>
      <c r="C6">
        <v>1</v>
      </c>
      <c r="H6">
        <v>1</v>
      </c>
      <c r="I6">
        <v>4</v>
      </c>
      <c r="J6">
        <v>4</v>
      </c>
    </row>
    <row r="7" spans="1:30" x14ac:dyDescent="0.3">
      <c r="A7" t="s">
        <v>68</v>
      </c>
      <c r="B7" s="16">
        <v>3.083333333333333</v>
      </c>
      <c r="C7">
        <v>1</v>
      </c>
      <c r="H7">
        <v>1</v>
      </c>
      <c r="I7">
        <v>4</v>
      </c>
      <c r="J7">
        <v>4</v>
      </c>
    </row>
    <row r="8" spans="1:30" x14ac:dyDescent="0.3">
      <c r="A8" t="s">
        <v>70</v>
      </c>
      <c r="B8" s="16">
        <v>3.083333333333333</v>
      </c>
      <c r="C8">
        <v>1</v>
      </c>
      <c r="H8">
        <v>1</v>
      </c>
      <c r="I8">
        <v>4</v>
      </c>
      <c r="J8">
        <v>4</v>
      </c>
    </row>
    <row r="9" spans="1:30" x14ac:dyDescent="0.3">
      <c r="A9" t="s">
        <v>75</v>
      </c>
      <c r="B9" s="16">
        <v>3.083333333333333</v>
      </c>
      <c r="C9">
        <v>1</v>
      </c>
      <c r="H9">
        <v>1</v>
      </c>
      <c r="I9">
        <v>4</v>
      </c>
      <c r="J9">
        <v>4</v>
      </c>
    </row>
    <row r="10" spans="1:30" x14ac:dyDescent="0.3">
      <c r="A10" t="s">
        <v>72</v>
      </c>
      <c r="B10" s="16">
        <v>2.95</v>
      </c>
      <c r="C10">
        <v>2</v>
      </c>
      <c r="H10">
        <v>2</v>
      </c>
      <c r="I10">
        <v>3</v>
      </c>
      <c r="J10">
        <v>3</v>
      </c>
    </row>
    <row r="11" spans="1:30" x14ac:dyDescent="0.3">
      <c r="A11" t="s">
        <v>74</v>
      </c>
      <c r="B11" s="16">
        <v>2.7833333333333332</v>
      </c>
      <c r="C11">
        <v>3</v>
      </c>
      <c r="H11">
        <v>1</v>
      </c>
      <c r="I11">
        <v>4</v>
      </c>
      <c r="J11">
        <v>3</v>
      </c>
    </row>
    <row r="12" spans="1:30" x14ac:dyDescent="0.3">
      <c r="A12" t="s">
        <v>69</v>
      </c>
      <c r="B12" s="16">
        <v>2.7166666666666668</v>
      </c>
      <c r="C12">
        <v>4</v>
      </c>
      <c r="H12">
        <v>1</v>
      </c>
      <c r="I12">
        <v>3</v>
      </c>
      <c r="J12">
        <v>3</v>
      </c>
    </row>
    <row r="13" spans="1:30" x14ac:dyDescent="0.3">
      <c r="A13" t="s">
        <v>58</v>
      </c>
      <c r="B13" s="16">
        <v>2.6333333333333333</v>
      </c>
      <c r="C13">
        <v>5</v>
      </c>
      <c r="H13">
        <v>1</v>
      </c>
      <c r="I13">
        <v>4</v>
      </c>
      <c r="J13">
        <v>4</v>
      </c>
    </row>
    <row r="14" spans="1:30" x14ac:dyDescent="0.3">
      <c r="A14" t="s">
        <v>66</v>
      </c>
      <c r="B14" s="16">
        <v>2.6333333333333333</v>
      </c>
      <c r="C14">
        <v>5</v>
      </c>
      <c r="H14">
        <v>2</v>
      </c>
      <c r="I14">
        <v>4</v>
      </c>
      <c r="J14">
        <v>3</v>
      </c>
    </row>
    <row r="15" spans="1:30" x14ac:dyDescent="0.3">
      <c r="A15" t="s">
        <v>65</v>
      </c>
      <c r="B15" s="16">
        <v>2.416666666666667</v>
      </c>
      <c r="C15">
        <v>6</v>
      </c>
      <c r="H15">
        <v>1</v>
      </c>
      <c r="I15">
        <v>4</v>
      </c>
      <c r="J15">
        <v>4</v>
      </c>
    </row>
    <row r="16" spans="1:30" x14ac:dyDescent="0.3">
      <c r="A16" t="s">
        <v>71</v>
      </c>
      <c r="B16" s="16">
        <v>2.416666666666667</v>
      </c>
      <c r="C16">
        <v>6</v>
      </c>
      <c r="H16">
        <v>2</v>
      </c>
      <c r="I16">
        <v>3</v>
      </c>
      <c r="J16">
        <v>3</v>
      </c>
    </row>
    <row r="17" spans="1:10" x14ac:dyDescent="0.3">
      <c r="A17" t="s">
        <v>67</v>
      </c>
      <c r="B17" s="16">
        <v>2.3333333333333335</v>
      </c>
      <c r="C17">
        <v>7</v>
      </c>
      <c r="H17">
        <v>3</v>
      </c>
      <c r="I17">
        <v>3</v>
      </c>
      <c r="J17">
        <v>4</v>
      </c>
    </row>
    <row r="18" spans="1:10" x14ac:dyDescent="0.3">
      <c r="A18" t="s">
        <v>73</v>
      </c>
      <c r="B18" s="16">
        <v>2.3333333333333335</v>
      </c>
      <c r="C18">
        <v>7</v>
      </c>
      <c r="H18">
        <v>1</v>
      </c>
      <c r="I18">
        <v>3</v>
      </c>
      <c r="J18">
        <v>3</v>
      </c>
    </row>
    <row r="19" spans="1:10" x14ac:dyDescent="0.3">
      <c r="H19">
        <v>1</v>
      </c>
      <c r="I19">
        <v>3</v>
      </c>
      <c r="J19">
        <v>4</v>
      </c>
    </row>
    <row r="20" spans="1:10" x14ac:dyDescent="0.3">
      <c r="H20">
        <v>1</v>
      </c>
      <c r="I20">
        <v>4</v>
      </c>
      <c r="J20">
        <v>4</v>
      </c>
    </row>
  </sheetData>
  <sortState xmlns:xlrd2="http://schemas.microsoft.com/office/spreadsheetml/2017/richdata2" ref="A1:C18">
    <sortCondition ref="C1:C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Kriteria</vt:lpstr>
      <vt:lpstr>Sub Kriteria</vt:lpstr>
      <vt:lpstr>Alternatif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Jangku</dc:creator>
  <cp:lastModifiedBy>I Ketut Widhi Adnyana</cp:lastModifiedBy>
  <dcterms:created xsi:type="dcterms:W3CDTF">2025-01-27T03:52:27Z</dcterms:created>
  <dcterms:modified xsi:type="dcterms:W3CDTF">2025-05-08T12:32:51Z</dcterms:modified>
</cp:coreProperties>
</file>