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<sst xmlns="http://schemas.openxmlformats.org/spreadsheetml/2006/main" count="37" uniqueCount="37">
  <si>
    <t>congruent</t>
  </si>
  <si>
    <t>incongruent</t>
  </si>
  <si>
    <t>Subject#</t>
  </si>
  <si>
    <t>Congruent - Deviation From mean</t>
  </si>
  <si>
    <t>Congruent - Squared Deviation From mean</t>
  </si>
  <si>
    <t>Congruent - Variance</t>
  </si>
  <si>
    <t>Congruent - Standard Error</t>
  </si>
  <si>
    <t>Incongruent - Deviation From Mean</t>
  </si>
  <si>
    <t>Incongruent - Squared Deviation From Mean</t>
  </si>
  <si>
    <t>Incongruent - Variance</t>
  </si>
  <si>
    <t>Incongruent - Standard Error</t>
  </si>
  <si>
    <t>&lt;- Mean values</t>
  </si>
  <si>
    <t>Data Visualization</t>
  </si>
  <si>
    <t>.</t>
  </si>
  <si>
    <t>Statistical Test</t>
  </si>
  <si>
    <t>Difference in Congruent and Incongruent</t>
  </si>
  <si>
    <t>Deviation from mean</t>
  </si>
  <si>
    <t>Squared deviations</t>
  </si>
  <si>
    <t>Variance</t>
  </si>
  <si>
    <t>Standard Error</t>
  </si>
  <si>
    <t>Point Estimate</t>
  </si>
  <si>
    <t>t-statistics -&gt;</t>
  </si>
  <si>
    <t>Degree of freedom(sample size - 1) -&gt;</t>
  </si>
  <si>
    <t>t-critical from t-table for alpha level 0.05 for two tailed t-test for 23 degree of freedom-&gt;</t>
  </si>
  <si>
    <t>-2.069 or +2.069</t>
  </si>
  <si>
    <t>&lt;- Calculating the T-Critical using TINV(0.05,23)</t>
  </si>
  <si>
    <t>Null Hypotheses -&gt;</t>
  </si>
  <si>
    <t>The null hypotheses is that there is no change in the response time in recognizing the congruent words vs the response time in recognizing the incongruent words. 
i.e.,(µc = µi)  or  (µc - µi = 0).</t>
  </si>
  <si>
    <t>Alternative Hypotheses -&gt;</t>
  </si>
  <si>
    <t>The alternative hypotheses is that there is a significant difference in the response time in recognizing the congruent words vs the response time in recognizing the incongruent words. That is the reponse time would have either increased or decreased significantly and is not by chance. 
i.e., (µc ≠ µi)  or  (µc - µi ≠ 0).</t>
  </si>
  <si>
    <t>Margin of Error -&gt;</t>
  </si>
  <si>
    <t>Critical Interval - Lower point-&gt;</t>
  </si>
  <si>
    <t>Critical Interval - Upper point-&gt;</t>
  </si>
  <si>
    <t>Conclusion -&gt;</t>
  </si>
  <si>
    <r>
      <t xml:space="preserve">Since t-statistics is greater than positive t-critical value, we can conclude that the t-statistics falls in the critical region. Hence we can </t>
    </r>
    <r>
      <rPr>
        <b/>
      </rPr>
      <t>reject the Null Hypotheses</t>
    </r>
    <r>
      <t>.</t>
    </r>
  </si>
  <si>
    <t>We can conclude that Incongruent condition will require more response time than Congruent condition.</t>
  </si>
  <si>
    <t>&lt;- Mean of difference between Congruent and Incongruent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</si>
</sst>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sz val="9.0"/>
      <color rgb="FF000000"/>
      <name val="&amp;quot"/>
    </font>
    <font>
      <b/>
    </font>
    <font>
      <b/>
      <u/>
      <sz val="18.0"/>
    </font>
    <font>
      <b/>
      <u/>
      <sz val="14.0"/>
    </font>
    <font>
      <b/>
      <u/>
      <sz val="14.0"/>
    </font>
  </fonts>
  <fills count="6">
    <fill>
      <patternFill patternType="none"/>
    </fill>
    <fill>
      <patternFill patternType="lightGray"/>
    </fill>
    <fill>
      <patternFill patternType="solid">
        <fgColor rgb="FFE69138"/>
        <bgColor rgb="FFE69138"/>
      </patternFill>
    </fill>
    <fill>
      <patternFill patternType="solid">
        <fgColor rgb="FFF5F5F5"/>
        <bgColor rgb="FFF5F5F5"/>
      </patternFill>
    </fill>
    <fill>
      <patternFill patternType="solid">
        <fgColor rgb="FFFFFFFF"/>
        <bgColor rgb="FFFFFFFF"/>
      </patternFill>
    </fill>
    <fill>
      <patternFill patternType="solid">
        <fgColor rgb="FF4A86E8"/>
        <bgColor rgb="FF4A86E8"/>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0" fontId="1" numFmtId="0" xfId="0" applyAlignment="1" applyBorder="1" applyFont="1">
      <alignment readingOrder="0"/>
    </xf>
    <xf borderId="0" fillId="0" fontId="1" numFmtId="0" xfId="0" applyAlignment="1" applyFont="1">
      <alignment readingOrder="0"/>
    </xf>
    <xf borderId="1" fillId="0" fontId="1" numFmtId="0" xfId="0" applyAlignment="1" applyBorder="1" applyFont="1">
      <alignment readingOrder="0" shrinkToFit="0" wrapText="1"/>
    </xf>
    <xf borderId="1" fillId="2" fontId="1" numFmtId="0" xfId="0" applyAlignment="1" applyBorder="1" applyFill="1" applyFont="1">
      <alignment readingOrder="0" shrinkToFit="0" wrapText="1"/>
    </xf>
    <xf borderId="1" fillId="3" fontId="2" numFmtId="0" xfId="0" applyAlignment="1" applyBorder="1" applyFill="1" applyFont="1">
      <alignment horizontal="right" readingOrder="0"/>
    </xf>
    <xf borderId="1" fillId="0" fontId="1" numFmtId="0" xfId="0" applyBorder="1" applyFont="1"/>
    <xf borderId="1" fillId="0" fontId="2" numFmtId="0" xfId="0" applyAlignment="1" applyBorder="1" applyFont="1">
      <alignment horizontal="right" readingOrder="0"/>
    </xf>
    <xf borderId="1" fillId="4" fontId="2" numFmtId="0" xfId="0" applyAlignment="1" applyBorder="1" applyFill="1" applyFont="1">
      <alignment horizontal="righ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1" fillId="5" fontId="1" numFmtId="0" xfId="0" applyAlignment="1" applyBorder="1" applyFill="1" applyFont="1">
      <alignment readingOrder="0" shrinkToFit="0" wrapText="1"/>
    </xf>
    <xf borderId="1" fillId="5" fontId="1" numFmtId="0" xfId="0" applyAlignment="1" applyBorder="1" applyFont="1">
      <alignment readingOrder="0"/>
    </xf>
    <xf borderId="1" fillId="0" fontId="3" numFmtId="0" xfId="0" applyAlignment="1" applyBorder="1" applyFont="1">
      <alignment horizontal="right" readingOrder="0"/>
    </xf>
    <xf borderId="1" fillId="0" fontId="3" numFmtId="0" xfId="0" applyAlignment="1" applyBorder="1" applyFont="1">
      <alignment readingOrder="0" shrinkToFit="0" wrapText="1"/>
    </xf>
    <xf borderId="1" fillId="0" fontId="3" numFmtId="0" xfId="0" applyAlignment="1" applyBorder="1" applyFont="1">
      <alignment horizontal="center" readingOrder="0" vertical="center"/>
    </xf>
    <xf borderId="2" fillId="0" fontId="1" numFmtId="0" xfId="0" applyAlignment="1" applyBorder="1" applyFont="1">
      <alignment readingOrder="0" shrinkToFit="0" wrapText="1"/>
    </xf>
    <xf borderId="3" fillId="0" fontId="1" numFmtId="0" xfId="0" applyBorder="1" applyFont="1"/>
    <xf borderId="4" fillId="0" fontId="1" numFmtId="0" xfId="0" applyBorder="1" applyFont="1"/>
    <xf borderId="0" fillId="0" fontId="1" numFmtId="0" xfId="0" applyAlignment="1" applyFont="1">
      <alignment readingOrder="0" shrinkToFit="0" wrapText="1"/>
    </xf>
    <xf borderId="1" fillId="0" fontId="3" numFmtId="0" xfId="0" applyAlignment="1" applyBorder="1" applyFont="1">
      <alignment readingOrder="0"/>
    </xf>
    <xf borderId="5" fillId="0" fontId="6" numFmtId="0" xfId="0" applyAlignment="1" applyBorder="1" applyFont="1">
      <alignment horizontal="center" readingOrder="0" vertical="center"/>
    </xf>
    <xf borderId="6" fillId="0" fontId="1"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Congruent Vs Incongruent</a:t>
            </a:r>
          </a:p>
        </c:rich>
      </c:tx>
      <c:overlay val="0"/>
    </c:title>
    <c:plotArea>
      <c:layout/>
      <c:scatterChart>
        <c:scatterStyle val="lineMarker"/>
        <c:varyColors val="0"/>
        <c:ser>
          <c:idx val="0"/>
          <c:order val="0"/>
          <c:tx>
            <c:strRef>
              <c:f>Sheet1!$A$1</c:f>
            </c:strRef>
          </c:tx>
          <c:spPr>
            <a:ln w="47625">
              <a:noFill/>
            </a:ln>
          </c:spPr>
          <c:marker>
            <c:symbol val="circle"/>
            <c:size val="7"/>
            <c:spPr>
              <a:solidFill>
                <a:srgbClr val="3366CC"/>
              </a:solidFill>
              <a:ln cmpd="sng">
                <a:solidFill>
                  <a:srgbClr val="3366CC"/>
                </a:solidFill>
              </a:ln>
            </c:spPr>
          </c:marker>
          <c:xVal>
            <c:numRef>
              <c:f>Sheet1!$B$2:$B$25</c:f>
            </c:numRef>
          </c:xVal>
          <c:yVal>
            <c:numRef>
              <c:f>Sheet1!$A$2:$A$25</c:f>
            </c:numRef>
          </c:yVal>
        </c:ser>
        <c:dLbls>
          <c:showLegendKey val="0"/>
          <c:showVal val="0"/>
          <c:showCatName val="0"/>
          <c:showSerName val="0"/>
          <c:showPercent val="0"/>
          <c:showBubbleSize val="0"/>
        </c:dLbls>
        <c:axId val="1682274687"/>
        <c:axId val="1077481841"/>
      </c:scatterChart>
      <c:valAx>
        <c:axId val="1682274687"/>
        <c:scaling>
          <c:orientation val="minMax"/>
        </c:scaling>
        <c:delete val="0"/>
        <c:axPos val="b"/>
        <c:majorGridlines>
          <c:spPr>
            <a:ln>
              <a:solidFill>
                <a:srgbClr val="B7B7B7"/>
              </a:solidFill>
            </a:ln>
          </c:spPr>
        </c:majorGridlines>
        <c:title>
          <c:tx>
            <c:rich>
              <a:bodyPr/>
              <a:lstStyle/>
              <a:p>
                <a:pPr lvl="0">
                  <a:defRPr b="0"/>
                </a:pPr>
                <a:r>
                  <a:t>Individual Sample subjects</a:t>
                </a:r>
              </a:p>
            </c:rich>
          </c:tx>
          <c:overlay val="0"/>
        </c:title>
        <c:numFmt formatCode="General" sourceLinked="1"/>
        <c:tickLblPos val="nextTo"/>
        <c:spPr>
          <a:ln w="47625">
            <a:noFill/>
          </a:ln>
        </c:spPr>
        <c:txPr>
          <a:bodyPr rot="60000"/>
          <a:lstStyle/>
          <a:p>
            <a:pPr lvl="0">
              <a:defRPr b="0"/>
            </a:pPr>
          </a:p>
        </c:txPr>
        <c:crossAx val="1077481841"/>
      </c:valAx>
      <c:valAx>
        <c:axId val="1077481841"/>
        <c:scaling>
          <c:orientation val="minMax"/>
        </c:scaling>
        <c:delete val="0"/>
        <c:axPos val="l"/>
        <c:majorGridlines>
          <c:spPr>
            <a:ln>
              <a:solidFill>
                <a:srgbClr val="B7B7B7"/>
              </a:solidFill>
            </a:ln>
          </c:spPr>
        </c:majorGridlines>
        <c:title>
          <c:tx>
            <c:rich>
              <a:bodyPr/>
              <a:lstStyle/>
              <a:p>
                <a:pPr lvl="0">
                  <a:defRPr b="0"/>
                </a:pPr>
                <a:r>
                  <a:t>Response Time in Seconds</a:t>
                </a:r>
              </a:p>
            </c:rich>
          </c:tx>
          <c:overlay val="0"/>
        </c:title>
        <c:numFmt formatCode="General" sourceLinked="1"/>
        <c:tickLblPos val="nextTo"/>
        <c:spPr>
          <a:ln w="47625">
            <a:noFill/>
          </a:ln>
        </c:spPr>
        <c:txPr>
          <a:bodyPr/>
          <a:lstStyle/>
          <a:p>
            <a:pPr lvl="0">
              <a:defRPr b="0"/>
            </a:pPr>
          </a:p>
        </c:txPr>
        <c:crossAx val="1682274687"/>
      </c:valAx>
    </c:plotArea>
    <c:legend>
      <c:legendPos val="r"/>
      <c:overlay val="0"/>
    </c:legend>
  </c:chart>
  <c:spPr>
    <a:solidFill>
      <a:srgbClr val="B6D7A8"/>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defRPr>
            </a:pPr>
            <a:r>
              <a:t>congruent vs incongruent</a:t>
            </a:r>
          </a:p>
        </c:rich>
      </c:tx>
      <c:overlay val="0"/>
    </c:title>
    <c:plotArea>
      <c:layout/>
      <c:barChart>
        <c:barDir val="col"/>
        <c:ser>
          <c:idx val="0"/>
          <c:order val="0"/>
          <c:tx>
            <c:strRef>
              <c:f>Sheet1!$A$1</c:f>
            </c:strRef>
          </c:tx>
          <c:spPr>
            <a:solidFill>
              <a:srgbClr val="3366CC"/>
            </a:solidFill>
          </c:spPr>
          <c:cat>
            <c:strRef>
              <c:f>Sheet1!$C$2:$C$25</c:f>
            </c:strRef>
          </c:cat>
          <c:val>
            <c:numRef>
              <c:f>Sheet1!$A$2:$A$25</c:f>
            </c:numRef>
          </c:val>
        </c:ser>
        <c:ser>
          <c:idx val="1"/>
          <c:order val="1"/>
          <c:tx>
            <c:strRef>
              <c:f>Sheet1!$B$1</c:f>
            </c:strRef>
          </c:tx>
          <c:spPr>
            <a:solidFill>
              <a:srgbClr val="DC3912"/>
            </a:solidFill>
          </c:spPr>
          <c:cat>
            <c:strRef>
              <c:f>Sheet1!$C$2:$C$25</c:f>
            </c:strRef>
          </c:cat>
          <c:val>
            <c:numRef>
              <c:f>Sheet1!$B$2:$B$25</c:f>
            </c:numRef>
          </c:val>
        </c:ser>
        <c:axId val="946774947"/>
        <c:axId val="288853397"/>
      </c:barChart>
      <c:catAx>
        <c:axId val="946774947"/>
        <c:scaling>
          <c:orientation val="minMax"/>
        </c:scaling>
        <c:delete val="0"/>
        <c:axPos val="b"/>
        <c:title>
          <c:tx>
            <c:rich>
              <a:bodyPr/>
              <a:lstStyle/>
              <a:p>
                <a:pPr lvl="0">
                  <a:defRPr b="0"/>
                </a:pPr>
                <a:r>
                  <a:t>Subject#</a:t>
                </a:r>
              </a:p>
            </c:rich>
          </c:tx>
          <c:overlay val="0"/>
        </c:title>
        <c:txPr>
          <a:bodyPr rot="0"/>
          <a:lstStyle/>
          <a:p>
            <a:pPr lvl="0">
              <a:defRPr b="0" i="0" sz="1000"/>
            </a:pPr>
          </a:p>
        </c:txPr>
        <c:crossAx val="288853397"/>
      </c:catAx>
      <c:valAx>
        <c:axId val="288853397"/>
        <c:scaling>
          <c:orientation val="minMax"/>
        </c:scaling>
        <c:delete val="0"/>
        <c:axPos val="l"/>
        <c:majorGridlines>
          <c:spPr>
            <a:ln>
              <a:solidFill>
                <a:srgbClr val="B7B7B7"/>
              </a:solidFill>
            </a:ln>
          </c:spPr>
        </c:majorGridlines>
        <c:title>
          <c:tx>
            <c:rich>
              <a:bodyPr/>
              <a:lstStyle/>
              <a:p>
                <a:pPr lvl="0">
                  <a:defRPr b="0"/>
                </a:pPr>
                <a:r>
                  <a:t>Response time in seconds</a:t>
                </a:r>
              </a:p>
            </c:rich>
          </c:tx>
          <c:overlay val="0"/>
        </c:title>
        <c:numFmt formatCode="General" sourceLinked="1"/>
        <c:tickLblPos val="nextTo"/>
        <c:spPr>
          <a:ln w="47625">
            <a:noFill/>
          </a:ln>
        </c:spPr>
        <c:txPr>
          <a:bodyPr/>
          <a:lstStyle/>
          <a:p>
            <a:pPr lvl="0">
              <a:defRPr b="0"/>
            </a:pPr>
          </a:p>
        </c:txPr>
        <c:crossAx val="946774947"/>
      </c:valAx>
    </c:plotArea>
    <c:legend>
      <c:legendPos val="r"/>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Congruent vs Incongruent</a:t>
            </a:r>
          </a:p>
        </c:rich>
      </c:tx>
      <c:overlay val="0"/>
    </c:title>
    <c:plotArea>
      <c:layout/>
      <c:radarChart>
        <c:radarStyle val="marker"/>
        <c:ser>
          <c:idx val="0"/>
          <c:order val="0"/>
          <c:tx>
            <c:strRef>
              <c:f>Sheet1!$A$1</c:f>
            </c:strRef>
          </c:tx>
          <c:spPr>
            <a:ln cmpd="sng" w="19050">
              <a:solidFill>
                <a:srgbClr val="3366CC"/>
              </a:solidFill>
            </a:ln>
          </c:spPr>
          <c:marker>
            <c:symbol val="circle"/>
            <c:size val="2"/>
            <c:spPr>
              <a:solidFill>
                <a:srgbClr val="3366CC"/>
              </a:solidFill>
              <a:ln cmpd="sng">
                <a:solidFill>
                  <a:srgbClr val="3366CC"/>
                </a:solidFill>
              </a:ln>
            </c:spPr>
          </c:marker>
          <c:cat>
            <c:strRef>
              <c:f>Sheet1!$C$2:$C$25</c:f>
            </c:strRef>
          </c:cat>
          <c:val>
            <c:numRef>
              <c:f>Sheet1!$A$2:$A$25</c:f>
            </c:numRef>
          </c:val>
          <c:smooth val="1"/>
        </c:ser>
        <c:ser>
          <c:idx val="1"/>
          <c:order val="1"/>
          <c:tx>
            <c:strRef>
              <c:f>Sheet1!$B$1</c:f>
            </c:strRef>
          </c:tx>
          <c:spPr>
            <a:ln cmpd="sng" w="19050">
              <a:solidFill>
                <a:srgbClr val="DC3912"/>
              </a:solidFill>
            </a:ln>
          </c:spPr>
          <c:marker>
            <c:symbol val="circle"/>
            <c:size val="2"/>
            <c:spPr>
              <a:solidFill>
                <a:srgbClr val="DC3912"/>
              </a:solidFill>
              <a:ln cmpd="sng">
                <a:solidFill>
                  <a:srgbClr val="DC3912"/>
                </a:solidFill>
              </a:ln>
            </c:spPr>
          </c:marker>
          <c:cat>
            <c:strRef>
              <c:f>Sheet1!$C$2:$C$25</c:f>
            </c:strRef>
          </c:cat>
          <c:val>
            <c:numRef>
              <c:f>Sheet1!$B$2:$B$25</c:f>
            </c:numRef>
          </c:val>
          <c:smooth val="1"/>
        </c:ser>
        <c:axId val="1379426916"/>
        <c:axId val="1528111752"/>
      </c:radarChart>
      <c:catAx>
        <c:axId val="1379426916"/>
        <c:scaling>
          <c:orientation val="minMax"/>
        </c:scaling>
        <c:delete val="0"/>
        <c:axPos val="b"/>
        <c:txPr>
          <a:bodyPr/>
          <a:lstStyle/>
          <a:p>
            <a:pPr lvl="0">
              <a:defRPr b="0"/>
            </a:pPr>
          </a:p>
        </c:txPr>
        <c:crossAx val="1528111752"/>
      </c:catAx>
      <c:valAx>
        <c:axId val="1528111752"/>
        <c:scaling>
          <c:orientation val="minMax"/>
        </c:scaling>
        <c:delete val="0"/>
        <c:axPos val="l"/>
        <c:majorGridlines>
          <c:spPr>
            <a:ln>
              <a:solidFill>
                <a:srgbClr val="B7B7B7"/>
              </a:solidFill>
            </a:ln>
          </c:spPr>
        </c:majorGridlines>
        <c:title>
          <c:tx>
            <c:rich>
              <a:bodyPr/>
              <a:lstStyle/>
              <a:p>
                <a:pPr lvl="0">
                  <a:defRPr b="0"/>
                </a:pPr>
                <a:r>
                  <a:t>Responce Time in seconds</a:t>
                </a:r>
              </a:p>
            </c:rich>
          </c:tx>
          <c:overlay val="0"/>
        </c:title>
        <c:numFmt formatCode="General" sourceLinked="1"/>
        <c:tickLblPos val="nextTo"/>
        <c:spPr>
          <a:ln w="47625">
            <a:noFill/>
          </a:ln>
        </c:spPr>
        <c:txPr>
          <a:bodyPr/>
          <a:lstStyle/>
          <a:p>
            <a:pPr lvl="0">
              <a:defRPr b="0"/>
            </a:pPr>
          </a:p>
        </c:txPr>
        <c:crossAx val="1379426916"/>
      </c:valAx>
    </c:plotArea>
    <c:legend>
      <c:legendPos val="r"/>
      <c:overlay val="0"/>
    </c:legend>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2</xdr:col>
      <xdr:colOff>400050</xdr:colOff>
      <xdr:row>37</xdr:row>
      <xdr:rowOff>266700</xdr:rowOff>
    </xdr:from>
    <xdr:to>
      <xdr:col>7</xdr:col>
      <xdr:colOff>914400</xdr:colOff>
      <xdr:row>59</xdr:row>
      <xdr:rowOff>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0</xdr:col>
      <xdr:colOff>0</xdr:colOff>
      <xdr:row>58</xdr:row>
      <xdr:rowOff>38100</xdr:rowOff>
    </xdr:from>
    <xdr:to>
      <xdr:col>4</xdr:col>
      <xdr:colOff>1762125</xdr:colOff>
      <xdr:row>75</xdr:row>
      <xdr:rowOff>171450</xdr:rowOff>
    </xdr:to>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4</xdr:col>
      <xdr:colOff>1819275</xdr:colOff>
      <xdr:row>58</xdr:row>
      <xdr:rowOff>95250</xdr:rowOff>
    </xdr:from>
    <xdr:to>
      <xdr:col>10</xdr:col>
      <xdr:colOff>476250</xdr:colOff>
      <xdr:row>76</xdr:row>
      <xdr:rowOff>28575</xdr:rowOff>
    </xdr:to>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2" max="2" width="20.0"/>
    <col customWidth="1" min="3" max="3" width="6.29"/>
    <col customWidth="1" min="4" max="4" width="21.14"/>
    <col customWidth="1" min="5" max="5" width="33.71"/>
  </cols>
  <sheetData>
    <row r="1" ht="49.5" customHeight="1">
      <c r="A1" s="1" t="s">
        <v>0</v>
      </c>
      <c r="B1" s="1" t="s">
        <v>1</v>
      </c>
      <c r="C1" s="2" t="s">
        <v>2</v>
      </c>
      <c r="D1" s="3" t="s">
        <v>3</v>
      </c>
      <c r="E1" s="3" t="s">
        <v>4</v>
      </c>
      <c r="F1" s="3" t="s">
        <v>5</v>
      </c>
      <c r="G1" s="3" t="s">
        <v>6</v>
      </c>
      <c r="H1" s="4" t="s">
        <v>7</v>
      </c>
      <c r="I1" s="4" t="s">
        <v>8</v>
      </c>
      <c r="J1" s="4" t="s">
        <v>9</v>
      </c>
      <c r="K1" s="4" t="s">
        <v>10</v>
      </c>
    </row>
    <row r="2">
      <c r="A2" s="5">
        <v>12.079</v>
      </c>
      <c r="B2" s="5">
        <v>19.278</v>
      </c>
      <c r="C2" s="2">
        <v>1.0</v>
      </c>
      <c r="D2" s="6">
        <f t="shared" ref="D2:D25" si="1">A2-$A$27</f>
        <v>-1.972125</v>
      </c>
      <c r="E2" s="6">
        <f t="shared" ref="E2:E25" si="2">D2^2</f>
        <v>3.889277016</v>
      </c>
      <c r="F2" s="6">
        <f>SUM(E2:E25)/23</f>
        <v>12.66902907</v>
      </c>
      <c r="G2" s="6">
        <f>SQRT(F2)</f>
        <v>3.559357958</v>
      </c>
      <c r="H2" s="6">
        <f t="shared" ref="H2:H25" si="3">B2-$B$27</f>
        <v>-2.737916667</v>
      </c>
      <c r="I2" s="6">
        <f t="shared" ref="I2:I25" si="4">H2^2</f>
        <v>7.496187674</v>
      </c>
      <c r="J2" s="6">
        <f>SUM(I2:I25)/23</f>
        <v>23.01175704</v>
      </c>
      <c r="K2" s="6">
        <f>SQRT(J2)</f>
        <v>4.797057122</v>
      </c>
    </row>
    <row r="3">
      <c r="A3" s="7">
        <v>16.791</v>
      </c>
      <c r="B3" s="7">
        <v>18.741</v>
      </c>
      <c r="C3">
        <f t="shared" ref="C3:C25" si="5">C2+1</f>
        <v>2</v>
      </c>
      <c r="D3" s="6">
        <f t="shared" si="1"/>
        <v>2.739875</v>
      </c>
      <c r="E3" s="6">
        <f t="shared" si="2"/>
        <v>7.506915016</v>
      </c>
      <c r="H3" s="6">
        <f t="shared" si="3"/>
        <v>-3.274916667</v>
      </c>
      <c r="I3" s="6">
        <f t="shared" si="4"/>
        <v>10.72507917</v>
      </c>
    </row>
    <row r="4">
      <c r="A4" s="5">
        <v>9.564</v>
      </c>
      <c r="B4" s="5">
        <v>21.214</v>
      </c>
      <c r="C4">
        <f t="shared" si="5"/>
        <v>3</v>
      </c>
      <c r="D4" s="6">
        <f t="shared" si="1"/>
        <v>-4.487125</v>
      </c>
      <c r="E4" s="6">
        <f t="shared" si="2"/>
        <v>20.13429077</v>
      </c>
      <c r="H4" s="6">
        <f t="shared" si="3"/>
        <v>-0.8019166667</v>
      </c>
      <c r="I4" s="6">
        <f t="shared" si="4"/>
        <v>0.6430703403</v>
      </c>
    </row>
    <row r="5">
      <c r="A5" s="8">
        <v>8.63</v>
      </c>
      <c r="B5" s="8">
        <v>15.687</v>
      </c>
      <c r="C5">
        <f t="shared" si="5"/>
        <v>4</v>
      </c>
      <c r="D5" s="6">
        <f t="shared" si="1"/>
        <v>-5.421125</v>
      </c>
      <c r="E5" s="6">
        <f t="shared" si="2"/>
        <v>29.38859627</v>
      </c>
      <c r="H5" s="6">
        <f t="shared" si="3"/>
        <v>-6.328916667</v>
      </c>
      <c r="I5" s="6">
        <f t="shared" si="4"/>
        <v>40.05518617</v>
      </c>
    </row>
    <row r="6">
      <c r="A6" s="5">
        <v>14.669</v>
      </c>
      <c r="B6" s="5">
        <v>22.803</v>
      </c>
      <c r="C6">
        <f t="shared" si="5"/>
        <v>5</v>
      </c>
      <c r="D6" s="6">
        <f t="shared" si="1"/>
        <v>0.617875</v>
      </c>
      <c r="E6" s="6">
        <f t="shared" si="2"/>
        <v>0.3817695156</v>
      </c>
      <c r="H6" s="6">
        <f t="shared" si="3"/>
        <v>0.7870833333</v>
      </c>
      <c r="I6" s="6">
        <f t="shared" si="4"/>
        <v>0.6195001736</v>
      </c>
    </row>
    <row r="7">
      <c r="A7" s="7">
        <v>12.238</v>
      </c>
      <c r="B7" s="7">
        <v>20.878</v>
      </c>
      <c r="C7">
        <f t="shared" si="5"/>
        <v>6</v>
      </c>
      <c r="D7" s="6">
        <f t="shared" si="1"/>
        <v>-1.813125</v>
      </c>
      <c r="E7" s="6">
        <f t="shared" si="2"/>
        <v>3.287422266</v>
      </c>
      <c r="H7" s="6">
        <f t="shared" si="3"/>
        <v>-1.137916667</v>
      </c>
      <c r="I7" s="6">
        <f t="shared" si="4"/>
        <v>1.29485434</v>
      </c>
    </row>
    <row r="8">
      <c r="A8" s="5">
        <v>14.692</v>
      </c>
      <c r="B8" s="5">
        <v>24.572</v>
      </c>
      <c r="C8">
        <f t="shared" si="5"/>
        <v>7</v>
      </c>
      <c r="D8" s="6">
        <f t="shared" si="1"/>
        <v>0.640875</v>
      </c>
      <c r="E8" s="6">
        <f t="shared" si="2"/>
        <v>0.4107207656</v>
      </c>
      <c r="H8" s="6">
        <f t="shared" si="3"/>
        <v>2.556083333</v>
      </c>
      <c r="I8" s="6">
        <f t="shared" si="4"/>
        <v>6.533562007</v>
      </c>
    </row>
    <row r="9">
      <c r="A9" s="7">
        <v>8.987</v>
      </c>
      <c r="B9" s="7">
        <v>17.394</v>
      </c>
      <c r="C9">
        <f t="shared" si="5"/>
        <v>8</v>
      </c>
      <c r="D9" s="6">
        <f t="shared" si="1"/>
        <v>-5.064125</v>
      </c>
      <c r="E9" s="6">
        <f t="shared" si="2"/>
        <v>25.64536202</v>
      </c>
      <c r="H9" s="6">
        <f t="shared" si="3"/>
        <v>-4.621916667</v>
      </c>
      <c r="I9" s="6">
        <f t="shared" si="4"/>
        <v>21.36211367</v>
      </c>
    </row>
    <row r="10">
      <c r="A10" s="5">
        <v>9.401</v>
      </c>
      <c r="B10" s="5">
        <v>20.762</v>
      </c>
      <c r="C10">
        <f t="shared" si="5"/>
        <v>9</v>
      </c>
      <c r="D10" s="6">
        <f t="shared" si="1"/>
        <v>-4.650125</v>
      </c>
      <c r="E10" s="6">
        <f t="shared" si="2"/>
        <v>21.62366252</v>
      </c>
      <c r="H10" s="6">
        <f t="shared" si="3"/>
        <v>-1.253916667</v>
      </c>
      <c r="I10" s="6">
        <f t="shared" si="4"/>
        <v>1.572307007</v>
      </c>
    </row>
    <row r="11">
      <c r="A11" s="7">
        <v>14.48</v>
      </c>
      <c r="B11" s="7">
        <v>26.282</v>
      </c>
      <c r="C11">
        <f t="shared" si="5"/>
        <v>10</v>
      </c>
      <c r="D11" s="6">
        <f t="shared" si="1"/>
        <v>0.428875</v>
      </c>
      <c r="E11" s="6">
        <f t="shared" si="2"/>
        <v>0.1839337656</v>
      </c>
      <c r="H11" s="6">
        <f t="shared" si="3"/>
        <v>4.266083333</v>
      </c>
      <c r="I11" s="6">
        <f t="shared" si="4"/>
        <v>18.19946701</v>
      </c>
    </row>
    <row r="12">
      <c r="A12" s="5">
        <v>22.328</v>
      </c>
      <c r="B12" s="5">
        <v>24.524</v>
      </c>
      <c r="C12">
        <f t="shared" si="5"/>
        <v>11</v>
      </c>
      <c r="D12" s="6">
        <f t="shared" si="1"/>
        <v>8.276875</v>
      </c>
      <c r="E12" s="6">
        <f t="shared" si="2"/>
        <v>68.50665977</v>
      </c>
      <c r="H12" s="6">
        <f t="shared" si="3"/>
        <v>2.508083333</v>
      </c>
      <c r="I12" s="6">
        <f t="shared" si="4"/>
        <v>6.290482007</v>
      </c>
    </row>
    <row r="13">
      <c r="A13" s="7">
        <v>15.298</v>
      </c>
      <c r="B13" s="7">
        <v>18.644</v>
      </c>
      <c r="C13">
        <f t="shared" si="5"/>
        <v>12</v>
      </c>
      <c r="D13" s="6">
        <f t="shared" si="1"/>
        <v>1.246875</v>
      </c>
      <c r="E13" s="6">
        <f t="shared" si="2"/>
        <v>1.554697266</v>
      </c>
      <c r="H13" s="6">
        <f t="shared" si="3"/>
        <v>-3.371916667</v>
      </c>
      <c r="I13" s="6">
        <f t="shared" si="4"/>
        <v>11.36982201</v>
      </c>
    </row>
    <row r="14">
      <c r="A14" s="5">
        <v>15.073</v>
      </c>
      <c r="B14" s="5">
        <v>17.51</v>
      </c>
      <c r="C14">
        <f t="shared" si="5"/>
        <v>13</v>
      </c>
      <c r="D14" s="6">
        <f t="shared" si="1"/>
        <v>1.021875</v>
      </c>
      <c r="E14" s="6">
        <f t="shared" si="2"/>
        <v>1.044228516</v>
      </c>
      <c r="H14" s="6">
        <f t="shared" si="3"/>
        <v>-4.505916667</v>
      </c>
      <c r="I14" s="6">
        <f t="shared" si="4"/>
        <v>20.30328501</v>
      </c>
    </row>
    <row r="15">
      <c r="A15" s="7">
        <v>16.929</v>
      </c>
      <c r="B15" s="7">
        <v>20.33</v>
      </c>
      <c r="C15">
        <f t="shared" si="5"/>
        <v>14</v>
      </c>
      <c r="D15" s="6">
        <f t="shared" si="1"/>
        <v>2.877875</v>
      </c>
      <c r="E15" s="6">
        <f t="shared" si="2"/>
        <v>8.282164516</v>
      </c>
      <c r="H15" s="6">
        <f t="shared" si="3"/>
        <v>-1.685916667</v>
      </c>
      <c r="I15" s="6">
        <f t="shared" si="4"/>
        <v>2.842315007</v>
      </c>
    </row>
    <row r="16">
      <c r="A16" s="5">
        <v>18.2</v>
      </c>
      <c r="B16" s="5">
        <v>35.255</v>
      </c>
      <c r="C16">
        <f t="shared" si="5"/>
        <v>15</v>
      </c>
      <c r="D16" s="6">
        <f t="shared" si="1"/>
        <v>4.148875</v>
      </c>
      <c r="E16" s="6">
        <f t="shared" si="2"/>
        <v>17.21316377</v>
      </c>
      <c r="H16" s="6">
        <f t="shared" si="3"/>
        <v>13.23908333</v>
      </c>
      <c r="I16" s="6">
        <f t="shared" si="4"/>
        <v>175.2733275</v>
      </c>
    </row>
    <row r="17">
      <c r="A17" s="7">
        <v>12.13</v>
      </c>
      <c r="B17" s="7">
        <v>22.158</v>
      </c>
      <c r="C17">
        <f t="shared" si="5"/>
        <v>16</v>
      </c>
      <c r="D17" s="6">
        <f t="shared" si="1"/>
        <v>-1.921125</v>
      </c>
      <c r="E17" s="6">
        <f t="shared" si="2"/>
        <v>3.690721266</v>
      </c>
      <c r="H17" s="6">
        <f t="shared" si="3"/>
        <v>0.1420833333</v>
      </c>
      <c r="I17" s="6">
        <f t="shared" si="4"/>
        <v>0.02018767361</v>
      </c>
    </row>
    <row r="18">
      <c r="A18" s="5">
        <v>18.495</v>
      </c>
      <c r="B18" s="5">
        <v>25.139</v>
      </c>
      <c r="C18">
        <f t="shared" si="5"/>
        <v>17</v>
      </c>
      <c r="D18" s="6">
        <f t="shared" si="1"/>
        <v>4.443875</v>
      </c>
      <c r="E18" s="6">
        <f t="shared" si="2"/>
        <v>19.74802502</v>
      </c>
      <c r="H18" s="6">
        <f t="shared" si="3"/>
        <v>3.123083333</v>
      </c>
      <c r="I18" s="6">
        <f t="shared" si="4"/>
        <v>9.753649507</v>
      </c>
    </row>
    <row r="19">
      <c r="A19" s="7">
        <v>10.639</v>
      </c>
      <c r="B19" s="7">
        <v>20.429</v>
      </c>
      <c r="C19">
        <f t="shared" si="5"/>
        <v>18</v>
      </c>
      <c r="D19" s="6">
        <f t="shared" si="1"/>
        <v>-3.412125</v>
      </c>
      <c r="E19" s="6">
        <f t="shared" si="2"/>
        <v>11.64259702</v>
      </c>
      <c r="H19" s="6">
        <f t="shared" si="3"/>
        <v>-1.586916667</v>
      </c>
      <c r="I19" s="6">
        <f t="shared" si="4"/>
        <v>2.518304507</v>
      </c>
    </row>
    <row r="20">
      <c r="A20" s="5">
        <v>11.344</v>
      </c>
      <c r="B20" s="5">
        <v>17.425</v>
      </c>
      <c r="C20">
        <f t="shared" si="5"/>
        <v>19</v>
      </c>
      <c r="D20" s="6">
        <f t="shared" si="1"/>
        <v>-2.707125</v>
      </c>
      <c r="E20" s="6">
        <f t="shared" si="2"/>
        <v>7.328525766</v>
      </c>
      <c r="H20" s="6">
        <f t="shared" si="3"/>
        <v>-4.590916667</v>
      </c>
      <c r="I20" s="6">
        <f t="shared" si="4"/>
        <v>21.07651584</v>
      </c>
    </row>
    <row r="21">
      <c r="A21" s="7">
        <v>12.369</v>
      </c>
      <c r="B21" s="7">
        <v>34.288</v>
      </c>
      <c r="C21">
        <f t="shared" si="5"/>
        <v>20</v>
      </c>
      <c r="D21" s="6">
        <f t="shared" si="1"/>
        <v>-1.682125</v>
      </c>
      <c r="E21" s="6">
        <f t="shared" si="2"/>
        <v>2.829544516</v>
      </c>
      <c r="H21" s="6">
        <f t="shared" si="3"/>
        <v>12.27208333</v>
      </c>
      <c r="I21" s="6">
        <f t="shared" si="4"/>
        <v>150.6040293</v>
      </c>
    </row>
    <row r="22">
      <c r="A22" s="5">
        <v>12.944</v>
      </c>
      <c r="B22" s="5">
        <v>23.894</v>
      </c>
      <c r="C22">
        <f t="shared" si="5"/>
        <v>21</v>
      </c>
      <c r="D22" s="6">
        <f t="shared" si="1"/>
        <v>-1.107125</v>
      </c>
      <c r="E22" s="6">
        <f t="shared" si="2"/>
        <v>1.225725766</v>
      </c>
      <c r="H22" s="6">
        <f t="shared" si="3"/>
        <v>1.878083333</v>
      </c>
      <c r="I22" s="6">
        <f t="shared" si="4"/>
        <v>3.527197007</v>
      </c>
    </row>
    <row r="23">
      <c r="A23" s="7">
        <v>14.233</v>
      </c>
      <c r="B23" s="7">
        <v>17.96</v>
      </c>
      <c r="C23">
        <f t="shared" si="5"/>
        <v>22</v>
      </c>
      <c r="D23" s="6">
        <f t="shared" si="1"/>
        <v>0.181875</v>
      </c>
      <c r="E23" s="6">
        <f t="shared" si="2"/>
        <v>0.03307851562</v>
      </c>
      <c r="H23" s="6">
        <f t="shared" si="3"/>
        <v>-4.055916667</v>
      </c>
      <c r="I23" s="6">
        <f t="shared" si="4"/>
        <v>16.45046001</v>
      </c>
    </row>
    <row r="24">
      <c r="A24" s="5">
        <v>19.71</v>
      </c>
      <c r="B24" s="5">
        <v>22.058</v>
      </c>
      <c r="C24">
        <f t="shared" si="5"/>
        <v>23</v>
      </c>
      <c r="D24" s="6">
        <f t="shared" si="1"/>
        <v>5.658875</v>
      </c>
      <c r="E24" s="6">
        <f t="shared" si="2"/>
        <v>32.02286627</v>
      </c>
      <c r="H24" s="6">
        <f t="shared" si="3"/>
        <v>0.04208333333</v>
      </c>
      <c r="I24" s="6">
        <f t="shared" si="4"/>
        <v>0.001771006944</v>
      </c>
    </row>
    <row r="25">
      <c r="A25" s="7">
        <v>16.004</v>
      </c>
      <c r="B25" s="7">
        <v>21.157</v>
      </c>
      <c r="C25">
        <f t="shared" si="5"/>
        <v>24</v>
      </c>
      <c r="D25" s="6">
        <f t="shared" si="1"/>
        <v>1.952875</v>
      </c>
      <c r="E25" s="6">
        <f t="shared" si="2"/>
        <v>3.813720766</v>
      </c>
      <c r="H25" s="6">
        <f t="shared" si="3"/>
        <v>-0.8589166667</v>
      </c>
      <c r="I25" s="6">
        <f t="shared" si="4"/>
        <v>0.7377378403</v>
      </c>
    </row>
    <row r="26">
      <c r="A26" s="1"/>
      <c r="B26" s="6"/>
    </row>
    <row r="27">
      <c r="A27" s="6">
        <f t="shared" ref="A27:B27" si="6">Average(A1:A25)</f>
        <v>14.051125</v>
      </c>
      <c r="B27" s="6">
        <f t="shared" si="6"/>
        <v>22.01591667</v>
      </c>
      <c r="C27" s="9" t="s">
        <v>11</v>
      </c>
    </row>
    <row r="38">
      <c r="A38" s="10" t="s">
        <v>12</v>
      </c>
    </row>
    <row r="66">
      <c r="A66" s="2" t="s">
        <v>13</v>
      </c>
    </row>
    <row r="77">
      <c r="A77" s="11" t="s">
        <v>14</v>
      </c>
    </row>
    <row r="78" ht="42.0" customHeight="1">
      <c r="A78" s="12" t="s">
        <v>15</v>
      </c>
      <c r="B78" s="12" t="s">
        <v>16</v>
      </c>
      <c r="C78" s="13" t="s">
        <v>17</v>
      </c>
      <c r="D78" s="13" t="s">
        <v>18</v>
      </c>
      <c r="E78" s="13" t="s">
        <v>19</v>
      </c>
      <c r="F78" s="13" t="s">
        <v>20</v>
      </c>
    </row>
    <row r="79">
      <c r="A79" s="6">
        <f t="shared" ref="A79:A102" si="7">B2-A2</f>
        <v>7.199</v>
      </c>
      <c r="B79" s="6">
        <f t="shared" ref="B79:B102" si="8">A79-$A$104</f>
        <v>-0.7657916667</v>
      </c>
      <c r="C79" s="6">
        <f t="shared" ref="C79:C102" si="9">B79^2</f>
        <v>0.5864368767</v>
      </c>
      <c r="D79" s="6">
        <f>SUM(C79:C102)/23</f>
        <v>23.66654087</v>
      </c>
      <c r="E79" s="6">
        <f>SQRT(D79)</f>
        <v>4.86482691</v>
      </c>
      <c r="F79" s="6">
        <f>B27-A27</f>
        <v>7.964791667</v>
      </c>
    </row>
    <row r="80">
      <c r="A80" s="6">
        <f t="shared" si="7"/>
        <v>1.95</v>
      </c>
      <c r="B80" s="6">
        <f t="shared" si="8"/>
        <v>-6.014791667</v>
      </c>
      <c r="C80" s="6">
        <f t="shared" si="9"/>
        <v>36.17771879</v>
      </c>
    </row>
    <row r="81">
      <c r="A81" s="6">
        <f t="shared" si="7"/>
        <v>11.65</v>
      </c>
      <c r="B81" s="6">
        <f t="shared" si="8"/>
        <v>3.685208333</v>
      </c>
      <c r="C81" s="6">
        <f t="shared" si="9"/>
        <v>13.58076046</v>
      </c>
      <c r="E81" s="14" t="s">
        <v>21</v>
      </c>
      <c r="F81" s="6">
        <f>(F79)/(E79/SQRT(24))</f>
        <v>8.020706944</v>
      </c>
    </row>
    <row r="82" ht="27.75" customHeight="1">
      <c r="A82" s="6">
        <f t="shared" si="7"/>
        <v>7.057</v>
      </c>
      <c r="B82" s="6">
        <f t="shared" si="8"/>
        <v>-0.9077916667</v>
      </c>
      <c r="C82" s="6">
        <f t="shared" si="9"/>
        <v>0.8240857101</v>
      </c>
      <c r="E82" s="15" t="s">
        <v>22</v>
      </c>
      <c r="F82" s="6">
        <f>24-1</f>
        <v>23</v>
      </c>
    </row>
    <row r="83">
      <c r="A83" s="6">
        <f t="shared" si="7"/>
        <v>8.134</v>
      </c>
      <c r="B83" s="6">
        <f t="shared" si="8"/>
        <v>0.1692083333</v>
      </c>
      <c r="C83" s="6">
        <f t="shared" si="9"/>
        <v>0.02863146007</v>
      </c>
      <c r="E83" s="15" t="s">
        <v>23</v>
      </c>
      <c r="F83" s="1" t="s">
        <v>24</v>
      </c>
      <c r="G83" s="2"/>
      <c r="H83">
        <f>TINV(0.05,23)</f>
        <v>2.06865761</v>
      </c>
      <c r="I83" s="2" t="s">
        <v>25</v>
      </c>
    </row>
    <row r="84">
      <c r="A84" s="6">
        <f t="shared" si="7"/>
        <v>8.64</v>
      </c>
      <c r="B84" s="6">
        <f t="shared" si="8"/>
        <v>0.6752083333</v>
      </c>
      <c r="C84" s="6">
        <f t="shared" si="9"/>
        <v>0.4559062934</v>
      </c>
    </row>
    <row r="85">
      <c r="A85" s="6">
        <f t="shared" si="7"/>
        <v>9.88</v>
      </c>
      <c r="B85" s="6">
        <f t="shared" si="8"/>
        <v>1.915208333</v>
      </c>
      <c r="C85" s="6">
        <f t="shared" si="9"/>
        <v>3.66802296</v>
      </c>
      <c r="E85" s="16" t="s">
        <v>26</v>
      </c>
      <c r="F85" s="17" t="s">
        <v>27</v>
      </c>
      <c r="G85" s="18"/>
      <c r="H85" s="18"/>
      <c r="I85" s="18"/>
      <c r="J85" s="19"/>
    </row>
    <row r="86">
      <c r="A86" s="6">
        <f t="shared" si="7"/>
        <v>8.407</v>
      </c>
      <c r="B86" s="6">
        <f t="shared" si="8"/>
        <v>0.4422083333</v>
      </c>
      <c r="C86" s="6">
        <f t="shared" si="9"/>
        <v>0.1955482101</v>
      </c>
      <c r="E86" s="16" t="s">
        <v>28</v>
      </c>
      <c r="F86" s="17" t="s">
        <v>29</v>
      </c>
      <c r="G86" s="18"/>
      <c r="H86" s="18"/>
      <c r="I86" s="18"/>
      <c r="J86" s="19"/>
    </row>
    <row r="87">
      <c r="A87" s="6">
        <f t="shared" si="7"/>
        <v>11.361</v>
      </c>
      <c r="B87" s="6">
        <f t="shared" si="8"/>
        <v>3.396208333</v>
      </c>
      <c r="C87" s="6">
        <f t="shared" si="9"/>
        <v>11.53423104</v>
      </c>
      <c r="E87" s="11"/>
      <c r="F87" s="20"/>
    </row>
    <row r="88">
      <c r="A88" s="6">
        <f t="shared" si="7"/>
        <v>11.802</v>
      </c>
      <c r="B88" s="6">
        <f t="shared" si="8"/>
        <v>3.837208333</v>
      </c>
      <c r="C88" s="6">
        <f t="shared" si="9"/>
        <v>14.72416779</v>
      </c>
      <c r="E88" s="1" t="s">
        <v>30</v>
      </c>
      <c r="F88" s="6">
        <f>2.069*(E79/SQRT(24))</f>
        <v>2.054576245</v>
      </c>
    </row>
    <row r="89">
      <c r="A89" s="6">
        <f t="shared" si="7"/>
        <v>2.196</v>
      </c>
      <c r="B89" s="6">
        <f t="shared" si="8"/>
        <v>-5.768791667</v>
      </c>
      <c r="C89" s="6">
        <f t="shared" si="9"/>
        <v>33.27895729</v>
      </c>
      <c r="E89" s="21" t="s">
        <v>31</v>
      </c>
      <c r="F89" s="6">
        <f>A104 - F88</f>
        <v>5.910215421</v>
      </c>
    </row>
    <row r="90">
      <c r="A90" s="6">
        <f t="shared" si="7"/>
        <v>3.346</v>
      </c>
      <c r="B90" s="6">
        <f t="shared" si="8"/>
        <v>-4.618791667</v>
      </c>
      <c r="C90" s="6">
        <f t="shared" si="9"/>
        <v>21.33323646</v>
      </c>
      <c r="E90" s="21" t="s">
        <v>32</v>
      </c>
      <c r="F90" s="6">
        <f>A104 + F88</f>
        <v>10.01936791</v>
      </c>
    </row>
    <row r="91">
      <c r="A91" s="6">
        <f t="shared" si="7"/>
        <v>2.437</v>
      </c>
      <c r="B91" s="6">
        <f t="shared" si="8"/>
        <v>-5.527791667</v>
      </c>
      <c r="C91" s="6">
        <f t="shared" si="9"/>
        <v>30.55648071</v>
      </c>
    </row>
    <row r="92">
      <c r="A92" s="6">
        <f t="shared" si="7"/>
        <v>3.401</v>
      </c>
      <c r="B92" s="6">
        <f t="shared" si="8"/>
        <v>-4.563791667</v>
      </c>
      <c r="C92" s="6">
        <f t="shared" si="9"/>
        <v>20.82819438</v>
      </c>
    </row>
    <row r="93">
      <c r="A93" s="6">
        <f t="shared" si="7"/>
        <v>17.055</v>
      </c>
      <c r="B93" s="6">
        <f t="shared" si="8"/>
        <v>9.090208333</v>
      </c>
      <c r="C93" s="6">
        <f t="shared" si="9"/>
        <v>82.63188754</v>
      </c>
    </row>
    <row r="94">
      <c r="A94" s="6">
        <f t="shared" si="7"/>
        <v>10.028</v>
      </c>
      <c r="B94" s="6">
        <f t="shared" si="8"/>
        <v>2.063208333</v>
      </c>
      <c r="C94" s="6">
        <f t="shared" si="9"/>
        <v>4.256828627</v>
      </c>
    </row>
    <row r="95">
      <c r="A95" s="6">
        <f t="shared" si="7"/>
        <v>6.644</v>
      </c>
      <c r="B95" s="6">
        <f t="shared" si="8"/>
        <v>-1.320791667</v>
      </c>
      <c r="C95" s="6">
        <f t="shared" si="9"/>
        <v>1.744490627</v>
      </c>
    </row>
    <row r="96">
      <c r="A96" s="6">
        <f t="shared" si="7"/>
        <v>9.79</v>
      </c>
      <c r="B96" s="6">
        <f t="shared" si="8"/>
        <v>1.825208333</v>
      </c>
      <c r="C96" s="6">
        <f t="shared" si="9"/>
        <v>3.33138546</v>
      </c>
    </row>
    <row r="97">
      <c r="A97" s="6">
        <f t="shared" si="7"/>
        <v>6.081</v>
      </c>
      <c r="B97" s="6">
        <f t="shared" si="8"/>
        <v>-1.883791667</v>
      </c>
      <c r="C97" s="6">
        <f t="shared" si="9"/>
        <v>3.548671043</v>
      </c>
      <c r="E97" s="22" t="s">
        <v>33</v>
      </c>
      <c r="F97" s="17" t="s">
        <v>34</v>
      </c>
      <c r="G97" s="18"/>
      <c r="H97" s="18"/>
      <c r="I97" s="18"/>
      <c r="J97" s="19"/>
    </row>
    <row r="98">
      <c r="A98" s="6">
        <f t="shared" si="7"/>
        <v>21.919</v>
      </c>
      <c r="B98" s="6">
        <f t="shared" si="8"/>
        <v>13.95420833</v>
      </c>
      <c r="C98" s="6">
        <f t="shared" si="9"/>
        <v>194.7199302</v>
      </c>
      <c r="E98" s="23"/>
      <c r="F98" s="17" t="s">
        <v>35</v>
      </c>
      <c r="G98" s="18"/>
      <c r="H98" s="18"/>
      <c r="I98" s="18"/>
      <c r="J98" s="19"/>
    </row>
    <row r="99">
      <c r="A99" s="6">
        <f t="shared" si="7"/>
        <v>10.95</v>
      </c>
      <c r="B99" s="6">
        <f t="shared" si="8"/>
        <v>2.985208333</v>
      </c>
      <c r="C99" s="6">
        <f t="shared" si="9"/>
        <v>8.911468793</v>
      </c>
    </row>
    <row r="100">
      <c r="A100" s="6">
        <f t="shared" si="7"/>
        <v>3.727</v>
      </c>
      <c r="B100" s="6">
        <f t="shared" si="8"/>
        <v>-4.237791667</v>
      </c>
      <c r="C100" s="6">
        <f t="shared" si="9"/>
        <v>17.95887821</v>
      </c>
    </row>
    <row r="101">
      <c r="A101" s="6">
        <f t="shared" si="7"/>
        <v>2.348</v>
      </c>
      <c r="B101" s="6">
        <f t="shared" si="8"/>
        <v>-5.616791667</v>
      </c>
      <c r="C101" s="6">
        <f t="shared" si="9"/>
        <v>31.54834863</v>
      </c>
    </row>
    <row r="102">
      <c r="A102" s="6">
        <f t="shared" si="7"/>
        <v>5.153</v>
      </c>
      <c r="B102" s="6">
        <f t="shared" si="8"/>
        <v>-2.811791667</v>
      </c>
      <c r="C102" s="6">
        <f t="shared" si="9"/>
        <v>7.906172377</v>
      </c>
    </row>
    <row r="103">
      <c r="A103" s="6"/>
      <c r="B103" s="6"/>
      <c r="C103" s="6"/>
    </row>
    <row r="104">
      <c r="A104" s="6">
        <f>Average(A79:A102)</f>
        <v>7.964791667</v>
      </c>
      <c r="B104" s="21" t="s">
        <v>36</v>
      </c>
      <c r="C104" s="6"/>
    </row>
  </sheetData>
  <mergeCells count="6">
    <mergeCell ref="F87:J87"/>
    <mergeCell ref="F85:J85"/>
    <mergeCell ref="F86:J86"/>
    <mergeCell ref="F97:J97"/>
    <mergeCell ref="F98:J98"/>
    <mergeCell ref="E97:E98"/>
  </mergeCells>
  <conditionalFormatting sqref="D1:G1 L1:M1">
    <cfRule type="notContainsBlanks" dxfId="0" priority="1">
      <formula>LEN(TRIM(D1))&gt;0</formula>
    </cfRule>
  </conditionalFormatting>
  <printOptions gridLines="1" horizontalCentered="1"/>
  <pageMargins bottom="0.75" footer="0.0" header="0.0" left="0.7" right="0.7" top="0.75"/>
  <pageSetup fitToHeight="0" paperSize="9" cellComments="atEnd" orientation="landscape"/>
  <drawing r:id="rId1"/>
</worksheet>
</file>