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jm22652\Desktop\"/>
    </mc:Choice>
  </mc:AlternateContent>
  <bookViews>
    <workbookView xWindow="0" yWindow="0" windowWidth="18660" windowHeight="7425" tabRatio="500" activeTab="2"/>
  </bookViews>
  <sheets>
    <sheet name="Key" sheetId="2" r:id="rId1"/>
    <sheet name="Original Data" sheetId="1" r:id="rId2"/>
    <sheet name="Working Data" sheetId="3" r:id="rId3"/>
    <sheet name="Sheet" sheetId="4" r:id="rId4"/>
  </sheets>
  <definedNames>
    <definedName name="_xlnm._FilterDatabase" localSheetId="3" hidden="1">Sheet!$A$1:$C$253</definedName>
    <definedName name="_xlnm._FilterDatabase" localSheetId="2" hidden="1">'Working Data'!$A$1:$H$1</definedName>
    <definedName name="_xlchart.v1.0" hidden="1">'Working Data'!$C$1:$C$234</definedName>
    <definedName name="_xlchart.v1.1" hidden="1">'Working Data'!$C$235:$C$253</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AM77" i="3" l="1"/>
  <c r="AM78" i="3"/>
  <c r="AM79" i="3"/>
  <c r="AM80" i="3"/>
  <c r="AM81" i="3"/>
  <c r="AM82" i="3"/>
  <c r="AM83" i="3"/>
  <c r="AM84" i="3"/>
  <c r="AM85" i="3"/>
  <c r="AM86" i="3"/>
  <c r="AM87" i="3"/>
  <c r="AM88" i="3"/>
  <c r="AM89" i="3"/>
  <c r="AM90" i="3"/>
  <c r="AM91" i="3"/>
  <c r="AM92" i="3"/>
  <c r="AM93" i="3"/>
  <c r="AM94" i="3"/>
  <c r="AM95" i="3"/>
  <c r="AM96" i="3"/>
  <c r="AM97" i="3"/>
  <c r="AM98" i="3"/>
  <c r="AM99" i="3"/>
  <c r="AM100" i="3"/>
  <c r="AM101" i="3"/>
  <c r="AM102" i="3"/>
  <c r="AM103" i="3"/>
  <c r="AM104" i="3"/>
  <c r="AM105" i="3"/>
  <c r="AM106" i="3"/>
  <c r="AM107" i="3"/>
  <c r="AM108" i="3"/>
  <c r="AM109" i="3"/>
  <c r="AM110" i="3"/>
  <c r="AM111" i="3"/>
  <c r="AM112" i="3"/>
  <c r="AM113" i="3"/>
  <c r="AM114" i="3"/>
  <c r="AM115" i="3"/>
  <c r="AM116" i="3"/>
  <c r="AM117" i="3"/>
  <c r="AM118" i="3"/>
  <c r="AM119" i="3"/>
  <c r="AM120" i="3"/>
  <c r="AM121" i="3"/>
  <c r="AM122" i="3"/>
  <c r="AM123" i="3"/>
  <c r="AM124" i="3"/>
  <c r="AM125" i="3"/>
  <c r="AM126" i="3"/>
  <c r="AM127" i="3"/>
  <c r="AM128" i="3"/>
  <c r="AM129" i="3"/>
  <c r="AM130" i="3"/>
  <c r="AM131" i="3"/>
  <c r="AM132" i="3"/>
  <c r="AM133" i="3"/>
  <c r="AM134" i="3"/>
  <c r="AM135" i="3"/>
  <c r="AM136" i="3"/>
  <c r="AM137" i="3"/>
  <c r="AM138" i="3"/>
  <c r="AM139" i="3"/>
  <c r="AM140" i="3"/>
  <c r="AM141" i="3"/>
  <c r="AM142" i="3"/>
  <c r="AM143" i="3"/>
  <c r="AM144" i="3"/>
  <c r="AM145" i="3"/>
  <c r="AM146" i="3"/>
  <c r="AM147" i="3"/>
  <c r="AM148" i="3"/>
  <c r="AM149" i="3"/>
  <c r="AM150" i="3"/>
  <c r="AM151" i="3"/>
  <c r="AM152" i="3"/>
  <c r="AM153" i="3"/>
  <c r="AM154" i="3"/>
  <c r="AM155" i="3"/>
  <c r="AM156" i="3"/>
  <c r="AM76" i="3"/>
  <c r="AL77" i="3"/>
  <c r="AL78" i="3"/>
  <c r="AL79" i="3"/>
  <c r="AL80" i="3"/>
  <c r="AL81" i="3"/>
  <c r="AL82" i="3"/>
  <c r="AL83" i="3"/>
  <c r="AL84" i="3"/>
  <c r="AL85" i="3"/>
  <c r="AL86" i="3"/>
  <c r="AL87" i="3"/>
  <c r="AL88" i="3"/>
  <c r="AL89" i="3"/>
  <c r="AL90" i="3"/>
  <c r="AL91" i="3"/>
  <c r="AL92" i="3"/>
  <c r="AL93" i="3"/>
  <c r="AL94" i="3"/>
  <c r="AL95" i="3"/>
  <c r="AL96" i="3"/>
  <c r="AL97" i="3"/>
  <c r="AL98" i="3"/>
  <c r="AL99" i="3"/>
  <c r="AL100" i="3"/>
  <c r="AL101" i="3"/>
  <c r="AL102" i="3"/>
  <c r="AL103" i="3"/>
  <c r="AL104" i="3"/>
  <c r="AL105" i="3"/>
  <c r="AL106" i="3"/>
  <c r="AL107" i="3"/>
  <c r="AL108" i="3"/>
  <c r="AL109" i="3"/>
  <c r="AL110" i="3"/>
  <c r="AL111" i="3"/>
  <c r="AL112" i="3"/>
  <c r="AL113" i="3"/>
  <c r="AL114" i="3"/>
  <c r="AL115" i="3"/>
  <c r="AL116" i="3"/>
  <c r="AL117" i="3"/>
  <c r="AL118" i="3"/>
  <c r="AL119" i="3"/>
  <c r="AL120" i="3"/>
  <c r="AL121" i="3"/>
  <c r="AL122" i="3"/>
  <c r="AL123" i="3"/>
  <c r="AL124" i="3"/>
  <c r="AL125" i="3"/>
  <c r="AL126" i="3"/>
  <c r="AL127" i="3"/>
  <c r="AL128" i="3"/>
  <c r="AL129" i="3"/>
  <c r="AL130" i="3"/>
  <c r="AL131" i="3"/>
  <c r="AL132" i="3"/>
  <c r="AL133" i="3"/>
  <c r="AL134" i="3"/>
  <c r="AL135" i="3"/>
  <c r="AL136" i="3"/>
  <c r="AL137" i="3"/>
  <c r="AL138" i="3"/>
  <c r="AL139" i="3"/>
  <c r="AL140" i="3"/>
  <c r="AL141" i="3"/>
  <c r="AL142" i="3"/>
  <c r="AL143" i="3"/>
  <c r="AL144" i="3"/>
  <c r="AL145" i="3"/>
  <c r="AL146" i="3"/>
  <c r="AL147" i="3"/>
  <c r="AL148" i="3"/>
  <c r="AL149" i="3"/>
  <c r="AL150" i="3"/>
  <c r="AL151" i="3"/>
  <c r="AL152" i="3"/>
  <c r="AL153" i="3"/>
  <c r="AL154" i="3"/>
  <c r="AL155" i="3"/>
  <c r="AL156" i="3"/>
  <c r="AL76" i="3"/>
  <c r="AP79" i="3"/>
  <c r="AQ78" i="3"/>
  <c r="AQ77" i="3"/>
  <c r="AP80" i="3"/>
  <c r="AP78" i="3"/>
  <c r="AP77" i="3"/>
  <c r="AP81" i="3"/>
  <c r="AC80" i="3"/>
  <c r="AC78" i="3"/>
  <c r="X75" i="3"/>
  <c r="AD76" i="3"/>
  <c r="AD77" i="3"/>
  <c r="AC77" i="3"/>
  <c r="AC79" i="3"/>
  <c r="AC76" i="3"/>
  <c r="X76" i="3"/>
  <c r="Y76" i="3"/>
  <c r="X77" i="3"/>
  <c r="Y77" i="3"/>
  <c r="X78" i="3"/>
  <c r="Y78" i="3"/>
  <c r="X79" i="3"/>
  <c r="Y79" i="3"/>
  <c r="X80" i="3"/>
  <c r="Y80" i="3"/>
  <c r="X81" i="3"/>
  <c r="Y81" i="3"/>
  <c r="X82" i="3"/>
  <c r="Y82" i="3"/>
  <c r="X83" i="3"/>
  <c r="Y83" i="3"/>
  <c r="X84" i="3"/>
  <c r="Y84" i="3"/>
  <c r="X85" i="3"/>
  <c r="Y85" i="3"/>
  <c r="X86" i="3"/>
  <c r="Y86" i="3"/>
  <c r="X87" i="3"/>
  <c r="Y87" i="3"/>
  <c r="X88" i="3"/>
  <c r="Y88" i="3"/>
  <c r="X89" i="3"/>
  <c r="Y89" i="3"/>
  <c r="X90" i="3"/>
  <c r="Y90" i="3"/>
  <c r="X91" i="3"/>
  <c r="Y91" i="3"/>
  <c r="X92" i="3"/>
  <c r="Y92" i="3"/>
  <c r="X93" i="3"/>
  <c r="Y93" i="3"/>
  <c r="X94" i="3"/>
  <c r="Y94" i="3"/>
  <c r="X95" i="3"/>
  <c r="Y95" i="3"/>
  <c r="X96" i="3"/>
  <c r="Y96" i="3"/>
  <c r="X97" i="3"/>
  <c r="Y97" i="3"/>
  <c r="X98" i="3"/>
  <c r="Y98" i="3"/>
  <c r="X99" i="3"/>
  <c r="Y99" i="3"/>
  <c r="X100" i="3"/>
  <c r="Y100" i="3"/>
  <c r="X101" i="3"/>
  <c r="Y101" i="3"/>
  <c r="X102" i="3"/>
  <c r="Y102" i="3"/>
  <c r="X103" i="3"/>
  <c r="Y103" i="3"/>
  <c r="X104" i="3"/>
  <c r="Y104" i="3"/>
  <c r="X105" i="3"/>
  <c r="Y105" i="3"/>
  <c r="X106" i="3"/>
  <c r="Y106" i="3"/>
  <c r="X107" i="3"/>
  <c r="Y107" i="3"/>
  <c r="X108" i="3"/>
  <c r="Y108" i="3"/>
  <c r="X109" i="3"/>
  <c r="Y109" i="3"/>
  <c r="X110" i="3"/>
  <c r="Y110" i="3"/>
  <c r="X111" i="3"/>
  <c r="Y111" i="3"/>
  <c r="X112" i="3"/>
  <c r="Y112" i="3"/>
  <c r="X113" i="3"/>
  <c r="Y113" i="3"/>
  <c r="X114" i="3"/>
  <c r="Y114" i="3"/>
  <c r="X115" i="3"/>
  <c r="Y115" i="3"/>
  <c r="X116" i="3"/>
  <c r="Y116" i="3"/>
  <c r="X117" i="3"/>
  <c r="Y117" i="3"/>
  <c r="X118" i="3"/>
  <c r="Y118" i="3"/>
  <c r="X119" i="3"/>
  <c r="Y119" i="3"/>
  <c r="X120" i="3"/>
  <c r="Y120" i="3"/>
  <c r="X121" i="3"/>
  <c r="Y121" i="3"/>
  <c r="X122" i="3"/>
  <c r="Y122" i="3"/>
  <c r="X123" i="3"/>
  <c r="Y123" i="3"/>
  <c r="X124" i="3"/>
  <c r="Y124" i="3"/>
  <c r="X125" i="3"/>
  <c r="Y125" i="3"/>
  <c r="X126" i="3"/>
  <c r="Y126" i="3"/>
  <c r="X127" i="3"/>
  <c r="Y127" i="3"/>
  <c r="X128" i="3"/>
  <c r="Y128" i="3"/>
  <c r="X129" i="3"/>
  <c r="Y129" i="3"/>
  <c r="X130" i="3"/>
  <c r="Y130" i="3"/>
  <c r="X131" i="3"/>
  <c r="Y131" i="3"/>
  <c r="X132" i="3"/>
  <c r="Y132" i="3"/>
  <c r="X133" i="3"/>
  <c r="Y133" i="3"/>
  <c r="X134" i="3"/>
  <c r="Y134" i="3"/>
  <c r="X135" i="3"/>
  <c r="Y135" i="3"/>
  <c r="X136" i="3"/>
  <c r="Y136" i="3"/>
  <c r="X137" i="3"/>
  <c r="Y137" i="3"/>
  <c r="X138" i="3"/>
  <c r="Y138" i="3"/>
  <c r="X139" i="3"/>
  <c r="Y139" i="3"/>
  <c r="X140" i="3"/>
  <c r="Y140" i="3"/>
  <c r="X141" i="3"/>
  <c r="Y141" i="3"/>
  <c r="X142" i="3"/>
  <c r="Y142" i="3"/>
  <c r="X143" i="3"/>
  <c r="Y143" i="3"/>
  <c r="X144" i="3"/>
  <c r="Y144" i="3"/>
  <c r="X145" i="3"/>
  <c r="Y145" i="3"/>
  <c r="X146" i="3"/>
  <c r="Y146" i="3"/>
  <c r="X147" i="3"/>
  <c r="Y147" i="3"/>
  <c r="X148" i="3"/>
  <c r="Y148" i="3"/>
  <c r="X149" i="3"/>
  <c r="Y149" i="3"/>
  <c r="X150" i="3"/>
  <c r="Y150" i="3"/>
  <c r="X151" i="3"/>
  <c r="Y151" i="3"/>
  <c r="X152" i="3"/>
  <c r="Y152" i="3"/>
  <c r="X153" i="3"/>
  <c r="Y153" i="3"/>
  <c r="X154" i="3"/>
  <c r="Y154" i="3"/>
  <c r="Y75" i="3"/>
  <c r="M113" i="3"/>
  <c r="N112" i="3"/>
  <c r="N111" i="3"/>
  <c r="M114" i="3"/>
  <c r="M112" i="3"/>
  <c r="M111" i="3"/>
  <c r="M115" i="3"/>
  <c r="S76" i="3"/>
  <c r="T76" i="3"/>
  <c r="S77" i="3"/>
  <c r="T77" i="3"/>
  <c r="S78" i="3"/>
  <c r="T78" i="3"/>
  <c r="S79" i="3"/>
  <c r="T79" i="3"/>
  <c r="S80" i="3"/>
  <c r="T80" i="3"/>
  <c r="S81" i="3"/>
  <c r="T81" i="3"/>
  <c r="S82" i="3"/>
  <c r="T82" i="3"/>
  <c r="S83" i="3"/>
  <c r="T83" i="3"/>
  <c r="S84" i="3"/>
  <c r="T84" i="3"/>
  <c r="S85" i="3"/>
  <c r="T85" i="3"/>
  <c r="S86" i="3"/>
  <c r="T86" i="3"/>
  <c r="S87" i="3"/>
  <c r="T87" i="3"/>
  <c r="S88" i="3"/>
  <c r="T88" i="3"/>
  <c r="S89" i="3"/>
  <c r="T89" i="3"/>
  <c r="S90" i="3"/>
  <c r="T90" i="3"/>
  <c r="S91" i="3"/>
  <c r="T91" i="3"/>
  <c r="S92" i="3"/>
  <c r="T92" i="3"/>
  <c r="S93" i="3"/>
  <c r="T93" i="3"/>
  <c r="S94" i="3"/>
  <c r="T94" i="3"/>
  <c r="S95" i="3"/>
  <c r="T95" i="3"/>
  <c r="S96" i="3"/>
  <c r="T96" i="3"/>
  <c r="S97" i="3"/>
  <c r="T97" i="3"/>
  <c r="S98" i="3"/>
  <c r="T98" i="3"/>
  <c r="S99" i="3"/>
  <c r="T99" i="3"/>
  <c r="S100" i="3"/>
  <c r="T100" i="3"/>
  <c r="S101" i="3"/>
  <c r="T101" i="3"/>
  <c r="S102" i="3"/>
  <c r="T102" i="3"/>
  <c r="S103" i="3"/>
  <c r="T103" i="3"/>
  <c r="S104" i="3"/>
  <c r="T104" i="3"/>
  <c r="S105" i="3"/>
  <c r="T105" i="3"/>
  <c r="S106" i="3"/>
  <c r="T106" i="3"/>
  <c r="S107" i="3"/>
  <c r="T107" i="3"/>
  <c r="S108" i="3"/>
  <c r="T108" i="3"/>
  <c r="S109" i="3"/>
  <c r="T109" i="3"/>
  <c r="S110" i="3"/>
  <c r="T110" i="3"/>
  <c r="S111" i="3"/>
  <c r="T111" i="3"/>
  <c r="S112" i="3"/>
  <c r="T112" i="3"/>
  <c r="S113" i="3"/>
  <c r="T113" i="3"/>
  <c r="S114" i="3"/>
  <c r="T114" i="3"/>
  <c r="S115" i="3"/>
  <c r="T115" i="3"/>
  <c r="S116" i="3"/>
  <c r="T116" i="3"/>
  <c r="S117" i="3"/>
  <c r="T117" i="3"/>
  <c r="S118" i="3"/>
  <c r="T118" i="3"/>
  <c r="S119" i="3"/>
  <c r="T119" i="3"/>
  <c r="S120" i="3"/>
  <c r="T120" i="3"/>
  <c r="S121" i="3"/>
  <c r="T121" i="3"/>
  <c r="S122" i="3"/>
  <c r="T122" i="3"/>
  <c r="S123" i="3"/>
  <c r="T123" i="3"/>
  <c r="S124" i="3"/>
  <c r="T124" i="3"/>
  <c r="S125" i="3"/>
  <c r="T125" i="3"/>
  <c r="S126" i="3"/>
  <c r="T126" i="3"/>
  <c r="S127" i="3"/>
  <c r="T127" i="3"/>
  <c r="S128" i="3"/>
  <c r="T128" i="3"/>
  <c r="S129" i="3"/>
  <c r="T129" i="3"/>
  <c r="S130" i="3"/>
  <c r="T130" i="3"/>
  <c r="S131" i="3"/>
  <c r="T131" i="3"/>
  <c r="S132" i="3"/>
  <c r="T132" i="3"/>
  <c r="S133" i="3"/>
  <c r="T133" i="3"/>
  <c r="S134" i="3"/>
  <c r="T134" i="3"/>
  <c r="S135" i="3"/>
  <c r="T135" i="3"/>
  <c r="S136" i="3"/>
  <c r="T136" i="3"/>
  <c r="S137" i="3"/>
  <c r="T137" i="3"/>
  <c r="S138" i="3"/>
  <c r="T138" i="3"/>
  <c r="S75" i="3"/>
  <c r="T75" i="3"/>
  <c r="M37" i="3"/>
  <c r="N37" i="3"/>
  <c r="O37" i="3"/>
  <c r="L37" i="3"/>
  <c r="M36" i="3"/>
  <c r="N36" i="3"/>
  <c r="O36" i="3"/>
  <c r="L36" i="3"/>
  <c r="M35" i="3"/>
  <c r="N35" i="3"/>
  <c r="O35" i="3"/>
  <c r="L35" i="3"/>
  <c r="M34" i="3"/>
  <c r="N34" i="3"/>
  <c r="O34" i="3"/>
  <c r="L34" i="3"/>
  <c r="L33" i="3"/>
  <c r="M33" i="3"/>
  <c r="N33" i="3"/>
  <c r="O33" i="3"/>
  <c r="M32" i="3"/>
  <c r="N32" i="3"/>
  <c r="O32" i="3"/>
  <c r="L32" i="3"/>
  <c r="M31" i="3"/>
  <c r="N31" i="3"/>
  <c r="O31" i="3"/>
  <c r="L31" i="3"/>
  <c r="M30" i="3"/>
  <c r="N30" i="3"/>
  <c r="O30" i="3"/>
  <c r="L30" i="3"/>
  <c r="M22" i="3"/>
  <c r="M21" i="3"/>
  <c r="M23" i="3"/>
  <c r="M24" i="3"/>
  <c r="M25" i="3"/>
  <c r="N22" i="3"/>
  <c r="N23" i="3"/>
  <c r="N24" i="3"/>
  <c r="N21" i="3"/>
  <c r="M14" i="3"/>
  <c r="M13" i="3"/>
  <c r="M15" i="3"/>
  <c r="M16" i="3"/>
  <c r="M17" i="3"/>
  <c r="M18" i="3"/>
  <c r="M19" i="3"/>
  <c r="N14" i="3"/>
  <c r="N15" i="3"/>
  <c r="N16" i="3"/>
  <c r="N17" i="3"/>
  <c r="N18" i="3"/>
  <c r="N13" i="3"/>
  <c r="M8" i="3"/>
  <c r="M7" i="3"/>
  <c r="M9" i="3"/>
  <c r="M10" i="3"/>
  <c r="M11" i="3"/>
  <c r="N8" i="3"/>
  <c r="N9" i="3"/>
  <c r="N10" i="3"/>
  <c r="N7" i="3"/>
  <c r="M4" i="3"/>
  <c r="M3" i="3"/>
  <c r="M5" i="3"/>
  <c r="N4" i="3"/>
  <c r="N3" i="3"/>
</calcChain>
</file>

<file path=xl/sharedStrings.xml><?xml version="1.0" encoding="utf-8"?>
<sst xmlns="http://schemas.openxmlformats.org/spreadsheetml/2006/main" count="956" uniqueCount="88">
  <si>
    <t>F=Female, M=Male</t>
    <phoneticPr fontId="2" type="noConversion"/>
  </si>
  <si>
    <t>class</t>
    <phoneticPr fontId="2" type="noConversion"/>
  </si>
  <si>
    <t>What is your classification?</t>
    <phoneticPr fontId="2" type="noConversion"/>
  </si>
  <si>
    <t>1=Freshman,2=Sophomore,3=Junior,4=Senior</t>
    <phoneticPr fontId="2" type="noConversion"/>
  </si>
  <si>
    <t>social</t>
    <phoneticPr fontId="2" type="noConversion"/>
  </si>
  <si>
    <t>How many minutes to you spend on social media?</t>
    <phoneticPr fontId="2" type="noConversion"/>
  </si>
  <si>
    <t>work</t>
    <phoneticPr fontId="2" type="noConversion"/>
  </si>
  <si>
    <t>How many hours do you work per week during a typical semester?</t>
    <phoneticPr fontId="2" type="noConversion"/>
  </si>
  <si>
    <t>hs_gpa</t>
    <phoneticPr fontId="2" type="noConversion"/>
  </si>
  <si>
    <t>What was your ending high school gpa?</t>
    <phoneticPr fontId="2" type="noConversion"/>
  </si>
  <si>
    <t>What was your gpa at the end of your first semester at UT?</t>
    <phoneticPr fontId="2" type="noConversion"/>
  </si>
  <si>
    <t>What is your favorite sport to watch?</t>
    <phoneticPr fontId="2" type="noConversion"/>
  </si>
  <si>
    <t>1=Football,2=Basketball,3=Baseball,4=Hockey,5=Soccer,6=I don’t watch sports</t>
    <phoneticPr fontId="2" type="noConversion"/>
  </si>
  <si>
    <t>season</t>
    <phoneticPr fontId="2" type="noConversion"/>
  </si>
  <si>
    <t>What is your favorite season of the year?</t>
    <phoneticPr fontId="2" type="noConversion"/>
  </si>
  <si>
    <t>1=Fall,2=Spring,3=Summer,4=Winter</t>
    <phoneticPr fontId="2" type="noConversion"/>
  </si>
  <si>
    <t>gender</t>
    <phoneticPr fontId="2" type="noConversion"/>
  </si>
  <si>
    <t>class</t>
    <phoneticPr fontId="2" type="noConversion"/>
  </si>
  <si>
    <t>social</t>
    <phoneticPr fontId="2" type="noConversion"/>
  </si>
  <si>
    <t>work</t>
    <phoneticPr fontId="2" type="noConversion"/>
  </si>
  <si>
    <t>hs_gpa</t>
    <phoneticPr fontId="2" type="noConversion"/>
  </si>
  <si>
    <t>UT_gpa</t>
    <phoneticPr fontId="2" type="noConversion"/>
  </si>
  <si>
    <t>sport</t>
    <phoneticPr fontId="2" type="noConversion"/>
  </si>
  <si>
    <t>season</t>
    <phoneticPr fontId="2" type="noConversion"/>
  </si>
  <si>
    <t>F</t>
  </si>
  <si>
    <t>M</t>
  </si>
  <si>
    <t>Variable Name</t>
    <phoneticPr fontId="2" type="noConversion"/>
  </si>
  <si>
    <t>Question</t>
    <phoneticPr fontId="2" type="noConversion"/>
  </si>
  <si>
    <t>Value</t>
    <phoneticPr fontId="2" type="noConversion"/>
  </si>
  <si>
    <t>gender</t>
    <phoneticPr fontId="2" type="noConversion"/>
  </si>
  <si>
    <t>What is your gender?</t>
    <phoneticPr fontId="2" type="noConversion"/>
  </si>
  <si>
    <t>Table 1: Categorical Variables Summary</t>
  </si>
  <si>
    <t>Variable</t>
  </si>
  <si>
    <t>Level</t>
  </si>
  <si>
    <t>Frequency</t>
  </si>
  <si>
    <t>Relative Frequency</t>
  </si>
  <si>
    <t>Gender</t>
  </si>
  <si>
    <t>Male</t>
  </si>
  <si>
    <t>Female</t>
  </si>
  <si>
    <t>Total</t>
  </si>
  <si>
    <t>Class</t>
  </si>
  <si>
    <t xml:space="preserve">Note: </t>
  </si>
  <si>
    <t>The variable "class" is missing a value</t>
  </si>
  <si>
    <t>Sport</t>
  </si>
  <si>
    <t>Football</t>
  </si>
  <si>
    <t>Basketball</t>
  </si>
  <si>
    <t>Baseball</t>
  </si>
  <si>
    <t>Hockey</t>
  </si>
  <si>
    <t>Soccer</t>
  </si>
  <si>
    <t>None</t>
  </si>
  <si>
    <t>n= 252</t>
  </si>
  <si>
    <t>Season</t>
  </si>
  <si>
    <t>Fall</t>
  </si>
  <si>
    <t>Spring</t>
  </si>
  <si>
    <t xml:space="preserve">Summer </t>
  </si>
  <si>
    <t>Winter</t>
  </si>
  <si>
    <t>Table 2: Quantitative Variables Summary</t>
  </si>
  <si>
    <t>Units</t>
  </si>
  <si>
    <t>Mean</t>
  </si>
  <si>
    <t>Standard Deviation</t>
  </si>
  <si>
    <t>Minimum</t>
  </si>
  <si>
    <t>Q1</t>
  </si>
  <si>
    <t>Median</t>
  </si>
  <si>
    <t>Q3</t>
  </si>
  <si>
    <t>Maximum</t>
  </si>
  <si>
    <t>Social</t>
  </si>
  <si>
    <t>Work</t>
  </si>
  <si>
    <t>HS GPA</t>
  </si>
  <si>
    <t>UT GPA</t>
  </si>
  <si>
    <t>Minutes</t>
  </si>
  <si>
    <t>Hours</t>
  </si>
  <si>
    <t>Points</t>
  </si>
  <si>
    <t>Missing data for all variables</t>
  </si>
  <si>
    <t>N/A</t>
  </si>
  <si>
    <t>Table 3: Statistics of Regression</t>
  </si>
  <si>
    <t>St. Dev.</t>
  </si>
  <si>
    <t>r</t>
  </si>
  <si>
    <t>b1</t>
  </si>
  <si>
    <t>b0</t>
  </si>
  <si>
    <t>Predicted Y</t>
  </si>
  <si>
    <t>Residuals</t>
  </si>
  <si>
    <t>X</t>
  </si>
  <si>
    <t>Y</t>
  </si>
  <si>
    <t>Table 4: Statistics of Regression</t>
  </si>
  <si>
    <t>Hours Worked</t>
  </si>
  <si>
    <t>*Note: Value for b1 was so small, I had to allow a few more decimal spaces</t>
  </si>
  <si>
    <t>Hours on Social Media</t>
  </si>
  <si>
    <t>Table 5: Statistics of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</si>
</sst>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10" x14ac:knownFonts="1">
    <font>
      <sz val="10"/>
      <name val="Verdana"/>
    </font>
    <font>
      <b/>
      <sz val="10"/>
      <name val="Verdana"/>
    </font>
    <font>
      <sz val="8"/>
      <name val="Verdana"/>
    </font>
    <font>
      <u/>
      <sz val="10"/>
      <color theme="10"/>
      <name val="Verdana"/>
    </font>
    <font>
      <u/>
      <sz val="10"/>
      <color theme="11"/>
      <name val="Verdana"/>
    </font>
    <font>
      <sz val="10"/>
      <name val="Verdana"/>
    </font>
    <font>
      <b/>
      <sz val="10"/>
      <color theme="0"/>
      <name val="Lucida Sans"/>
      <family val="2"/>
    </font>
    <font>
      <sz val="10"/>
      <name val="Lucida Sans"/>
      <family val="2"/>
    </font>
    <font>
      <sz val="10"/>
      <color theme="0"/>
      <name val="Lucida Sans"/>
      <family val="2"/>
    </font>
    <font>
      <b/>
      <sz val="10"/>
      <name val="Lucida Sans"/>
      <family val="2"/>
    </font>
  </fonts>
  <fills count="7">
    <fill>
      <patternFill patternType="none"/>
    </fill>
    <fill>
      <patternFill patternType="gray125"/>
    </fill>
    <fill>
      <patternFill patternType="solid">
        <fgColor theme="1"/>
        <bgColor indexed="64"/>
      </patternFill>
    </fill>
    <fill>
      <patternFill patternType="solid">
        <fgColor theme="5"/>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3499862666707357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5" fillId="0" borderId="0" applyFont="0" applyFill="0" applyBorder="0" applyAlignment="0" applyProtection="0"/>
  </cellStyleXfs>
  <cellXfs count="45">
    <xf numFmtId="0" fontId="0" fillId="0" borderId="0" xfId="0"/>
    <xf numFmtId="0" fontId="1" fillId="0" borderId="0" xfId="0" applyFont="1"/>
    <xf numFmtId="0" fontId="6" fillId="2" borderId="0" xfId="0" applyFont="1" applyFill="1"/>
    <xf numFmtId="0" fontId="7" fillId="0" borderId="0" xfId="0" applyFont="1"/>
    <xf numFmtId="0" fontId="8" fillId="2" borderId="0" xfId="0" applyFont="1" applyFill="1"/>
    <xf numFmtId="9" fontId="8" fillId="2" borderId="0" xfId="3" applyFont="1" applyFill="1"/>
    <xf numFmtId="0" fontId="7" fillId="0" borderId="1" xfId="0" applyFont="1" applyBorder="1"/>
    <xf numFmtId="9" fontId="6" fillId="2" borderId="0" xfId="3" applyFont="1" applyFill="1" applyBorder="1"/>
    <xf numFmtId="0" fontId="6" fillId="3" borderId="1" xfId="0" applyFont="1" applyFill="1" applyBorder="1"/>
    <xf numFmtId="9" fontId="7" fillId="0" borderId="1" xfId="3" applyFont="1" applyBorder="1"/>
    <xf numFmtId="0" fontId="9" fillId="5" borderId="1" xfId="0" applyFont="1" applyFill="1" applyBorder="1"/>
    <xf numFmtId="0" fontId="7" fillId="5" borderId="1" xfId="0" applyFont="1" applyFill="1" applyBorder="1"/>
    <xf numFmtId="9" fontId="7" fillId="0" borderId="1" xfId="3" applyFont="1" applyFill="1" applyBorder="1"/>
    <xf numFmtId="0" fontId="7" fillId="2" borderId="0" xfId="0" applyFont="1" applyFill="1"/>
    <xf numFmtId="0" fontId="7" fillId="0" borderId="1" xfId="0" applyFont="1" applyBorder="1" applyAlignment="1">
      <alignment horizontal="center"/>
    </xf>
    <xf numFmtId="0" fontId="7" fillId="4" borderId="1" xfId="0" applyFont="1" applyFill="1" applyBorder="1"/>
    <xf numFmtId="0" fontId="6" fillId="2" borderId="0" xfId="0" applyFont="1" applyFill="1" applyBorder="1"/>
    <xf numFmtId="9" fontId="7" fillId="2" borderId="0" xfId="3" applyFont="1" applyFill="1"/>
    <xf numFmtId="0" fontId="6" fillId="2" borderId="1" xfId="0" applyFont="1" applyFill="1" applyBorder="1"/>
    <xf numFmtId="9" fontId="6" fillId="2" borderId="0" xfId="3" applyFont="1" applyFill="1" applyBorder="1" applyAlignment="1">
      <alignment horizontal="center"/>
    </xf>
    <xf numFmtId="0" fontId="6" fillId="2" borderId="0" xfId="0" applyFont="1" applyFill="1" applyBorder="1" applyAlignment="1">
      <alignment horizontal="center"/>
    </xf>
    <xf numFmtId="0" fontId="6" fillId="3" borderId="2" xfId="0" applyFont="1" applyFill="1" applyBorder="1"/>
    <xf numFmtId="9" fontId="6" fillId="3" borderId="1" xfId="3" applyFont="1" applyFill="1" applyBorder="1" applyAlignment="1">
      <alignment horizontal="center"/>
    </xf>
    <xf numFmtId="0" fontId="6" fillId="3" borderId="1" xfId="0" applyFont="1" applyFill="1" applyBorder="1" applyAlignment="1">
      <alignment horizontal="center"/>
    </xf>
    <xf numFmtId="0" fontId="7" fillId="4" borderId="3" xfId="0" applyFont="1" applyFill="1" applyBorder="1"/>
    <xf numFmtId="2" fontId="7" fillId="0" borderId="1" xfId="0" applyNumberFormat="1" applyFont="1" applyBorder="1" applyAlignment="1">
      <alignment horizontal="center"/>
    </xf>
    <xf numFmtId="9" fontId="7" fillId="0" borderId="0" xfId="3" applyFont="1"/>
    <xf numFmtId="9" fontId="6" fillId="0" borderId="0" xfId="3" applyFont="1" applyFill="1" applyBorder="1" applyAlignment="1">
      <alignment horizontal="center"/>
    </xf>
    <xf numFmtId="0" fontId="6" fillId="0" borderId="0" xfId="0" applyFont="1" applyFill="1" applyBorder="1" applyAlignment="1">
      <alignment horizontal="center"/>
    </xf>
    <xf numFmtId="9" fontId="6" fillId="2" borderId="1" xfId="3" applyFont="1" applyFill="1" applyBorder="1" applyAlignment="1">
      <alignment horizontal="left"/>
    </xf>
    <xf numFmtId="0" fontId="6" fillId="2" borderId="1" xfId="0" applyFont="1" applyFill="1" applyBorder="1" applyAlignment="1">
      <alignment horizontal="center"/>
    </xf>
    <xf numFmtId="0" fontId="6" fillId="2" borderId="4" xfId="0" applyFont="1" applyFill="1" applyBorder="1" applyAlignment="1">
      <alignment horizontal="center"/>
    </xf>
    <xf numFmtId="2" fontId="6" fillId="2" borderId="2" xfId="0" applyNumberFormat="1" applyFont="1" applyFill="1" applyBorder="1" applyAlignment="1">
      <alignment horizontal="center"/>
    </xf>
    <xf numFmtId="2" fontId="7" fillId="0" borderId="1" xfId="0" applyNumberFormat="1" applyFont="1" applyFill="1" applyBorder="1" applyAlignment="1">
      <alignment horizontal="center"/>
    </xf>
    <xf numFmtId="0" fontId="6" fillId="2" borderId="0" xfId="0" applyFont="1" applyFill="1" applyAlignment="1">
      <alignment horizontal="center"/>
    </xf>
    <xf numFmtId="0" fontId="7" fillId="6" borderId="0" xfId="0" applyFont="1" applyFill="1"/>
    <xf numFmtId="2" fontId="7" fillId="0" borderId="3" xfId="0" applyNumberFormat="1" applyFont="1" applyBorder="1"/>
    <xf numFmtId="2" fontId="7" fillId="0" borderId="1" xfId="0" applyNumberFormat="1" applyFont="1" applyBorder="1"/>
    <xf numFmtId="165" fontId="7" fillId="0" borderId="1" xfId="0" applyNumberFormat="1" applyFont="1" applyBorder="1" applyAlignment="1">
      <alignment horizontal="center"/>
    </xf>
    <xf numFmtId="164" fontId="7" fillId="0" borderId="1" xfId="0" applyNumberFormat="1" applyFont="1" applyBorder="1" applyAlignment="1">
      <alignment horizontal="center"/>
    </xf>
    <xf numFmtId="9" fontId="6" fillId="2" borderId="3" xfId="3" applyFont="1" applyFill="1" applyBorder="1" applyAlignment="1">
      <alignment horizontal="left"/>
    </xf>
    <xf numFmtId="0" fontId="6" fillId="2" borderId="3" xfId="0" applyFont="1" applyFill="1" applyBorder="1" applyAlignment="1">
      <alignment horizontal="center"/>
    </xf>
    <xf numFmtId="2" fontId="6" fillId="2" borderId="5" xfId="0" applyNumberFormat="1" applyFont="1" applyFill="1" applyBorder="1" applyAlignment="1">
      <alignment horizontal="center"/>
    </xf>
    <xf numFmtId="0" fontId="7" fillId="0" borderId="1" xfId="0" applyFont="1" applyBorder="1" applyAlignment="1">
      <alignment horizontal="center"/>
    </xf>
    <xf numFmtId="0" fontId="7" fillId="0" borderId="0" xfId="0" applyFont="1" applyAlignment="1">
      <alignment horizontal="left" wrapText="1"/>
    </xf>
  </cellXfs>
  <cellStyles count="4">
    <cellStyle name="Followed Hyperlink" xfId="2" builtinId="9" hidden="1"/>
    <cellStyle name="Hyperlink" xfId="1" builtinId="8" hidden="1"/>
    <cellStyle name="Normal" xfId="0" builtinId="0"/>
    <cellStyle name="Percent" xfId="3"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Medium Cond" panose="020B0606030402020204" pitchFamily="34" charset="0"/>
                <a:ea typeface="+mn-ea"/>
                <a:cs typeface="+mn-cs"/>
              </a:defRPr>
            </a:pPr>
            <a:r>
              <a:rPr lang="en-US"/>
              <a:t>Figure 1: Favorite Sport Bar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Franklin Gothic Medium Cond" panose="020B0606030402020204" pitchFamily="34" charset="0"/>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11-71A3-4310-B7B6-EBEA31BB9796}"/>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19-71A3-4310-B7B6-EBEA31BB9796}"/>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1F-71A3-4310-B7B6-EBEA31BB9796}"/>
              </c:ext>
            </c:extLst>
          </c:dPt>
          <c:dPt>
            <c:idx val="3"/>
            <c:invertIfNegative val="0"/>
            <c:bubble3D val="0"/>
            <c:spPr>
              <a:solidFill>
                <a:srgbClr val="7030A0"/>
              </a:solidFill>
              <a:ln>
                <a:noFill/>
              </a:ln>
              <a:effectLst/>
            </c:spPr>
            <c:extLst>
              <c:ext xmlns:c16="http://schemas.microsoft.com/office/drawing/2014/chart" uri="{C3380CC4-5D6E-409C-BE32-E72D297353CC}">
                <c16:uniqueId val="{00000033-71A3-4310-B7B6-EBEA31BB9796}"/>
              </c:ext>
            </c:extLst>
          </c:dPt>
          <c:dPt>
            <c:idx val="4"/>
            <c:invertIfNegative val="0"/>
            <c:bubble3D val="0"/>
            <c:spPr>
              <a:solidFill>
                <a:schemeClr val="bg2">
                  <a:lumMod val="50000"/>
                </a:schemeClr>
              </a:solidFill>
              <a:ln>
                <a:noFill/>
              </a:ln>
              <a:effectLst/>
            </c:spPr>
            <c:extLst>
              <c:ext xmlns:c16="http://schemas.microsoft.com/office/drawing/2014/chart" uri="{C3380CC4-5D6E-409C-BE32-E72D297353CC}">
                <c16:uniqueId val="{00000038-71A3-4310-B7B6-EBEA31BB9796}"/>
              </c:ext>
            </c:extLst>
          </c:dPt>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Franklin Gothic Medium Cond" panose="020B06060304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 Data'!$L$13:$L$18</c:f>
              <c:strCache>
                <c:ptCount val="6"/>
                <c:pt idx="0">
                  <c:v>Football</c:v>
                </c:pt>
                <c:pt idx="1">
                  <c:v>Basketball</c:v>
                </c:pt>
                <c:pt idx="2">
                  <c:v>Baseball</c:v>
                </c:pt>
                <c:pt idx="3">
                  <c:v>Hockey</c:v>
                </c:pt>
                <c:pt idx="4">
                  <c:v>Soccer</c:v>
                </c:pt>
                <c:pt idx="5">
                  <c:v>None</c:v>
                </c:pt>
              </c:strCache>
            </c:strRef>
          </c:cat>
          <c:val>
            <c:numRef>
              <c:f>'Working Data'!$M$13:$M$18</c:f>
              <c:numCache>
                <c:formatCode>General</c:formatCode>
                <c:ptCount val="6"/>
                <c:pt idx="0">
                  <c:v>95</c:v>
                </c:pt>
                <c:pt idx="1">
                  <c:v>51</c:v>
                </c:pt>
                <c:pt idx="2">
                  <c:v>20</c:v>
                </c:pt>
                <c:pt idx="3">
                  <c:v>8</c:v>
                </c:pt>
                <c:pt idx="4">
                  <c:v>35</c:v>
                </c:pt>
                <c:pt idx="5">
                  <c:v>43</c:v>
                </c:pt>
              </c:numCache>
            </c:numRef>
          </c:val>
          <c:extLst>
            <c:ext xmlns:c16="http://schemas.microsoft.com/office/drawing/2014/chart" uri="{C3380CC4-5D6E-409C-BE32-E72D297353CC}">
              <c16:uniqueId val="{00000000-71A3-4310-B7B6-EBEA31BB9796}"/>
            </c:ext>
          </c:extLst>
        </c:ser>
        <c:dLbls>
          <c:dLblPos val="outEnd"/>
          <c:showLegendKey val="0"/>
          <c:showVal val="1"/>
          <c:showCatName val="0"/>
          <c:showSerName val="0"/>
          <c:showPercent val="0"/>
          <c:showBubbleSize val="0"/>
        </c:dLbls>
        <c:gapWidth val="219"/>
        <c:overlap val="-27"/>
        <c:axId val="77617536"/>
        <c:axId val="391314392"/>
      </c:barChart>
      <c:catAx>
        <c:axId val="7761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Franklin Gothic Medium Cond" panose="020B0606030402020204" pitchFamily="34" charset="0"/>
                    <a:ea typeface="+mn-ea"/>
                    <a:cs typeface="+mn-cs"/>
                  </a:defRPr>
                </a:pPr>
                <a:r>
                  <a:rPr lang="en-US"/>
                  <a:t>Sport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Franklin Gothic Medium Cond" panose="020B06060304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Franklin Gothic Medium Cond" panose="020B0606030402020204" pitchFamily="34" charset="0"/>
                <a:ea typeface="+mn-ea"/>
                <a:cs typeface="+mn-cs"/>
              </a:defRPr>
            </a:pPr>
            <a:endParaRPr lang="en-US"/>
          </a:p>
        </c:txPr>
        <c:crossAx val="391314392"/>
        <c:crosses val="autoZero"/>
        <c:auto val="1"/>
        <c:lblAlgn val="ctr"/>
        <c:lblOffset val="100"/>
        <c:noMultiLvlLbl val="0"/>
      </c:catAx>
      <c:valAx>
        <c:axId val="39131439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Franklin Gothic Medium Cond" panose="020B06060304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Franklin Gothic Medium Cond" panose="020B0606030402020204" pitchFamily="34" charset="0"/>
                <a:ea typeface="+mn-ea"/>
                <a:cs typeface="+mn-cs"/>
              </a:defRPr>
            </a:pPr>
            <a:endParaRPr lang="en-US"/>
          </a:p>
        </c:txPr>
        <c:crossAx val="77617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Franklin Gothic Medium Cond" panose="020B06060304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a:t>
            </a:r>
            <a:r>
              <a:rPr lang="en-US" baseline="0"/>
              <a:t> 4a: Hours Working and HS GPA Scatterplot</a:t>
            </a:r>
            <a:endParaRPr lang="en-US"/>
          </a:p>
        </c:rich>
      </c:tx>
      <c:layout>
        <c:manualLayout>
          <c:xMode val="edge"/>
          <c:yMode val="edge"/>
          <c:x val="0.1916754850088183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Data'!$W$74</c:f>
              <c:strCache>
                <c:ptCount val="1"/>
                <c:pt idx="0">
                  <c:v>hs_gpa</c:v>
                </c:pt>
              </c:strCache>
            </c:strRef>
          </c:tx>
          <c:spPr>
            <a:ln w="28575" cap="rnd">
              <a:noFill/>
              <a:round/>
            </a:ln>
            <a:effectLst/>
          </c:spPr>
          <c:marker>
            <c:symbol val="circle"/>
            <c:size val="5"/>
            <c:spPr>
              <a:solidFill>
                <a:schemeClr val="accent1"/>
              </a:solidFill>
              <a:ln w="9525">
                <a:solidFill>
                  <a:schemeClr val="accent1"/>
                </a:solidFill>
              </a:ln>
              <a:effectLst/>
            </c:spPr>
          </c:marker>
          <c:xVal>
            <c:numRef>
              <c:f>'Working Data'!$V$75:$V$154</c:f>
              <c:numCache>
                <c:formatCode>General</c:formatCode>
                <c:ptCount val="80"/>
                <c:pt idx="0">
                  <c:v>0</c:v>
                </c:pt>
                <c:pt idx="1">
                  <c:v>0</c:v>
                </c:pt>
                <c:pt idx="2">
                  <c:v>0</c:v>
                </c:pt>
                <c:pt idx="3">
                  <c:v>0</c:v>
                </c:pt>
                <c:pt idx="4">
                  <c:v>0</c:v>
                </c:pt>
                <c:pt idx="5">
                  <c:v>0</c:v>
                </c:pt>
                <c:pt idx="6">
                  <c:v>0</c:v>
                </c:pt>
                <c:pt idx="7">
                  <c:v>0</c:v>
                </c:pt>
                <c:pt idx="8">
                  <c:v>30</c:v>
                </c:pt>
                <c:pt idx="9">
                  <c:v>10</c:v>
                </c:pt>
                <c:pt idx="10">
                  <c:v>0</c:v>
                </c:pt>
                <c:pt idx="11">
                  <c:v>25</c:v>
                </c:pt>
                <c:pt idx="12">
                  <c:v>10</c:v>
                </c:pt>
                <c:pt idx="13">
                  <c:v>20</c:v>
                </c:pt>
                <c:pt idx="14">
                  <c:v>0</c:v>
                </c:pt>
                <c:pt idx="15">
                  <c:v>10</c:v>
                </c:pt>
                <c:pt idx="16">
                  <c:v>6</c:v>
                </c:pt>
                <c:pt idx="17">
                  <c:v>0</c:v>
                </c:pt>
                <c:pt idx="18">
                  <c:v>0</c:v>
                </c:pt>
                <c:pt idx="19">
                  <c:v>0</c:v>
                </c:pt>
                <c:pt idx="20">
                  <c:v>0</c:v>
                </c:pt>
                <c:pt idx="21">
                  <c:v>1</c:v>
                </c:pt>
                <c:pt idx="22">
                  <c:v>0</c:v>
                </c:pt>
                <c:pt idx="23">
                  <c:v>10</c:v>
                </c:pt>
                <c:pt idx="24">
                  <c:v>15</c:v>
                </c:pt>
                <c:pt idx="25">
                  <c:v>0</c:v>
                </c:pt>
                <c:pt idx="26">
                  <c:v>20</c:v>
                </c:pt>
                <c:pt idx="27">
                  <c:v>0</c:v>
                </c:pt>
                <c:pt idx="28">
                  <c:v>3</c:v>
                </c:pt>
                <c:pt idx="29">
                  <c:v>12</c:v>
                </c:pt>
                <c:pt idx="30">
                  <c:v>0</c:v>
                </c:pt>
                <c:pt idx="31">
                  <c:v>0</c:v>
                </c:pt>
                <c:pt idx="32">
                  <c:v>0</c:v>
                </c:pt>
                <c:pt idx="33">
                  <c:v>19</c:v>
                </c:pt>
                <c:pt idx="34">
                  <c:v>0</c:v>
                </c:pt>
                <c:pt idx="35">
                  <c:v>10</c:v>
                </c:pt>
                <c:pt idx="36">
                  <c:v>15</c:v>
                </c:pt>
                <c:pt idx="37">
                  <c:v>0</c:v>
                </c:pt>
                <c:pt idx="38">
                  <c:v>0</c:v>
                </c:pt>
                <c:pt idx="39">
                  <c:v>0</c:v>
                </c:pt>
                <c:pt idx="40">
                  <c:v>3</c:v>
                </c:pt>
                <c:pt idx="41">
                  <c:v>10</c:v>
                </c:pt>
                <c:pt idx="42">
                  <c:v>60</c:v>
                </c:pt>
                <c:pt idx="43">
                  <c:v>12</c:v>
                </c:pt>
                <c:pt idx="44">
                  <c:v>0</c:v>
                </c:pt>
                <c:pt idx="45">
                  <c:v>6</c:v>
                </c:pt>
                <c:pt idx="46">
                  <c:v>25</c:v>
                </c:pt>
                <c:pt idx="47">
                  <c:v>20</c:v>
                </c:pt>
                <c:pt idx="48">
                  <c:v>0</c:v>
                </c:pt>
                <c:pt idx="49">
                  <c:v>20</c:v>
                </c:pt>
                <c:pt idx="50">
                  <c:v>0</c:v>
                </c:pt>
                <c:pt idx="51">
                  <c:v>20</c:v>
                </c:pt>
                <c:pt idx="52">
                  <c:v>0</c:v>
                </c:pt>
                <c:pt idx="53">
                  <c:v>12</c:v>
                </c:pt>
                <c:pt idx="54">
                  <c:v>18</c:v>
                </c:pt>
                <c:pt idx="55">
                  <c:v>15</c:v>
                </c:pt>
                <c:pt idx="56">
                  <c:v>0</c:v>
                </c:pt>
                <c:pt idx="57">
                  <c:v>20</c:v>
                </c:pt>
                <c:pt idx="58">
                  <c:v>0</c:v>
                </c:pt>
                <c:pt idx="59">
                  <c:v>30</c:v>
                </c:pt>
                <c:pt idx="60">
                  <c:v>15</c:v>
                </c:pt>
                <c:pt idx="61">
                  <c:v>0</c:v>
                </c:pt>
                <c:pt idx="62">
                  <c:v>30</c:v>
                </c:pt>
                <c:pt idx="63">
                  <c:v>20</c:v>
                </c:pt>
                <c:pt idx="64">
                  <c:v>24</c:v>
                </c:pt>
                <c:pt idx="65">
                  <c:v>15</c:v>
                </c:pt>
                <c:pt idx="66">
                  <c:v>12</c:v>
                </c:pt>
                <c:pt idx="67">
                  <c:v>0</c:v>
                </c:pt>
                <c:pt idx="68">
                  <c:v>0</c:v>
                </c:pt>
                <c:pt idx="69">
                  <c:v>35</c:v>
                </c:pt>
                <c:pt idx="70">
                  <c:v>20</c:v>
                </c:pt>
                <c:pt idx="71">
                  <c:v>0</c:v>
                </c:pt>
                <c:pt idx="72">
                  <c:v>0</c:v>
                </c:pt>
                <c:pt idx="73">
                  <c:v>15</c:v>
                </c:pt>
                <c:pt idx="74">
                  <c:v>0</c:v>
                </c:pt>
                <c:pt idx="75">
                  <c:v>12</c:v>
                </c:pt>
                <c:pt idx="76">
                  <c:v>15</c:v>
                </c:pt>
                <c:pt idx="77">
                  <c:v>20</c:v>
                </c:pt>
                <c:pt idx="78">
                  <c:v>25</c:v>
                </c:pt>
                <c:pt idx="79">
                  <c:v>20</c:v>
                </c:pt>
              </c:numCache>
            </c:numRef>
          </c:xVal>
          <c:yVal>
            <c:numRef>
              <c:f>'Working Data'!$W$75:$W$154</c:f>
              <c:numCache>
                <c:formatCode>General</c:formatCode>
                <c:ptCount val="80"/>
                <c:pt idx="0">
                  <c:v>3.9</c:v>
                </c:pt>
                <c:pt idx="1">
                  <c:v>3.92</c:v>
                </c:pt>
                <c:pt idx="2">
                  <c:v>3.64</c:v>
                </c:pt>
                <c:pt idx="3">
                  <c:v>3.9969999999999999</c:v>
                </c:pt>
                <c:pt idx="4">
                  <c:v>4.3</c:v>
                </c:pt>
                <c:pt idx="5">
                  <c:v>4</c:v>
                </c:pt>
                <c:pt idx="6">
                  <c:v>4</c:v>
                </c:pt>
                <c:pt idx="7">
                  <c:v>3.4</c:v>
                </c:pt>
                <c:pt idx="8">
                  <c:v>3.59</c:v>
                </c:pt>
                <c:pt idx="9">
                  <c:v>4.5999999999999996</c:v>
                </c:pt>
                <c:pt idx="10">
                  <c:v>3.7</c:v>
                </c:pt>
                <c:pt idx="11">
                  <c:v>3.3</c:v>
                </c:pt>
                <c:pt idx="12">
                  <c:v>3.7</c:v>
                </c:pt>
                <c:pt idx="13">
                  <c:v>5</c:v>
                </c:pt>
                <c:pt idx="14">
                  <c:v>3.6</c:v>
                </c:pt>
                <c:pt idx="15">
                  <c:v>3.5</c:v>
                </c:pt>
                <c:pt idx="16">
                  <c:v>4.12</c:v>
                </c:pt>
                <c:pt idx="17">
                  <c:v>5</c:v>
                </c:pt>
                <c:pt idx="18">
                  <c:v>4.45</c:v>
                </c:pt>
                <c:pt idx="19">
                  <c:v>3.6</c:v>
                </c:pt>
                <c:pt idx="20">
                  <c:v>3.4</c:v>
                </c:pt>
                <c:pt idx="21">
                  <c:v>3.4</c:v>
                </c:pt>
                <c:pt idx="22">
                  <c:v>3.9</c:v>
                </c:pt>
                <c:pt idx="23">
                  <c:v>3.77</c:v>
                </c:pt>
                <c:pt idx="24">
                  <c:v>4</c:v>
                </c:pt>
                <c:pt idx="25">
                  <c:v>5</c:v>
                </c:pt>
                <c:pt idx="26">
                  <c:v>3.84</c:v>
                </c:pt>
                <c:pt idx="27">
                  <c:v>4</c:v>
                </c:pt>
                <c:pt idx="28">
                  <c:v>3.7</c:v>
                </c:pt>
                <c:pt idx="29">
                  <c:v>3.5</c:v>
                </c:pt>
                <c:pt idx="30">
                  <c:v>4.0750000000000002</c:v>
                </c:pt>
                <c:pt idx="31">
                  <c:v>4.25</c:v>
                </c:pt>
                <c:pt idx="32">
                  <c:v>3.5</c:v>
                </c:pt>
                <c:pt idx="33">
                  <c:v>3.9</c:v>
                </c:pt>
                <c:pt idx="34">
                  <c:v>3.6</c:v>
                </c:pt>
                <c:pt idx="35">
                  <c:v>3.8</c:v>
                </c:pt>
                <c:pt idx="36">
                  <c:v>4.53</c:v>
                </c:pt>
                <c:pt idx="37">
                  <c:v>3.77</c:v>
                </c:pt>
                <c:pt idx="38">
                  <c:v>4.2</c:v>
                </c:pt>
                <c:pt idx="39">
                  <c:v>3.75</c:v>
                </c:pt>
                <c:pt idx="40">
                  <c:v>4.0549999999999997</c:v>
                </c:pt>
                <c:pt idx="41">
                  <c:v>5</c:v>
                </c:pt>
                <c:pt idx="42">
                  <c:v>4.2699999999999996</c:v>
                </c:pt>
                <c:pt idx="43">
                  <c:v>4</c:v>
                </c:pt>
                <c:pt idx="44">
                  <c:v>4</c:v>
                </c:pt>
                <c:pt idx="45">
                  <c:v>4.32</c:v>
                </c:pt>
                <c:pt idx="46">
                  <c:v>4</c:v>
                </c:pt>
                <c:pt idx="47">
                  <c:v>3.95</c:v>
                </c:pt>
                <c:pt idx="48">
                  <c:v>3.8</c:v>
                </c:pt>
                <c:pt idx="49">
                  <c:v>4</c:v>
                </c:pt>
                <c:pt idx="50">
                  <c:v>5</c:v>
                </c:pt>
                <c:pt idx="51">
                  <c:v>4.2</c:v>
                </c:pt>
                <c:pt idx="52">
                  <c:v>3.5</c:v>
                </c:pt>
                <c:pt idx="53">
                  <c:v>3.4</c:v>
                </c:pt>
                <c:pt idx="54">
                  <c:v>3.9</c:v>
                </c:pt>
                <c:pt idx="55">
                  <c:v>3.9</c:v>
                </c:pt>
                <c:pt idx="56">
                  <c:v>3</c:v>
                </c:pt>
                <c:pt idx="57">
                  <c:v>3.2</c:v>
                </c:pt>
                <c:pt idx="58">
                  <c:v>3.9</c:v>
                </c:pt>
                <c:pt idx="59">
                  <c:v>5.45</c:v>
                </c:pt>
                <c:pt idx="60">
                  <c:v>3.7</c:v>
                </c:pt>
                <c:pt idx="61">
                  <c:v>3.55</c:v>
                </c:pt>
                <c:pt idx="62">
                  <c:v>3.9</c:v>
                </c:pt>
                <c:pt idx="63">
                  <c:v>5</c:v>
                </c:pt>
                <c:pt idx="64">
                  <c:v>2.5</c:v>
                </c:pt>
                <c:pt idx="65">
                  <c:v>4.45</c:v>
                </c:pt>
                <c:pt idx="66">
                  <c:v>3.6</c:v>
                </c:pt>
                <c:pt idx="67">
                  <c:v>4</c:v>
                </c:pt>
                <c:pt idx="68">
                  <c:v>4</c:v>
                </c:pt>
                <c:pt idx="69">
                  <c:v>4</c:v>
                </c:pt>
                <c:pt idx="70">
                  <c:v>3.5</c:v>
                </c:pt>
                <c:pt idx="71">
                  <c:v>3.85</c:v>
                </c:pt>
                <c:pt idx="72">
                  <c:v>3.4</c:v>
                </c:pt>
                <c:pt idx="73">
                  <c:v>4</c:v>
                </c:pt>
                <c:pt idx="74">
                  <c:v>3.2</c:v>
                </c:pt>
                <c:pt idx="75">
                  <c:v>4.5999999999999996</c:v>
                </c:pt>
                <c:pt idx="76">
                  <c:v>3.34</c:v>
                </c:pt>
                <c:pt idx="77">
                  <c:v>3.5</c:v>
                </c:pt>
                <c:pt idx="78">
                  <c:v>5</c:v>
                </c:pt>
                <c:pt idx="79">
                  <c:v>3</c:v>
                </c:pt>
              </c:numCache>
            </c:numRef>
          </c:yVal>
          <c:smooth val="0"/>
          <c:extLst>
            <c:ext xmlns:c16="http://schemas.microsoft.com/office/drawing/2014/chart" uri="{C3380CC4-5D6E-409C-BE32-E72D297353CC}">
              <c16:uniqueId val="{00000000-21F8-4554-B430-CE2998A18046}"/>
            </c:ext>
          </c:extLst>
        </c:ser>
        <c:dLbls>
          <c:showLegendKey val="0"/>
          <c:showVal val="0"/>
          <c:showCatName val="0"/>
          <c:showSerName val="0"/>
          <c:showPercent val="0"/>
          <c:showBubbleSize val="0"/>
        </c:dLbls>
        <c:axId val="400902184"/>
        <c:axId val="400902512"/>
      </c:scatterChart>
      <c:valAx>
        <c:axId val="400902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High</a:t>
                </a:r>
                <a:r>
                  <a:rPr lang="en-US" baseline="0"/>
                  <a:t> School GPA</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02512"/>
        <c:crosses val="autoZero"/>
        <c:crossBetween val="midCat"/>
      </c:valAx>
      <c:valAx>
        <c:axId val="400902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a:t>
                </a:r>
                <a:r>
                  <a:rPr lang="en-US" baseline="0"/>
                  <a:t> Worked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02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3a: HS</a:t>
            </a:r>
            <a:r>
              <a:rPr lang="en-US" baseline="0"/>
              <a:t> GPA vs UT GPA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Data'!$R$74</c:f>
              <c:strCache>
                <c:ptCount val="1"/>
                <c:pt idx="0">
                  <c:v>UT_gpa</c:v>
                </c:pt>
              </c:strCache>
            </c:strRef>
          </c:tx>
          <c:spPr>
            <a:ln w="28575" cap="rnd">
              <a:noFill/>
              <a:round/>
            </a:ln>
            <a:effectLst/>
          </c:spPr>
          <c:marker>
            <c:symbol val="circle"/>
            <c:size val="5"/>
            <c:spPr>
              <a:solidFill>
                <a:schemeClr val="accent1"/>
              </a:solidFill>
              <a:ln w="9525">
                <a:solidFill>
                  <a:schemeClr val="accent1"/>
                </a:solidFill>
              </a:ln>
              <a:effectLst/>
            </c:spPr>
          </c:marker>
          <c:xVal>
            <c:numRef>
              <c:f>'Working Data'!$Q$75:$Q$138</c:f>
              <c:numCache>
                <c:formatCode>General</c:formatCode>
                <c:ptCount val="64"/>
                <c:pt idx="0">
                  <c:v>3.9</c:v>
                </c:pt>
                <c:pt idx="1">
                  <c:v>3.92</c:v>
                </c:pt>
                <c:pt idx="2">
                  <c:v>3.4</c:v>
                </c:pt>
                <c:pt idx="3">
                  <c:v>3.3</c:v>
                </c:pt>
                <c:pt idx="4">
                  <c:v>3.7</c:v>
                </c:pt>
                <c:pt idx="5">
                  <c:v>5</c:v>
                </c:pt>
                <c:pt idx="6">
                  <c:v>3.6</c:v>
                </c:pt>
                <c:pt idx="7">
                  <c:v>3.5</c:v>
                </c:pt>
                <c:pt idx="8">
                  <c:v>4.12</c:v>
                </c:pt>
                <c:pt idx="9">
                  <c:v>4.45</c:v>
                </c:pt>
                <c:pt idx="10">
                  <c:v>3.4</c:v>
                </c:pt>
                <c:pt idx="11">
                  <c:v>3.9</c:v>
                </c:pt>
                <c:pt idx="12">
                  <c:v>3.77</c:v>
                </c:pt>
                <c:pt idx="13">
                  <c:v>4</c:v>
                </c:pt>
                <c:pt idx="14">
                  <c:v>5</c:v>
                </c:pt>
                <c:pt idx="15">
                  <c:v>3.84</c:v>
                </c:pt>
                <c:pt idx="16">
                  <c:v>4</c:v>
                </c:pt>
                <c:pt idx="17">
                  <c:v>3.7</c:v>
                </c:pt>
                <c:pt idx="18">
                  <c:v>3.5</c:v>
                </c:pt>
                <c:pt idx="19">
                  <c:v>4.0750000000000002</c:v>
                </c:pt>
                <c:pt idx="20">
                  <c:v>4.25</c:v>
                </c:pt>
                <c:pt idx="21">
                  <c:v>3.6</c:v>
                </c:pt>
                <c:pt idx="22">
                  <c:v>3.8</c:v>
                </c:pt>
                <c:pt idx="23">
                  <c:v>4.53</c:v>
                </c:pt>
                <c:pt idx="24">
                  <c:v>3.77</c:v>
                </c:pt>
                <c:pt idx="25">
                  <c:v>4.2</c:v>
                </c:pt>
                <c:pt idx="26">
                  <c:v>3.75</c:v>
                </c:pt>
                <c:pt idx="27">
                  <c:v>4.0549999999999997</c:v>
                </c:pt>
                <c:pt idx="28">
                  <c:v>5</c:v>
                </c:pt>
                <c:pt idx="29">
                  <c:v>4</c:v>
                </c:pt>
                <c:pt idx="30">
                  <c:v>4.2699999999999996</c:v>
                </c:pt>
                <c:pt idx="31">
                  <c:v>4</c:v>
                </c:pt>
                <c:pt idx="32">
                  <c:v>4</c:v>
                </c:pt>
                <c:pt idx="33">
                  <c:v>4.32</c:v>
                </c:pt>
                <c:pt idx="34">
                  <c:v>4</c:v>
                </c:pt>
                <c:pt idx="35">
                  <c:v>3.95</c:v>
                </c:pt>
                <c:pt idx="36">
                  <c:v>3.8</c:v>
                </c:pt>
                <c:pt idx="37">
                  <c:v>5</c:v>
                </c:pt>
                <c:pt idx="38">
                  <c:v>4.2</c:v>
                </c:pt>
                <c:pt idx="39">
                  <c:v>3.5</c:v>
                </c:pt>
                <c:pt idx="40">
                  <c:v>3.9</c:v>
                </c:pt>
                <c:pt idx="41">
                  <c:v>3.9</c:v>
                </c:pt>
                <c:pt idx="42">
                  <c:v>3</c:v>
                </c:pt>
                <c:pt idx="43">
                  <c:v>3.2</c:v>
                </c:pt>
                <c:pt idx="44">
                  <c:v>3.9</c:v>
                </c:pt>
                <c:pt idx="45">
                  <c:v>5.45</c:v>
                </c:pt>
                <c:pt idx="46">
                  <c:v>3.7</c:v>
                </c:pt>
                <c:pt idx="47">
                  <c:v>3.55</c:v>
                </c:pt>
                <c:pt idx="48">
                  <c:v>3.9</c:v>
                </c:pt>
                <c:pt idx="49">
                  <c:v>5</c:v>
                </c:pt>
                <c:pt idx="50">
                  <c:v>4.45</c:v>
                </c:pt>
                <c:pt idx="51">
                  <c:v>3.6</c:v>
                </c:pt>
                <c:pt idx="52">
                  <c:v>4</c:v>
                </c:pt>
                <c:pt idx="53">
                  <c:v>4</c:v>
                </c:pt>
                <c:pt idx="54">
                  <c:v>3.5</c:v>
                </c:pt>
                <c:pt idx="55">
                  <c:v>3.85</c:v>
                </c:pt>
                <c:pt idx="56">
                  <c:v>3.4</c:v>
                </c:pt>
                <c:pt idx="57">
                  <c:v>4</c:v>
                </c:pt>
                <c:pt idx="58">
                  <c:v>3.2</c:v>
                </c:pt>
                <c:pt idx="59">
                  <c:v>4.5999999999999996</c:v>
                </c:pt>
                <c:pt idx="60">
                  <c:v>3.34</c:v>
                </c:pt>
                <c:pt idx="61">
                  <c:v>3.5</c:v>
                </c:pt>
                <c:pt idx="62">
                  <c:v>5</c:v>
                </c:pt>
                <c:pt idx="63">
                  <c:v>3</c:v>
                </c:pt>
              </c:numCache>
            </c:numRef>
          </c:xVal>
          <c:yVal>
            <c:numRef>
              <c:f>'Working Data'!$R$75:$R$138</c:f>
              <c:numCache>
                <c:formatCode>General</c:formatCode>
                <c:ptCount val="64"/>
                <c:pt idx="0">
                  <c:v>2.9</c:v>
                </c:pt>
                <c:pt idx="1">
                  <c:v>4</c:v>
                </c:pt>
                <c:pt idx="2">
                  <c:v>3.8</c:v>
                </c:pt>
                <c:pt idx="3">
                  <c:v>3.6</c:v>
                </c:pt>
                <c:pt idx="4">
                  <c:v>3.5</c:v>
                </c:pt>
                <c:pt idx="5">
                  <c:v>3.72</c:v>
                </c:pt>
                <c:pt idx="6">
                  <c:v>2.5</c:v>
                </c:pt>
                <c:pt idx="7">
                  <c:v>3.4</c:v>
                </c:pt>
                <c:pt idx="8">
                  <c:v>3.9</c:v>
                </c:pt>
                <c:pt idx="9">
                  <c:v>2.5</c:v>
                </c:pt>
                <c:pt idx="10">
                  <c:v>3.5</c:v>
                </c:pt>
                <c:pt idx="11">
                  <c:v>3.7</c:v>
                </c:pt>
                <c:pt idx="12">
                  <c:v>1.68</c:v>
                </c:pt>
                <c:pt idx="13">
                  <c:v>2.5</c:v>
                </c:pt>
                <c:pt idx="14">
                  <c:v>2.5299999999999998</c:v>
                </c:pt>
                <c:pt idx="15">
                  <c:v>2.9</c:v>
                </c:pt>
                <c:pt idx="16">
                  <c:v>3</c:v>
                </c:pt>
                <c:pt idx="17">
                  <c:v>3.4</c:v>
                </c:pt>
                <c:pt idx="18">
                  <c:v>3.53</c:v>
                </c:pt>
                <c:pt idx="19">
                  <c:v>3.66</c:v>
                </c:pt>
                <c:pt idx="20">
                  <c:v>3.7524999999999999</c:v>
                </c:pt>
                <c:pt idx="21">
                  <c:v>3.84</c:v>
                </c:pt>
                <c:pt idx="22">
                  <c:v>3</c:v>
                </c:pt>
                <c:pt idx="23">
                  <c:v>3.46</c:v>
                </c:pt>
                <c:pt idx="24">
                  <c:v>3.61</c:v>
                </c:pt>
                <c:pt idx="25">
                  <c:v>3.87</c:v>
                </c:pt>
                <c:pt idx="26">
                  <c:v>2.33</c:v>
                </c:pt>
                <c:pt idx="27">
                  <c:v>2.79</c:v>
                </c:pt>
                <c:pt idx="28">
                  <c:v>2.9</c:v>
                </c:pt>
                <c:pt idx="29">
                  <c:v>3</c:v>
                </c:pt>
                <c:pt idx="30">
                  <c:v>3.2511999999999999</c:v>
                </c:pt>
                <c:pt idx="31">
                  <c:v>3.67</c:v>
                </c:pt>
                <c:pt idx="32">
                  <c:v>3.7</c:v>
                </c:pt>
                <c:pt idx="33">
                  <c:v>3.62</c:v>
                </c:pt>
                <c:pt idx="34">
                  <c:v>3.53</c:v>
                </c:pt>
                <c:pt idx="35">
                  <c:v>3.5630000000000002</c:v>
                </c:pt>
                <c:pt idx="36">
                  <c:v>3.7</c:v>
                </c:pt>
                <c:pt idx="37">
                  <c:v>2.6</c:v>
                </c:pt>
                <c:pt idx="38">
                  <c:v>3</c:v>
                </c:pt>
                <c:pt idx="39">
                  <c:v>2.5</c:v>
                </c:pt>
                <c:pt idx="40">
                  <c:v>4</c:v>
                </c:pt>
                <c:pt idx="41">
                  <c:v>0.5</c:v>
                </c:pt>
                <c:pt idx="42">
                  <c:v>2.77</c:v>
                </c:pt>
                <c:pt idx="43">
                  <c:v>3</c:v>
                </c:pt>
                <c:pt idx="44">
                  <c:v>3</c:v>
                </c:pt>
                <c:pt idx="45">
                  <c:v>3.14</c:v>
                </c:pt>
                <c:pt idx="46">
                  <c:v>3.5</c:v>
                </c:pt>
                <c:pt idx="47">
                  <c:v>3.67</c:v>
                </c:pt>
                <c:pt idx="48">
                  <c:v>4</c:v>
                </c:pt>
                <c:pt idx="49">
                  <c:v>4</c:v>
                </c:pt>
                <c:pt idx="50">
                  <c:v>3.4</c:v>
                </c:pt>
                <c:pt idx="51">
                  <c:v>3.4</c:v>
                </c:pt>
                <c:pt idx="52">
                  <c:v>3</c:v>
                </c:pt>
                <c:pt idx="53">
                  <c:v>3.8</c:v>
                </c:pt>
                <c:pt idx="54">
                  <c:v>3</c:v>
                </c:pt>
                <c:pt idx="55">
                  <c:v>3.7</c:v>
                </c:pt>
                <c:pt idx="56">
                  <c:v>2.8</c:v>
                </c:pt>
                <c:pt idx="57">
                  <c:v>3</c:v>
                </c:pt>
                <c:pt idx="58">
                  <c:v>2.2000000000000002</c:v>
                </c:pt>
                <c:pt idx="59">
                  <c:v>3.6</c:v>
                </c:pt>
                <c:pt idx="60">
                  <c:v>1.67</c:v>
                </c:pt>
                <c:pt idx="61">
                  <c:v>2.5</c:v>
                </c:pt>
                <c:pt idx="62">
                  <c:v>3.25</c:v>
                </c:pt>
                <c:pt idx="63">
                  <c:v>0</c:v>
                </c:pt>
              </c:numCache>
            </c:numRef>
          </c:yVal>
          <c:smooth val="0"/>
          <c:extLst>
            <c:ext xmlns:c16="http://schemas.microsoft.com/office/drawing/2014/chart" uri="{C3380CC4-5D6E-409C-BE32-E72D297353CC}">
              <c16:uniqueId val="{00000000-E3AA-4907-98B1-58579B604B5C}"/>
            </c:ext>
          </c:extLst>
        </c:ser>
        <c:dLbls>
          <c:showLegendKey val="0"/>
          <c:showVal val="0"/>
          <c:showCatName val="0"/>
          <c:showSerName val="0"/>
          <c:showPercent val="0"/>
          <c:showBubbleSize val="0"/>
        </c:dLbls>
        <c:axId val="375559080"/>
        <c:axId val="375565968"/>
      </c:scatterChart>
      <c:valAx>
        <c:axId val="375559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HS</a:t>
                </a:r>
                <a:r>
                  <a:rPr lang="en-US" baseline="0"/>
                  <a:t> GPA</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65968"/>
        <c:crosses val="autoZero"/>
        <c:crossBetween val="midCat"/>
      </c:valAx>
      <c:valAx>
        <c:axId val="375565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UT GPA</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590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3b: HS GPA vs UT GPA</a:t>
            </a:r>
            <a:r>
              <a:rPr lang="en-US" baseline="0"/>
              <a:t> </a:t>
            </a:r>
            <a:r>
              <a:rPr lang="en-US"/>
              <a:t>Residuals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Data'!$T$74</c:f>
              <c:strCache>
                <c:ptCount val="1"/>
                <c:pt idx="0">
                  <c:v>Residuals</c:v>
                </c:pt>
              </c:strCache>
            </c:strRef>
          </c:tx>
          <c:spPr>
            <a:ln w="28575" cap="rnd">
              <a:noFill/>
              <a:round/>
            </a:ln>
            <a:effectLst/>
          </c:spPr>
          <c:marker>
            <c:symbol val="circle"/>
            <c:size val="5"/>
            <c:spPr>
              <a:solidFill>
                <a:schemeClr val="accent1"/>
              </a:solidFill>
              <a:ln w="9525">
                <a:solidFill>
                  <a:schemeClr val="accent1"/>
                </a:solidFill>
              </a:ln>
              <a:effectLst/>
            </c:spPr>
          </c:marker>
          <c:xVal>
            <c:numRef>
              <c:f>'Working Data'!$S$75:$S$138</c:f>
              <c:numCache>
                <c:formatCode>0.00</c:formatCode>
                <c:ptCount val="64"/>
                <c:pt idx="0">
                  <c:v>3.1202092257601004</c:v>
                </c:pt>
                <c:pt idx="1">
                  <c:v>3.1267389005480979</c:v>
                </c:pt>
                <c:pt idx="2">
                  <c:v>2.9569673560601633</c:v>
                </c:pt>
                <c:pt idx="3">
                  <c:v>2.9243189821201758</c:v>
                </c:pt>
                <c:pt idx="4">
                  <c:v>3.0549124778801255</c:v>
                </c:pt>
                <c:pt idx="5">
                  <c:v>3.4793413390999617</c:v>
                </c:pt>
                <c:pt idx="6">
                  <c:v>3.0222641039401381</c:v>
                </c:pt>
                <c:pt idx="7">
                  <c:v>2.9896157300001507</c:v>
                </c:pt>
                <c:pt idx="8">
                  <c:v>3.1920356484280727</c:v>
                </c:pt>
                <c:pt idx="9">
                  <c:v>3.2997752824300308</c:v>
                </c:pt>
                <c:pt idx="10">
                  <c:v>2.9569673560601633</c:v>
                </c:pt>
                <c:pt idx="11">
                  <c:v>3.1202092257601004</c:v>
                </c:pt>
                <c:pt idx="12">
                  <c:v>3.0777663396381163</c:v>
                </c:pt>
                <c:pt idx="13">
                  <c:v>3.1528575997000878</c:v>
                </c:pt>
                <c:pt idx="14">
                  <c:v>3.4793413390999617</c:v>
                </c:pt>
                <c:pt idx="15">
                  <c:v>3.1006202013961079</c:v>
                </c:pt>
                <c:pt idx="16">
                  <c:v>3.1528575997000878</c:v>
                </c:pt>
                <c:pt idx="17">
                  <c:v>3.0549124778801255</c:v>
                </c:pt>
                <c:pt idx="18">
                  <c:v>2.9896157300001507</c:v>
                </c:pt>
                <c:pt idx="19">
                  <c:v>3.1773438801550782</c:v>
                </c:pt>
                <c:pt idx="20">
                  <c:v>3.234478534550056</c:v>
                </c:pt>
                <c:pt idx="21">
                  <c:v>3.0222641039401381</c:v>
                </c:pt>
                <c:pt idx="22">
                  <c:v>3.087560851820113</c:v>
                </c:pt>
                <c:pt idx="23">
                  <c:v>3.3258939815820208</c:v>
                </c:pt>
                <c:pt idx="24">
                  <c:v>3.0777663396381163</c:v>
                </c:pt>
                <c:pt idx="25">
                  <c:v>3.2181543475800627</c:v>
                </c:pt>
                <c:pt idx="26">
                  <c:v>3.0712366648501188</c:v>
                </c:pt>
                <c:pt idx="27">
                  <c:v>3.1708142053670807</c:v>
                </c:pt>
                <c:pt idx="28">
                  <c:v>3.4793413390999617</c:v>
                </c:pt>
                <c:pt idx="29">
                  <c:v>3.1528575997000878</c:v>
                </c:pt>
                <c:pt idx="30">
                  <c:v>3.2410082093380534</c:v>
                </c:pt>
                <c:pt idx="31">
                  <c:v>3.1528575997000878</c:v>
                </c:pt>
                <c:pt idx="32">
                  <c:v>3.1528575997000878</c:v>
                </c:pt>
                <c:pt idx="33">
                  <c:v>3.2573323963080476</c:v>
                </c:pt>
                <c:pt idx="34">
                  <c:v>3.1528575997000878</c:v>
                </c:pt>
                <c:pt idx="35">
                  <c:v>3.1365334127300937</c:v>
                </c:pt>
                <c:pt idx="36">
                  <c:v>3.087560851820113</c:v>
                </c:pt>
                <c:pt idx="37">
                  <c:v>3.4793413390999617</c:v>
                </c:pt>
                <c:pt idx="38">
                  <c:v>3.2181543475800627</c:v>
                </c:pt>
                <c:pt idx="39">
                  <c:v>2.9896157300001507</c:v>
                </c:pt>
                <c:pt idx="40">
                  <c:v>3.1202092257601004</c:v>
                </c:pt>
                <c:pt idx="41">
                  <c:v>3.1202092257601004</c:v>
                </c:pt>
                <c:pt idx="42">
                  <c:v>2.8263738603002135</c:v>
                </c:pt>
                <c:pt idx="43">
                  <c:v>2.8916706081801884</c:v>
                </c:pt>
                <c:pt idx="44">
                  <c:v>3.1202092257601004</c:v>
                </c:pt>
                <c:pt idx="45">
                  <c:v>3.6262590218299051</c:v>
                </c:pt>
                <c:pt idx="46">
                  <c:v>3.0549124778801255</c:v>
                </c:pt>
                <c:pt idx="47">
                  <c:v>3.005939916970144</c:v>
                </c:pt>
                <c:pt idx="48">
                  <c:v>3.1202092257601004</c:v>
                </c:pt>
                <c:pt idx="49">
                  <c:v>3.4793413390999617</c:v>
                </c:pt>
                <c:pt idx="50">
                  <c:v>3.2997752824300308</c:v>
                </c:pt>
                <c:pt idx="51">
                  <c:v>3.0222641039401381</c:v>
                </c:pt>
                <c:pt idx="52">
                  <c:v>3.1528575997000878</c:v>
                </c:pt>
                <c:pt idx="53">
                  <c:v>3.1528575997000878</c:v>
                </c:pt>
                <c:pt idx="54">
                  <c:v>2.9896157300001507</c:v>
                </c:pt>
                <c:pt idx="55">
                  <c:v>3.1038850387901062</c:v>
                </c:pt>
                <c:pt idx="56">
                  <c:v>2.9569673560601633</c:v>
                </c:pt>
                <c:pt idx="57">
                  <c:v>3.1528575997000878</c:v>
                </c:pt>
                <c:pt idx="58">
                  <c:v>2.8916706081801884</c:v>
                </c:pt>
                <c:pt idx="59">
                  <c:v>3.348747843340012</c:v>
                </c:pt>
                <c:pt idx="60">
                  <c:v>2.9373783316961708</c:v>
                </c:pt>
                <c:pt idx="61">
                  <c:v>2.9896157300001507</c:v>
                </c:pt>
                <c:pt idx="62">
                  <c:v>3.4793413390999617</c:v>
                </c:pt>
                <c:pt idx="63">
                  <c:v>2.8263738603002135</c:v>
                </c:pt>
              </c:numCache>
            </c:numRef>
          </c:xVal>
          <c:yVal>
            <c:numRef>
              <c:f>'Working Data'!$T$75:$T$138</c:f>
              <c:numCache>
                <c:formatCode>0.00</c:formatCode>
                <c:ptCount val="64"/>
                <c:pt idx="0">
                  <c:v>-0.22020922576010049</c:v>
                </c:pt>
                <c:pt idx="1">
                  <c:v>0.87326109945190211</c:v>
                </c:pt>
                <c:pt idx="2">
                  <c:v>0.84303264393983657</c:v>
                </c:pt>
                <c:pt idx="3">
                  <c:v>0.67568101787982426</c:v>
                </c:pt>
                <c:pt idx="4">
                  <c:v>0.44508752211987446</c:v>
                </c:pt>
                <c:pt idx="5">
                  <c:v>0.24065866090003851</c:v>
                </c:pt>
                <c:pt idx="6">
                  <c:v>-0.52226410394013811</c:v>
                </c:pt>
                <c:pt idx="7">
                  <c:v>0.41038426999984923</c:v>
                </c:pt>
                <c:pt idx="8">
                  <c:v>0.70796435157192716</c:v>
                </c:pt>
                <c:pt idx="9">
                  <c:v>-0.79977528243003082</c:v>
                </c:pt>
                <c:pt idx="10">
                  <c:v>0.54303264393983675</c:v>
                </c:pt>
                <c:pt idx="11">
                  <c:v>0.57979077423989978</c:v>
                </c:pt>
                <c:pt idx="12">
                  <c:v>-1.3977663396381164</c:v>
                </c:pt>
                <c:pt idx="13">
                  <c:v>-0.65285759970008783</c:v>
                </c:pt>
                <c:pt idx="14">
                  <c:v>-0.94934133909996188</c:v>
                </c:pt>
                <c:pt idx="15">
                  <c:v>-0.20062020139610803</c:v>
                </c:pt>
                <c:pt idx="16">
                  <c:v>-0.15285759970008783</c:v>
                </c:pt>
                <c:pt idx="17">
                  <c:v>0.34508752211987437</c:v>
                </c:pt>
                <c:pt idx="18">
                  <c:v>0.54038426999984912</c:v>
                </c:pt>
                <c:pt idx="19">
                  <c:v>0.48265611984492196</c:v>
                </c:pt>
                <c:pt idx="20">
                  <c:v>0.51802146544994399</c:v>
                </c:pt>
                <c:pt idx="21">
                  <c:v>0.81773589605986174</c:v>
                </c:pt>
                <c:pt idx="22">
                  <c:v>-8.7560851820112973E-2</c:v>
                </c:pt>
                <c:pt idx="23">
                  <c:v>0.1341060184179792</c:v>
                </c:pt>
                <c:pt idx="24">
                  <c:v>0.53223366036188358</c:v>
                </c:pt>
                <c:pt idx="25">
                  <c:v>0.65184565241993742</c:v>
                </c:pt>
                <c:pt idx="26">
                  <c:v>-0.74123666485011874</c:v>
                </c:pt>
                <c:pt idx="27">
                  <c:v>-0.38081420536708066</c:v>
                </c:pt>
                <c:pt idx="28">
                  <c:v>-0.57934133909996177</c:v>
                </c:pt>
                <c:pt idx="29">
                  <c:v>-0.15285759970008783</c:v>
                </c:pt>
                <c:pt idx="30">
                  <c:v>1.019179066194642E-2</c:v>
                </c:pt>
                <c:pt idx="31">
                  <c:v>0.5171424002999121</c:v>
                </c:pt>
                <c:pt idx="32">
                  <c:v>0.54714240029991235</c:v>
                </c:pt>
                <c:pt idx="33">
                  <c:v>0.3626676036919525</c:v>
                </c:pt>
                <c:pt idx="34">
                  <c:v>0.37714240029991197</c:v>
                </c:pt>
                <c:pt idx="35">
                  <c:v>0.42646658726990649</c:v>
                </c:pt>
                <c:pt idx="36">
                  <c:v>0.61243914817988721</c:v>
                </c:pt>
                <c:pt idx="37">
                  <c:v>-0.87934133909996159</c:v>
                </c:pt>
                <c:pt idx="38">
                  <c:v>-0.21815434758006269</c:v>
                </c:pt>
                <c:pt idx="39">
                  <c:v>-0.48961573000015068</c:v>
                </c:pt>
                <c:pt idx="40">
                  <c:v>0.8797907742398996</c:v>
                </c:pt>
                <c:pt idx="41">
                  <c:v>-2.6202092257601004</c:v>
                </c:pt>
                <c:pt idx="42">
                  <c:v>-5.6373860300213519E-2</c:v>
                </c:pt>
                <c:pt idx="43">
                  <c:v>0.1083293918198116</c:v>
                </c:pt>
                <c:pt idx="44">
                  <c:v>-0.1202092257601004</c:v>
                </c:pt>
                <c:pt idx="45">
                  <c:v>-0.48625902182990499</c:v>
                </c:pt>
                <c:pt idx="46">
                  <c:v>0.44508752211987446</c:v>
                </c:pt>
                <c:pt idx="47">
                  <c:v>0.66406008302985597</c:v>
                </c:pt>
                <c:pt idx="48">
                  <c:v>0.8797907742398996</c:v>
                </c:pt>
                <c:pt idx="49">
                  <c:v>0.52065866090003832</c:v>
                </c:pt>
                <c:pt idx="50">
                  <c:v>0.10022471756996909</c:v>
                </c:pt>
                <c:pt idx="51">
                  <c:v>0.3777358960598618</c:v>
                </c:pt>
                <c:pt idx="52">
                  <c:v>-0.15285759970008783</c:v>
                </c:pt>
                <c:pt idx="53">
                  <c:v>0.64714240029991199</c:v>
                </c:pt>
                <c:pt idx="54">
                  <c:v>1.0384269999849316E-2</c:v>
                </c:pt>
                <c:pt idx="55">
                  <c:v>0.59611496120989393</c:v>
                </c:pt>
                <c:pt idx="56">
                  <c:v>-0.15696735606016343</c:v>
                </c:pt>
                <c:pt idx="57">
                  <c:v>-0.15285759970008783</c:v>
                </c:pt>
                <c:pt idx="58">
                  <c:v>-0.69167060818018822</c:v>
                </c:pt>
                <c:pt idx="59">
                  <c:v>0.25125215665998812</c:v>
                </c:pt>
                <c:pt idx="60">
                  <c:v>-1.2673783316961709</c:v>
                </c:pt>
                <c:pt idx="61">
                  <c:v>-0.48961573000015068</c:v>
                </c:pt>
                <c:pt idx="62">
                  <c:v>-0.22934133909996168</c:v>
                </c:pt>
                <c:pt idx="63">
                  <c:v>-2.8263738603002135</c:v>
                </c:pt>
              </c:numCache>
            </c:numRef>
          </c:yVal>
          <c:smooth val="0"/>
          <c:extLst>
            <c:ext xmlns:c16="http://schemas.microsoft.com/office/drawing/2014/chart" uri="{C3380CC4-5D6E-409C-BE32-E72D297353CC}">
              <c16:uniqueId val="{00000000-8D48-4538-A6E6-09012B7AA9BC}"/>
            </c:ext>
          </c:extLst>
        </c:ser>
        <c:dLbls>
          <c:showLegendKey val="0"/>
          <c:showVal val="0"/>
          <c:showCatName val="0"/>
          <c:showSerName val="0"/>
          <c:showPercent val="0"/>
          <c:showBubbleSize val="0"/>
        </c:dLbls>
        <c:axId val="375583024"/>
        <c:axId val="375577776"/>
      </c:scatterChart>
      <c:valAx>
        <c:axId val="3755830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a:t>
                </a:r>
                <a:r>
                  <a:rPr lang="en-US" baseline="0"/>
                  <a:t> Y</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77776"/>
        <c:crosses val="autoZero"/>
        <c:crossBetween val="midCat"/>
      </c:valAx>
      <c:valAx>
        <c:axId val="37557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830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4b: Hours Working</a:t>
            </a:r>
            <a:r>
              <a:rPr lang="en-US" baseline="0"/>
              <a:t> vs HS GPA </a:t>
            </a:r>
            <a:r>
              <a:rPr lang="en-US"/>
              <a:t>Residuals 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Data'!$Y$74</c:f>
              <c:strCache>
                <c:ptCount val="1"/>
                <c:pt idx="0">
                  <c:v>Residuals</c:v>
                </c:pt>
              </c:strCache>
            </c:strRef>
          </c:tx>
          <c:spPr>
            <a:ln w="28575" cap="rnd">
              <a:noFill/>
              <a:round/>
            </a:ln>
            <a:effectLst/>
          </c:spPr>
          <c:marker>
            <c:symbol val="circle"/>
            <c:size val="5"/>
            <c:spPr>
              <a:solidFill>
                <a:schemeClr val="accent1"/>
              </a:solidFill>
              <a:ln w="9525">
                <a:solidFill>
                  <a:schemeClr val="accent1"/>
                </a:solidFill>
              </a:ln>
              <a:effectLst/>
            </c:spPr>
          </c:marker>
          <c:xVal>
            <c:numRef>
              <c:f>'Working Data'!$X$75:$X$154</c:f>
              <c:numCache>
                <c:formatCode>0.00</c:formatCode>
                <c:ptCount val="80"/>
                <c:pt idx="0">
                  <c:v>3.8855743388050228</c:v>
                </c:pt>
                <c:pt idx="1">
                  <c:v>3.8855743388050228</c:v>
                </c:pt>
                <c:pt idx="2">
                  <c:v>3.8855743388050228</c:v>
                </c:pt>
                <c:pt idx="3">
                  <c:v>3.8855743388050228</c:v>
                </c:pt>
                <c:pt idx="4">
                  <c:v>3.8855743388050228</c:v>
                </c:pt>
                <c:pt idx="5">
                  <c:v>3.8855743388050228</c:v>
                </c:pt>
                <c:pt idx="6">
                  <c:v>3.8855743388050228</c:v>
                </c:pt>
                <c:pt idx="7">
                  <c:v>3.8855743388050228</c:v>
                </c:pt>
                <c:pt idx="8">
                  <c:v>4.0164433885125357</c:v>
                </c:pt>
                <c:pt idx="9">
                  <c:v>3.9291973553741939</c:v>
                </c:pt>
                <c:pt idx="10">
                  <c:v>3.8855743388050228</c:v>
                </c:pt>
                <c:pt idx="11">
                  <c:v>3.9946318802279506</c:v>
                </c:pt>
                <c:pt idx="12">
                  <c:v>3.9291973553741939</c:v>
                </c:pt>
                <c:pt idx="13">
                  <c:v>3.972820371943365</c:v>
                </c:pt>
                <c:pt idx="14">
                  <c:v>3.8855743388050228</c:v>
                </c:pt>
                <c:pt idx="15">
                  <c:v>3.9291973553741939</c:v>
                </c:pt>
                <c:pt idx="16">
                  <c:v>3.9117481487465255</c:v>
                </c:pt>
                <c:pt idx="17">
                  <c:v>3.8855743388050228</c:v>
                </c:pt>
                <c:pt idx="18">
                  <c:v>3.8855743388050228</c:v>
                </c:pt>
                <c:pt idx="19">
                  <c:v>3.8855743388050228</c:v>
                </c:pt>
                <c:pt idx="20">
                  <c:v>3.8855743388050228</c:v>
                </c:pt>
                <c:pt idx="21">
                  <c:v>3.88993664046194</c:v>
                </c:pt>
                <c:pt idx="22">
                  <c:v>3.8855743388050228</c:v>
                </c:pt>
                <c:pt idx="23">
                  <c:v>3.9291973553741939</c:v>
                </c:pt>
                <c:pt idx="24">
                  <c:v>3.9510088636587795</c:v>
                </c:pt>
                <c:pt idx="25">
                  <c:v>3.8855743388050228</c:v>
                </c:pt>
                <c:pt idx="26">
                  <c:v>3.972820371943365</c:v>
                </c:pt>
                <c:pt idx="27">
                  <c:v>3.8855743388050228</c:v>
                </c:pt>
                <c:pt idx="28">
                  <c:v>3.8986612437757739</c:v>
                </c:pt>
                <c:pt idx="29">
                  <c:v>3.9379219586880279</c:v>
                </c:pt>
                <c:pt idx="30">
                  <c:v>3.8855743388050228</c:v>
                </c:pt>
                <c:pt idx="31">
                  <c:v>3.8855743388050228</c:v>
                </c:pt>
                <c:pt idx="32">
                  <c:v>3.8855743388050228</c:v>
                </c:pt>
                <c:pt idx="33">
                  <c:v>3.9684580702864478</c:v>
                </c:pt>
                <c:pt idx="34">
                  <c:v>3.8855743388050228</c:v>
                </c:pt>
                <c:pt idx="35">
                  <c:v>3.9291973553741939</c:v>
                </c:pt>
                <c:pt idx="36">
                  <c:v>3.9510088636587795</c:v>
                </c:pt>
                <c:pt idx="37">
                  <c:v>3.8855743388050228</c:v>
                </c:pt>
                <c:pt idx="38">
                  <c:v>3.8855743388050228</c:v>
                </c:pt>
                <c:pt idx="39">
                  <c:v>3.8855743388050228</c:v>
                </c:pt>
                <c:pt idx="40">
                  <c:v>3.8986612437757739</c:v>
                </c:pt>
                <c:pt idx="41">
                  <c:v>3.9291973553741939</c:v>
                </c:pt>
                <c:pt idx="42">
                  <c:v>4.147312438220049</c:v>
                </c:pt>
                <c:pt idx="43">
                  <c:v>3.9379219586880279</c:v>
                </c:pt>
                <c:pt idx="44">
                  <c:v>3.8855743388050228</c:v>
                </c:pt>
                <c:pt idx="45">
                  <c:v>3.9117481487465255</c:v>
                </c:pt>
                <c:pt idx="46">
                  <c:v>3.9946318802279506</c:v>
                </c:pt>
                <c:pt idx="47">
                  <c:v>3.972820371943365</c:v>
                </c:pt>
                <c:pt idx="48">
                  <c:v>3.8855743388050228</c:v>
                </c:pt>
                <c:pt idx="49">
                  <c:v>3.972820371943365</c:v>
                </c:pt>
                <c:pt idx="50">
                  <c:v>3.8855743388050228</c:v>
                </c:pt>
                <c:pt idx="51">
                  <c:v>3.972820371943365</c:v>
                </c:pt>
                <c:pt idx="52">
                  <c:v>3.8855743388050228</c:v>
                </c:pt>
                <c:pt idx="53">
                  <c:v>3.9379219586880279</c:v>
                </c:pt>
                <c:pt idx="54">
                  <c:v>3.9640957686295306</c:v>
                </c:pt>
                <c:pt idx="55">
                  <c:v>3.9510088636587795</c:v>
                </c:pt>
                <c:pt idx="56">
                  <c:v>3.8855743388050228</c:v>
                </c:pt>
                <c:pt idx="57">
                  <c:v>3.972820371943365</c:v>
                </c:pt>
                <c:pt idx="58">
                  <c:v>3.8855743388050228</c:v>
                </c:pt>
                <c:pt idx="59">
                  <c:v>4.0164433885125357</c:v>
                </c:pt>
                <c:pt idx="60">
                  <c:v>3.9510088636587795</c:v>
                </c:pt>
                <c:pt idx="61">
                  <c:v>3.8855743388050228</c:v>
                </c:pt>
                <c:pt idx="62">
                  <c:v>4.0164433885125357</c:v>
                </c:pt>
                <c:pt idx="63">
                  <c:v>3.972820371943365</c:v>
                </c:pt>
                <c:pt idx="64">
                  <c:v>3.9902695785710334</c:v>
                </c:pt>
                <c:pt idx="65">
                  <c:v>3.9510088636587795</c:v>
                </c:pt>
                <c:pt idx="66">
                  <c:v>3.9379219586880279</c:v>
                </c:pt>
                <c:pt idx="67">
                  <c:v>3.8855743388050228</c:v>
                </c:pt>
                <c:pt idx="68">
                  <c:v>3.8855743388050228</c:v>
                </c:pt>
                <c:pt idx="69">
                  <c:v>4.0382548967971212</c:v>
                </c:pt>
                <c:pt idx="70">
                  <c:v>3.972820371943365</c:v>
                </c:pt>
                <c:pt idx="71">
                  <c:v>3.8855743388050228</c:v>
                </c:pt>
                <c:pt idx="72">
                  <c:v>3.8855743388050228</c:v>
                </c:pt>
                <c:pt idx="73">
                  <c:v>3.9510088636587795</c:v>
                </c:pt>
                <c:pt idx="74">
                  <c:v>3.8855743388050228</c:v>
                </c:pt>
                <c:pt idx="75">
                  <c:v>3.9379219586880279</c:v>
                </c:pt>
                <c:pt idx="76">
                  <c:v>3.9510088636587795</c:v>
                </c:pt>
                <c:pt idx="77">
                  <c:v>3.972820371943365</c:v>
                </c:pt>
                <c:pt idx="78">
                  <c:v>3.9946318802279506</c:v>
                </c:pt>
                <c:pt idx="79">
                  <c:v>3.972820371943365</c:v>
                </c:pt>
              </c:numCache>
            </c:numRef>
          </c:xVal>
          <c:yVal>
            <c:numRef>
              <c:f>'Working Data'!$Y$75:$Y$154</c:f>
              <c:numCache>
                <c:formatCode>0.00</c:formatCode>
                <c:ptCount val="80"/>
                <c:pt idx="0">
                  <c:v>1.4425661194977124E-2</c:v>
                </c:pt>
                <c:pt idx="1">
                  <c:v>3.4425661194977142E-2</c:v>
                </c:pt>
                <c:pt idx="2">
                  <c:v>-0.24557433880502266</c:v>
                </c:pt>
                <c:pt idx="3">
                  <c:v>0.1114256611949771</c:v>
                </c:pt>
                <c:pt idx="4">
                  <c:v>0.41442566119497704</c:v>
                </c:pt>
                <c:pt idx="5">
                  <c:v>0.11442566119497721</c:v>
                </c:pt>
                <c:pt idx="6">
                  <c:v>0.11442566119497721</c:v>
                </c:pt>
                <c:pt idx="7">
                  <c:v>-0.48557433880502288</c:v>
                </c:pt>
                <c:pt idx="8">
                  <c:v>-0.42644338851253583</c:v>
                </c:pt>
                <c:pt idx="9">
                  <c:v>0.67080264462580574</c:v>
                </c:pt>
                <c:pt idx="10">
                  <c:v>-0.18557433880502261</c:v>
                </c:pt>
                <c:pt idx="11">
                  <c:v>-0.69463188022795075</c:v>
                </c:pt>
                <c:pt idx="12">
                  <c:v>-0.22919735537419372</c:v>
                </c:pt>
                <c:pt idx="13">
                  <c:v>1.027179628056635</c:v>
                </c:pt>
                <c:pt idx="14">
                  <c:v>-0.2855743388050227</c:v>
                </c:pt>
                <c:pt idx="15">
                  <c:v>-0.4291973553741939</c:v>
                </c:pt>
                <c:pt idx="16">
                  <c:v>0.20825185125347456</c:v>
                </c:pt>
                <c:pt idx="17">
                  <c:v>1.1144256611949772</c:v>
                </c:pt>
                <c:pt idx="18">
                  <c:v>0.56442566119497739</c:v>
                </c:pt>
                <c:pt idx="19">
                  <c:v>-0.2855743388050227</c:v>
                </c:pt>
                <c:pt idx="20">
                  <c:v>-0.48557433880502288</c:v>
                </c:pt>
                <c:pt idx="21">
                  <c:v>-0.48993664046194008</c:v>
                </c:pt>
                <c:pt idx="22">
                  <c:v>1.4425661194977124E-2</c:v>
                </c:pt>
                <c:pt idx="23">
                  <c:v>-0.15919735537419388</c:v>
                </c:pt>
                <c:pt idx="24">
                  <c:v>4.8991136341220543E-2</c:v>
                </c:pt>
                <c:pt idx="25">
                  <c:v>1.1144256611949772</c:v>
                </c:pt>
                <c:pt idx="26">
                  <c:v>-0.13282037194336516</c:v>
                </c:pt>
                <c:pt idx="27">
                  <c:v>0.11442566119497721</c:v>
                </c:pt>
                <c:pt idx="28">
                  <c:v>-0.19866124377577377</c:v>
                </c:pt>
                <c:pt idx="29">
                  <c:v>-0.43792195868802786</c:v>
                </c:pt>
                <c:pt idx="30">
                  <c:v>0.18942566119497739</c:v>
                </c:pt>
                <c:pt idx="31">
                  <c:v>0.36442566119497721</c:v>
                </c:pt>
                <c:pt idx="32">
                  <c:v>-0.38557433880502279</c:v>
                </c:pt>
                <c:pt idx="33">
                  <c:v>-6.8458070286447903E-2</c:v>
                </c:pt>
                <c:pt idx="34">
                  <c:v>-0.2855743388050227</c:v>
                </c:pt>
                <c:pt idx="35">
                  <c:v>-0.12919735537419408</c:v>
                </c:pt>
                <c:pt idx="36">
                  <c:v>0.57899113634122079</c:v>
                </c:pt>
                <c:pt idx="37">
                  <c:v>-0.11557433880502277</c:v>
                </c:pt>
                <c:pt idx="38">
                  <c:v>0.31442566119497739</c:v>
                </c:pt>
                <c:pt idx="39">
                  <c:v>-0.13557433880502279</c:v>
                </c:pt>
                <c:pt idx="40">
                  <c:v>0.15633875622422577</c:v>
                </c:pt>
                <c:pt idx="41">
                  <c:v>1.0708026446258061</c:v>
                </c:pt>
                <c:pt idx="42">
                  <c:v>0.12268756177995055</c:v>
                </c:pt>
                <c:pt idx="43">
                  <c:v>6.2078041311972143E-2</c:v>
                </c:pt>
                <c:pt idx="44">
                  <c:v>0.11442566119497721</c:v>
                </c:pt>
                <c:pt idx="45">
                  <c:v>0.40825185125347474</c:v>
                </c:pt>
                <c:pt idx="46">
                  <c:v>5.3681197720494289E-3</c:v>
                </c:pt>
                <c:pt idx="47">
                  <c:v>-2.2820371943364837E-2</c:v>
                </c:pt>
                <c:pt idx="48">
                  <c:v>-8.5574338805022965E-2</c:v>
                </c:pt>
                <c:pt idx="49">
                  <c:v>2.7179628056634986E-2</c:v>
                </c:pt>
                <c:pt idx="50">
                  <c:v>1.1144256611949772</c:v>
                </c:pt>
                <c:pt idx="51">
                  <c:v>0.22717962805663516</c:v>
                </c:pt>
                <c:pt idx="52">
                  <c:v>-0.38557433880502279</c:v>
                </c:pt>
                <c:pt idx="53">
                  <c:v>-0.53792195868802795</c:v>
                </c:pt>
                <c:pt idx="54">
                  <c:v>-6.4095768629530703E-2</c:v>
                </c:pt>
                <c:pt idx="55">
                  <c:v>-5.1008863658779546E-2</c:v>
                </c:pt>
                <c:pt idx="56">
                  <c:v>-0.88557433880502279</c:v>
                </c:pt>
                <c:pt idx="57">
                  <c:v>-0.77282037194336484</c:v>
                </c:pt>
                <c:pt idx="58">
                  <c:v>1.4425661194977124E-2</c:v>
                </c:pt>
                <c:pt idx="59">
                  <c:v>1.4335566114874645</c:v>
                </c:pt>
                <c:pt idx="60">
                  <c:v>-0.25100886365877928</c:v>
                </c:pt>
                <c:pt idx="61">
                  <c:v>-0.33557433880502296</c:v>
                </c:pt>
                <c:pt idx="62">
                  <c:v>-0.11644338851253577</c:v>
                </c:pt>
                <c:pt idx="63">
                  <c:v>1.027179628056635</c:v>
                </c:pt>
                <c:pt idx="64">
                  <c:v>-1.4902695785710334</c:v>
                </c:pt>
                <c:pt idx="65">
                  <c:v>0.49899113634122072</c:v>
                </c:pt>
                <c:pt idx="66">
                  <c:v>-0.33792195868802777</c:v>
                </c:pt>
                <c:pt idx="67">
                  <c:v>0.11442566119497721</c:v>
                </c:pt>
                <c:pt idx="68">
                  <c:v>0.11442566119497721</c:v>
                </c:pt>
                <c:pt idx="69">
                  <c:v>-3.8254896797121241E-2</c:v>
                </c:pt>
                <c:pt idx="70">
                  <c:v>-0.47282037194336501</c:v>
                </c:pt>
                <c:pt idx="71">
                  <c:v>-3.5574338805022698E-2</c:v>
                </c:pt>
                <c:pt idx="72">
                  <c:v>-0.48557433880502288</c:v>
                </c:pt>
                <c:pt idx="73">
                  <c:v>4.8991136341220543E-2</c:v>
                </c:pt>
                <c:pt idx="74">
                  <c:v>-0.68557433880502261</c:v>
                </c:pt>
                <c:pt idx="75">
                  <c:v>0.66207804131197179</c:v>
                </c:pt>
                <c:pt idx="76">
                  <c:v>-0.6110088636587796</c:v>
                </c:pt>
                <c:pt idx="77">
                  <c:v>-0.47282037194336501</c:v>
                </c:pt>
                <c:pt idx="78">
                  <c:v>1.0053681197720494</c:v>
                </c:pt>
                <c:pt idx="79">
                  <c:v>-0.97282037194336501</c:v>
                </c:pt>
              </c:numCache>
            </c:numRef>
          </c:yVal>
          <c:smooth val="0"/>
          <c:extLst>
            <c:ext xmlns:c16="http://schemas.microsoft.com/office/drawing/2014/chart" uri="{C3380CC4-5D6E-409C-BE32-E72D297353CC}">
              <c16:uniqueId val="{00000000-3181-4D45-99AA-ED1D261058AD}"/>
            </c:ext>
          </c:extLst>
        </c:ser>
        <c:dLbls>
          <c:showLegendKey val="0"/>
          <c:showVal val="0"/>
          <c:showCatName val="0"/>
          <c:showSerName val="0"/>
          <c:showPercent val="0"/>
          <c:showBubbleSize val="0"/>
        </c:dLbls>
        <c:axId val="375186088"/>
        <c:axId val="428426272"/>
      </c:scatterChart>
      <c:valAx>
        <c:axId val="3751860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426272"/>
        <c:crosses val="autoZero"/>
        <c:crossBetween val="midCat"/>
      </c:valAx>
      <c:valAx>
        <c:axId val="42842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860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a:t>
            </a:r>
            <a:r>
              <a:rPr lang="en-US" baseline="0"/>
              <a:t> 5a: Hours on Social Media vs HS GPA Scatterplot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Data'!$AK$75</c:f>
              <c:strCache>
                <c:ptCount val="1"/>
                <c:pt idx="0">
                  <c:v>hs_gpa</c:v>
                </c:pt>
              </c:strCache>
            </c:strRef>
          </c:tx>
          <c:spPr>
            <a:ln w="28575" cap="rnd">
              <a:noFill/>
              <a:round/>
            </a:ln>
            <a:effectLst/>
          </c:spPr>
          <c:marker>
            <c:symbol val="circle"/>
            <c:size val="5"/>
            <c:spPr>
              <a:solidFill>
                <a:schemeClr val="accent1"/>
              </a:solidFill>
              <a:ln w="9525">
                <a:solidFill>
                  <a:schemeClr val="accent1"/>
                </a:solidFill>
              </a:ln>
              <a:effectLst/>
            </c:spPr>
          </c:marker>
          <c:xVal>
            <c:numRef>
              <c:f>'Working Data'!$AJ$76:$AJ$156</c:f>
              <c:numCache>
                <c:formatCode>General</c:formatCode>
                <c:ptCount val="81"/>
                <c:pt idx="0">
                  <c:v>150</c:v>
                </c:pt>
                <c:pt idx="1">
                  <c:v>120</c:v>
                </c:pt>
                <c:pt idx="2">
                  <c:v>120</c:v>
                </c:pt>
                <c:pt idx="3">
                  <c:v>120</c:v>
                </c:pt>
                <c:pt idx="4">
                  <c:v>120</c:v>
                </c:pt>
                <c:pt idx="5">
                  <c:v>70</c:v>
                </c:pt>
                <c:pt idx="6">
                  <c:v>65</c:v>
                </c:pt>
                <c:pt idx="7">
                  <c:v>60</c:v>
                </c:pt>
                <c:pt idx="8">
                  <c:v>60</c:v>
                </c:pt>
                <c:pt idx="9">
                  <c:v>60</c:v>
                </c:pt>
                <c:pt idx="10">
                  <c:v>30</c:v>
                </c:pt>
                <c:pt idx="11">
                  <c:v>20</c:v>
                </c:pt>
                <c:pt idx="12">
                  <c:v>360</c:v>
                </c:pt>
                <c:pt idx="13">
                  <c:v>300</c:v>
                </c:pt>
                <c:pt idx="14">
                  <c:v>300</c:v>
                </c:pt>
                <c:pt idx="15">
                  <c:v>240</c:v>
                </c:pt>
                <c:pt idx="16">
                  <c:v>240</c:v>
                </c:pt>
                <c:pt idx="17">
                  <c:v>120</c:v>
                </c:pt>
                <c:pt idx="18">
                  <c:v>120</c:v>
                </c:pt>
                <c:pt idx="19">
                  <c:v>100</c:v>
                </c:pt>
                <c:pt idx="20">
                  <c:v>100</c:v>
                </c:pt>
                <c:pt idx="21">
                  <c:v>90</c:v>
                </c:pt>
                <c:pt idx="22">
                  <c:v>90</c:v>
                </c:pt>
                <c:pt idx="23">
                  <c:v>80</c:v>
                </c:pt>
                <c:pt idx="24">
                  <c:v>60</c:v>
                </c:pt>
                <c:pt idx="25">
                  <c:v>60</c:v>
                </c:pt>
                <c:pt idx="26">
                  <c:v>60</c:v>
                </c:pt>
                <c:pt idx="27">
                  <c:v>60</c:v>
                </c:pt>
                <c:pt idx="28">
                  <c:v>60</c:v>
                </c:pt>
                <c:pt idx="29">
                  <c:v>60</c:v>
                </c:pt>
                <c:pt idx="30">
                  <c:v>60</c:v>
                </c:pt>
                <c:pt idx="31">
                  <c:v>60</c:v>
                </c:pt>
                <c:pt idx="32">
                  <c:v>60</c:v>
                </c:pt>
                <c:pt idx="33">
                  <c:v>60</c:v>
                </c:pt>
                <c:pt idx="34">
                  <c:v>60</c:v>
                </c:pt>
                <c:pt idx="35">
                  <c:v>50</c:v>
                </c:pt>
                <c:pt idx="36">
                  <c:v>45</c:v>
                </c:pt>
                <c:pt idx="37">
                  <c:v>45</c:v>
                </c:pt>
                <c:pt idx="38">
                  <c:v>45</c:v>
                </c:pt>
                <c:pt idx="39">
                  <c:v>45</c:v>
                </c:pt>
                <c:pt idx="40">
                  <c:v>30</c:v>
                </c:pt>
                <c:pt idx="41">
                  <c:v>30</c:v>
                </c:pt>
                <c:pt idx="42">
                  <c:v>30</c:v>
                </c:pt>
                <c:pt idx="43">
                  <c:v>30</c:v>
                </c:pt>
                <c:pt idx="44">
                  <c:v>30</c:v>
                </c:pt>
                <c:pt idx="45">
                  <c:v>30</c:v>
                </c:pt>
                <c:pt idx="46">
                  <c:v>20</c:v>
                </c:pt>
                <c:pt idx="47">
                  <c:v>12</c:v>
                </c:pt>
                <c:pt idx="48">
                  <c:v>10</c:v>
                </c:pt>
                <c:pt idx="49">
                  <c:v>10</c:v>
                </c:pt>
                <c:pt idx="50">
                  <c:v>10</c:v>
                </c:pt>
                <c:pt idx="51">
                  <c:v>0</c:v>
                </c:pt>
                <c:pt idx="52">
                  <c:v>180</c:v>
                </c:pt>
                <c:pt idx="53">
                  <c:v>180</c:v>
                </c:pt>
                <c:pt idx="54">
                  <c:v>120</c:v>
                </c:pt>
                <c:pt idx="55">
                  <c:v>120</c:v>
                </c:pt>
                <c:pt idx="56">
                  <c:v>90</c:v>
                </c:pt>
                <c:pt idx="57">
                  <c:v>60</c:v>
                </c:pt>
                <c:pt idx="58">
                  <c:v>60</c:v>
                </c:pt>
                <c:pt idx="59">
                  <c:v>60</c:v>
                </c:pt>
                <c:pt idx="60">
                  <c:v>60</c:v>
                </c:pt>
                <c:pt idx="61">
                  <c:v>60</c:v>
                </c:pt>
                <c:pt idx="62">
                  <c:v>60</c:v>
                </c:pt>
                <c:pt idx="63">
                  <c:v>60</c:v>
                </c:pt>
                <c:pt idx="64">
                  <c:v>60</c:v>
                </c:pt>
                <c:pt idx="65">
                  <c:v>60</c:v>
                </c:pt>
                <c:pt idx="66">
                  <c:v>60</c:v>
                </c:pt>
                <c:pt idx="67">
                  <c:v>45</c:v>
                </c:pt>
                <c:pt idx="68">
                  <c:v>40</c:v>
                </c:pt>
                <c:pt idx="69">
                  <c:v>30</c:v>
                </c:pt>
                <c:pt idx="70">
                  <c:v>30</c:v>
                </c:pt>
                <c:pt idx="71">
                  <c:v>30</c:v>
                </c:pt>
                <c:pt idx="72">
                  <c:v>20</c:v>
                </c:pt>
                <c:pt idx="73">
                  <c:v>20</c:v>
                </c:pt>
                <c:pt idx="74">
                  <c:v>180</c:v>
                </c:pt>
                <c:pt idx="75">
                  <c:v>120</c:v>
                </c:pt>
                <c:pt idx="76">
                  <c:v>120</c:v>
                </c:pt>
                <c:pt idx="77">
                  <c:v>60</c:v>
                </c:pt>
                <c:pt idx="78">
                  <c:v>60</c:v>
                </c:pt>
                <c:pt idx="79">
                  <c:v>60</c:v>
                </c:pt>
                <c:pt idx="80">
                  <c:v>10</c:v>
                </c:pt>
              </c:numCache>
            </c:numRef>
          </c:xVal>
          <c:yVal>
            <c:numRef>
              <c:f>'Working Data'!$AK$76:$AK$156</c:f>
              <c:numCache>
                <c:formatCode>General</c:formatCode>
                <c:ptCount val="81"/>
                <c:pt idx="0">
                  <c:v>3.9</c:v>
                </c:pt>
                <c:pt idx="1">
                  <c:v>3.92</c:v>
                </c:pt>
                <c:pt idx="2">
                  <c:v>3.64</c:v>
                </c:pt>
                <c:pt idx="3">
                  <c:v>3.9969999999999999</c:v>
                </c:pt>
                <c:pt idx="4">
                  <c:v>4.3</c:v>
                </c:pt>
                <c:pt idx="5">
                  <c:v>4</c:v>
                </c:pt>
                <c:pt idx="6">
                  <c:v>4</c:v>
                </c:pt>
                <c:pt idx="7">
                  <c:v>3.4</c:v>
                </c:pt>
                <c:pt idx="8">
                  <c:v>3.59</c:v>
                </c:pt>
                <c:pt idx="9">
                  <c:v>4.5999999999999996</c:v>
                </c:pt>
                <c:pt idx="10">
                  <c:v>3.7</c:v>
                </c:pt>
                <c:pt idx="11">
                  <c:v>3.94</c:v>
                </c:pt>
                <c:pt idx="12">
                  <c:v>3.3</c:v>
                </c:pt>
                <c:pt idx="13">
                  <c:v>3.7</c:v>
                </c:pt>
                <c:pt idx="14">
                  <c:v>5</c:v>
                </c:pt>
                <c:pt idx="15">
                  <c:v>3.6</c:v>
                </c:pt>
                <c:pt idx="16">
                  <c:v>3.5</c:v>
                </c:pt>
                <c:pt idx="17">
                  <c:v>4.12</c:v>
                </c:pt>
                <c:pt idx="18">
                  <c:v>5</c:v>
                </c:pt>
                <c:pt idx="19">
                  <c:v>4.45</c:v>
                </c:pt>
                <c:pt idx="20">
                  <c:v>3.6</c:v>
                </c:pt>
                <c:pt idx="21">
                  <c:v>3.4</c:v>
                </c:pt>
                <c:pt idx="22">
                  <c:v>3.4</c:v>
                </c:pt>
                <c:pt idx="23">
                  <c:v>3.9</c:v>
                </c:pt>
                <c:pt idx="24">
                  <c:v>3.77</c:v>
                </c:pt>
                <c:pt idx="25">
                  <c:v>4</c:v>
                </c:pt>
                <c:pt idx="26">
                  <c:v>5</c:v>
                </c:pt>
                <c:pt idx="27">
                  <c:v>3.84</c:v>
                </c:pt>
                <c:pt idx="28">
                  <c:v>4</c:v>
                </c:pt>
                <c:pt idx="29">
                  <c:v>3.7</c:v>
                </c:pt>
                <c:pt idx="30">
                  <c:v>3.5</c:v>
                </c:pt>
                <c:pt idx="31">
                  <c:v>4.0750000000000002</c:v>
                </c:pt>
                <c:pt idx="32">
                  <c:v>4.25</c:v>
                </c:pt>
                <c:pt idx="33">
                  <c:v>3.5</c:v>
                </c:pt>
                <c:pt idx="34">
                  <c:v>3.9</c:v>
                </c:pt>
                <c:pt idx="35">
                  <c:v>3.6</c:v>
                </c:pt>
                <c:pt idx="36">
                  <c:v>3.8</c:v>
                </c:pt>
                <c:pt idx="37">
                  <c:v>4.53</c:v>
                </c:pt>
                <c:pt idx="38">
                  <c:v>3.77</c:v>
                </c:pt>
                <c:pt idx="39">
                  <c:v>4.2</c:v>
                </c:pt>
                <c:pt idx="40">
                  <c:v>3.75</c:v>
                </c:pt>
                <c:pt idx="41">
                  <c:v>4.0549999999999997</c:v>
                </c:pt>
                <c:pt idx="42">
                  <c:v>5</c:v>
                </c:pt>
                <c:pt idx="43">
                  <c:v>4</c:v>
                </c:pt>
                <c:pt idx="44">
                  <c:v>4.2699999999999996</c:v>
                </c:pt>
                <c:pt idx="45">
                  <c:v>4</c:v>
                </c:pt>
                <c:pt idx="46">
                  <c:v>4</c:v>
                </c:pt>
                <c:pt idx="47">
                  <c:v>4.32</c:v>
                </c:pt>
                <c:pt idx="48">
                  <c:v>4</c:v>
                </c:pt>
                <c:pt idx="49">
                  <c:v>3.95</c:v>
                </c:pt>
                <c:pt idx="50">
                  <c:v>3.8</c:v>
                </c:pt>
                <c:pt idx="51">
                  <c:v>4</c:v>
                </c:pt>
                <c:pt idx="52">
                  <c:v>5</c:v>
                </c:pt>
                <c:pt idx="53">
                  <c:v>4.2</c:v>
                </c:pt>
                <c:pt idx="54">
                  <c:v>3.5</c:v>
                </c:pt>
                <c:pt idx="55">
                  <c:v>3.4</c:v>
                </c:pt>
                <c:pt idx="56">
                  <c:v>3.9</c:v>
                </c:pt>
                <c:pt idx="57">
                  <c:v>3.9</c:v>
                </c:pt>
                <c:pt idx="58">
                  <c:v>3</c:v>
                </c:pt>
                <c:pt idx="59">
                  <c:v>3.2</c:v>
                </c:pt>
                <c:pt idx="60">
                  <c:v>3.9</c:v>
                </c:pt>
                <c:pt idx="61">
                  <c:v>5.45</c:v>
                </c:pt>
                <c:pt idx="62">
                  <c:v>3.7</c:v>
                </c:pt>
                <c:pt idx="63">
                  <c:v>3.55</c:v>
                </c:pt>
                <c:pt idx="64">
                  <c:v>3.9</c:v>
                </c:pt>
                <c:pt idx="65">
                  <c:v>5</c:v>
                </c:pt>
                <c:pt idx="66">
                  <c:v>2.5</c:v>
                </c:pt>
                <c:pt idx="67">
                  <c:v>4.45</c:v>
                </c:pt>
                <c:pt idx="68">
                  <c:v>3.6</c:v>
                </c:pt>
                <c:pt idx="69">
                  <c:v>4</c:v>
                </c:pt>
                <c:pt idx="70">
                  <c:v>4</c:v>
                </c:pt>
                <c:pt idx="71">
                  <c:v>4</c:v>
                </c:pt>
                <c:pt idx="72">
                  <c:v>3.5</c:v>
                </c:pt>
                <c:pt idx="73">
                  <c:v>3.85</c:v>
                </c:pt>
                <c:pt idx="74">
                  <c:v>4</c:v>
                </c:pt>
                <c:pt idx="75">
                  <c:v>3.2</c:v>
                </c:pt>
                <c:pt idx="76">
                  <c:v>4.5999999999999996</c:v>
                </c:pt>
                <c:pt idx="77">
                  <c:v>3.34</c:v>
                </c:pt>
                <c:pt idx="78">
                  <c:v>3.5</c:v>
                </c:pt>
                <c:pt idx="79">
                  <c:v>5</c:v>
                </c:pt>
                <c:pt idx="80">
                  <c:v>3</c:v>
                </c:pt>
              </c:numCache>
            </c:numRef>
          </c:yVal>
          <c:smooth val="0"/>
          <c:extLst>
            <c:ext xmlns:c16="http://schemas.microsoft.com/office/drawing/2014/chart" uri="{C3380CC4-5D6E-409C-BE32-E72D297353CC}">
              <c16:uniqueId val="{00000000-1CA9-4C20-A070-951EDD074203}"/>
            </c:ext>
          </c:extLst>
        </c:ser>
        <c:dLbls>
          <c:showLegendKey val="0"/>
          <c:showVal val="0"/>
          <c:showCatName val="0"/>
          <c:showSerName val="0"/>
          <c:showPercent val="0"/>
          <c:showBubbleSize val="0"/>
        </c:dLbls>
        <c:axId val="375554816"/>
        <c:axId val="375555472"/>
      </c:scatterChart>
      <c:valAx>
        <c:axId val="375554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on</a:t>
                </a:r>
                <a:r>
                  <a:rPr lang="en-US" baseline="0"/>
                  <a:t> Social Media</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55472"/>
        <c:crosses val="autoZero"/>
        <c:crossBetween val="midCat"/>
      </c:valAx>
      <c:valAx>
        <c:axId val="37555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HS GPA</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554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Figure 5b:</a:t>
            </a:r>
            <a:r>
              <a:rPr lang="en-US" baseline="0"/>
              <a:t> Hours on Social Media vs HS GPA </a:t>
            </a:r>
            <a:r>
              <a:rPr lang="en-US"/>
              <a:t>Residuals Scatterplot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 Data'!$AM$75</c:f>
              <c:strCache>
                <c:ptCount val="1"/>
                <c:pt idx="0">
                  <c:v>Residuals</c:v>
                </c:pt>
              </c:strCache>
            </c:strRef>
          </c:tx>
          <c:spPr>
            <a:ln w="28575" cap="rnd">
              <a:noFill/>
              <a:round/>
            </a:ln>
            <a:effectLst/>
          </c:spPr>
          <c:marker>
            <c:symbol val="circle"/>
            <c:size val="5"/>
            <c:spPr>
              <a:solidFill>
                <a:schemeClr val="accent1"/>
              </a:solidFill>
              <a:ln w="9525">
                <a:solidFill>
                  <a:schemeClr val="accent1"/>
                </a:solidFill>
              </a:ln>
              <a:effectLst/>
            </c:spPr>
          </c:marker>
          <c:xVal>
            <c:numRef>
              <c:f>'Working Data'!$AL$76:$AL$156</c:f>
              <c:numCache>
                <c:formatCode>0.00</c:formatCode>
                <c:ptCount val="81"/>
                <c:pt idx="0">
                  <c:v>3.9392523797240697</c:v>
                </c:pt>
                <c:pt idx="1">
                  <c:v>3.9371592308458649</c:v>
                </c:pt>
                <c:pt idx="2">
                  <c:v>3.9371592308458649</c:v>
                </c:pt>
                <c:pt idx="3">
                  <c:v>3.9371592308458649</c:v>
                </c:pt>
                <c:pt idx="4">
                  <c:v>3.9371592308458649</c:v>
                </c:pt>
                <c:pt idx="5">
                  <c:v>3.9336706493821896</c:v>
                </c:pt>
                <c:pt idx="6">
                  <c:v>3.933321791235822</c:v>
                </c:pt>
                <c:pt idx="7">
                  <c:v>3.9329729330894545</c:v>
                </c:pt>
                <c:pt idx="8">
                  <c:v>3.9329729330894545</c:v>
                </c:pt>
                <c:pt idx="9">
                  <c:v>3.9329729330894545</c:v>
                </c:pt>
                <c:pt idx="10">
                  <c:v>3.9308797842112497</c:v>
                </c:pt>
                <c:pt idx="11">
                  <c:v>3.9301820679185147</c:v>
                </c:pt>
                <c:pt idx="12">
                  <c:v>3.9539044218715054</c:v>
                </c:pt>
                <c:pt idx="13">
                  <c:v>3.9497181241150954</c:v>
                </c:pt>
                <c:pt idx="14">
                  <c:v>3.9497181241150954</c:v>
                </c:pt>
                <c:pt idx="15">
                  <c:v>3.9455318263586849</c:v>
                </c:pt>
                <c:pt idx="16">
                  <c:v>3.9455318263586849</c:v>
                </c:pt>
                <c:pt idx="17">
                  <c:v>3.9371592308458649</c:v>
                </c:pt>
                <c:pt idx="18">
                  <c:v>3.9371592308458649</c:v>
                </c:pt>
                <c:pt idx="19">
                  <c:v>3.9357637982603948</c:v>
                </c:pt>
                <c:pt idx="20">
                  <c:v>3.9357637982603948</c:v>
                </c:pt>
                <c:pt idx="21">
                  <c:v>3.9350660819676597</c:v>
                </c:pt>
                <c:pt idx="22">
                  <c:v>3.9350660819676597</c:v>
                </c:pt>
                <c:pt idx="23">
                  <c:v>3.9343683656749247</c:v>
                </c:pt>
                <c:pt idx="24">
                  <c:v>3.9329729330894545</c:v>
                </c:pt>
                <c:pt idx="25">
                  <c:v>3.9329729330894545</c:v>
                </c:pt>
                <c:pt idx="26">
                  <c:v>3.9329729330894545</c:v>
                </c:pt>
                <c:pt idx="27">
                  <c:v>3.9329729330894545</c:v>
                </c:pt>
                <c:pt idx="28">
                  <c:v>3.9329729330894545</c:v>
                </c:pt>
                <c:pt idx="29">
                  <c:v>3.9329729330894545</c:v>
                </c:pt>
                <c:pt idx="30">
                  <c:v>3.9329729330894545</c:v>
                </c:pt>
                <c:pt idx="31">
                  <c:v>3.9329729330894545</c:v>
                </c:pt>
                <c:pt idx="32">
                  <c:v>3.9329729330894545</c:v>
                </c:pt>
                <c:pt idx="33">
                  <c:v>3.9329729330894545</c:v>
                </c:pt>
                <c:pt idx="34">
                  <c:v>3.9329729330894545</c:v>
                </c:pt>
                <c:pt idx="35">
                  <c:v>3.9322752167967194</c:v>
                </c:pt>
                <c:pt idx="36">
                  <c:v>3.9319263586503519</c:v>
                </c:pt>
                <c:pt idx="37">
                  <c:v>3.9319263586503519</c:v>
                </c:pt>
                <c:pt idx="38">
                  <c:v>3.9319263586503519</c:v>
                </c:pt>
                <c:pt idx="39">
                  <c:v>3.9319263586503519</c:v>
                </c:pt>
                <c:pt idx="40">
                  <c:v>3.9308797842112497</c:v>
                </c:pt>
                <c:pt idx="41">
                  <c:v>3.9308797842112497</c:v>
                </c:pt>
                <c:pt idx="42">
                  <c:v>3.9308797842112497</c:v>
                </c:pt>
                <c:pt idx="43">
                  <c:v>3.9308797842112497</c:v>
                </c:pt>
                <c:pt idx="44">
                  <c:v>3.9308797842112497</c:v>
                </c:pt>
                <c:pt idx="45">
                  <c:v>3.9308797842112497</c:v>
                </c:pt>
                <c:pt idx="46">
                  <c:v>3.9301820679185147</c:v>
                </c:pt>
                <c:pt idx="47">
                  <c:v>3.9296238948843265</c:v>
                </c:pt>
                <c:pt idx="48">
                  <c:v>3.9294843516257796</c:v>
                </c:pt>
                <c:pt idx="49">
                  <c:v>3.9294843516257796</c:v>
                </c:pt>
                <c:pt idx="50">
                  <c:v>3.9294843516257796</c:v>
                </c:pt>
                <c:pt idx="51">
                  <c:v>3.9287866353330445</c:v>
                </c:pt>
                <c:pt idx="52">
                  <c:v>3.9413455286022749</c:v>
                </c:pt>
                <c:pt idx="53">
                  <c:v>3.9413455286022749</c:v>
                </c:pt>
                <c:pt idx="54">
                  <c:v>3.9371592308458649</c:v>
                </c:pt>
                <c:pt idx="55">
                  <c:v>3.9371592308458649</c:v>
                </c:pt>
                <c:pt idx="56">
                  <c:v>3.9350660819676597</c:v>
                </c:pt>
                <c:pt idx="57">
                  <c:v>3.9329729330894545</c:v>
                </c:pt>
                <c:pt idx="58">
                  <c:v>3.9329729330894545</c:v>
                </c:pt>
                <c:pt idx="59">
                  <c:v>3.9329729330894545</c:v>
                </c:pt>
                <c:pt idx="60">
                  <c:v>3.9329729330894545</c:v>
                </c:pt>
                <c:pt idx="61">
                  <c:v>3.9329729330894545</c:v>
                </c:pt>
                <c:pt idx="62">
                  <c:v>3.9329729330894545</c:v>
                </c:pt>
                <c:pt idx="63">
                  <c:v>3.9329729330894545</c:v>
                </c:pt>
                <c:pt idx="64">
                  <c:v>3.9329729330894545</c:v>
                </c:pt>
                <c:pt idx="65">
                  <c:v>3.9329729330894545</c:v>
                </c:pt>
                <c:pt idx="66">
                  <c:v>3.9329729330894545</c:v>
                </c:pt>
                <c:pt idx="67">
                  <c:v>3.9319263586503519</c:v>
                </c:pt>
                <c:pt idx="68">
                  <c:v>3.9315775005039848</c:v>
                </c:pt>
                <c:pt idx="69">
                  <c:v>3.9308797842112497</c:v>
                </c:pt>
                <c:pt idx="70">
                  <c:v>3.9308797842112497</c:v>
                </c:pt>
                <c:pt idx="71">
                  <c:v>3.9308797842112497</c:v>
                </c:pt>
                <c:pt idx="72">
                  <c:v>3.9301820679185147</c:v>
                </c:pt>
                <c:pt idx="73">
                  <c:v>3.9301820679185147</c:v>
                </c:pt>
                <c:pt idx="74">
                  <c:v>3.9413455286022749</c:v>
                </c:pt>
                <c:pt idx="75">
                  <c:v>3.9371592308458649</c:v>
                </c:pt>
                <c:pt idx="76">
                  <c:v>3.9371592308458649</c:v>
                </c:pt>
                <c:pt idx="77">
                  <c:v>3.9329729330894545</c:v>
                </c:pt>
                <c:pt idx="78">
                  <c:v>3.9329729330894545</c:v>
                </c:pt>
                <c:pt idx="79">
                  <c:v>3.9329729330894545</c:v>
                </c:pt>
                <c:pt idx="80">
                  <c:v>3.9294843516257796</c:v>
                </c:pt>
              </c:numCache>
            </c:numRef>
          </c:xVal>
          <c:yVal>
            <c:numRef>
              <c:f>'Working Data'!$AM$76:$AM$156</c:f>
              <c:numCache>
                <c:formatCode>0.00</c:formatCode>
                <c:ptCount val="81"/>
                <c:pt idx="0">
                  <c:v>-3.9252379724069808E-2</c:v>
                </c:pt>
                <c:pt idx="1">
                  <c:v>-1.7159230845865014E-2</c:v>
                </c:pt>
                <c:pt idx="2">
                  <c:v>-0.29715923084586482</c:v>
                </c:pt>
                <c:pt idx="3">
                  <c:v>5.9840769154134943E-2</c:v>
                </c:pt>
                <c:pt idx="4">
                  <c:v>0.36284076915413488</c:v>
                </c:pt>
                <c:pt idx="5">
                  <c:v>6.6329350617810423E-2</c:v>
                </c:pt>
                <c:pt idx="6">
                  <c:v>6.667820876417796E-2</c:v>
                </c:pt>
                <c:pt idx="7">
                  <c:v>-0.53297293308945459</c:v>
                </c:pt>
                <c:pt idx="8">
                  <c:v>-0.34297293308945465</c:v>
                </c:pt>
                <c:pt idx="9">
                  <c:v>0.66702706691054514</c:v>
                </c:pt>
                <c:pt idx="10">
                  <c:v>-0.23087978421124955</c:v>
                </c:pt>
                <c:pt idx="11">
                  <c:v>9.8179320814852922E-3</c:v>
                </c:pt>
                <c:pt idx="12">
                  <c:v>-0.65390442187150555</c:v>
                </c:pt>
                <c:pt idx="13">
                  <c:v>-0.2497181241150952</c:v>
                </c:pt>
                <c:pt idx="14">
                  <c:v>1.0502818758849046</c:v>
                </c:pt>
                <c:pt idx="15">
                  <c:v>-0.34553182635868485</c:v>
                </c:pt>
                <c:pt idx="16">
                  <c:v>-0.44553182635868493</c:v>
                </c:pt>
                <c:pt idx="17">
                  <c:v>0.18284076915413516</c:v>
                </c:pt>
                <c:pt idx="18">
                  <c:v>1.0628407691541351</c:v>
                </c:pt>
                <c:pt idx="19">
                  <c:v>0.51423620173960538</c:v>
                </c:pt>
                <c:pt idx="20">
                  <c:v>-0.33576379826039471</c:v>
                </c:pt>
                <c:pt idx="21">
                  <c:v>-0.53506608196765981</c:v>
                </c:pt>
                <c:pt idx="22">
                  <c:v>-0.53506608196765981</c:v>
                </c:pt>
                <c:pt idx="23">
                  <c:v>-3.4368365674924739E-2</c:v>
                </c:pt>
                <c:pt idx="24">
                  <c:v>-0.16297293308945449</c:v>
                </c:pt>
                <c:pt idx="25">
                  <c:v>6.7027066910545496E-2</c:v>
                </c:pt>
                <c:pt idx="26">
                  <c:v>1.0670270669105455</c:v>
                </c:pt>
                <c:pt idx="27">
                  <c:v>-9.2972933089454646E-2</c:v>
                </c:pt>
                <c:pt idx="28">
                  <c:v>6.7027066910545496E-2</c:v>
                </c:pt>
                <c:pt idx="29">
                  <c:v>-0.23297293308945433</c:v>
                </c:pt>
                <c:pt idx="30">
                  <c:v>-0.4329729330894545</c:v>
                </c:pt>
                <c:pt idx="31">
                  <c:v>0.14202706691054567</c:v>
                </c:pt>
                <c:pt idx="32">
                  <c:v>0.3170270669105455</c:v>
                </c:pt>
                <c:pt idx="33">
                  <c:v>-0.4329729330894545</c:v>
                </c:pt>
                <c:pt idx="34">
                  <c:v>-3.2972933089454592E-2</c:v>
                </c:pt>
                <c:pt idx="35">
                  <c:v>-0.33227521679671934</c:v>
                </c:pt>
                <c:pt idx="36">
                  <c:v>-0.13192635865035207</c:v>
                </c:pt>
                <c:pt idx="37">
                  <c:v>0.59807364134964836</c:v>
                </c:pt>
                <c:pt idx="38">
                  <c:v>-0.16192635865035188</c:v>
                </c:pt>
                <c:pt idx="39">
                  <c:v>0.26807364134964828</c:v>
                </c:pt>
                <c:pt idx="40">
                  <c:v>-0.18087978421124973</c:v>
                </c:pt>
                <c:pt idx="41">
                  <c:v>0.12412021578874999</c:v>
                </c:pt>
                <c:pt idx="42">
                  <c:v>1.0691202157887503</c:v>
                </c:pt>
                <c:pt idx="43">
                  <c:v>6.9120215788750272E-2</c:v>
                </c:pt>
                <c:pt idx="44">
                  <c:v>0.33912021578874985</c:v>
                </c:pt>
                <c:pt idx="45">
                  <c:v>6.9120215788750272E-2</c:v>
                </c:pt>
                <c:pt idx="46">
                  <c:v>6.9817932081485345E-2</c:v>
                </c:pt>
                <c:pt idx="47">
                  <c:v>0.39037610511567378</c:v>
                </c:pt>
                <c:pt idx="48">
                  <c:v>7.0515648374220419E-2</c:v>
                </c:pt>
                <c:pt idx="49">
                  <c:v>2.0515648374220596E-2</c:v>
                </c:pt>
                <c:pt idx="50">
                  <c:v>-0.12948435162577976</c:v>
                </c:pt>
                <c:pt idx="51">
                  <c:v>7.1213364666955492E-2</c:v>
                </c:pt>
                <c:pt idx="52">
                  <c:v>1.0586544713977251</c:v>
                </c:pt>
                <c:pt idx="53">
                  <c:v>0.25865447139772524</c:v>
                </c:pt>
                <c:pt idx="54">
                  <c:v>-0.43715923084586494</c:v>
                </c:pt>
                <c:pt idx="55">
                  <c:v>-0.53715923084586503</c:v>
                </c:pt>
                <c:pt idx="56">
                  <c:v>-3.5066081967659812E-2</c:v>
                </c:pt>
                <c:pt idx="57">
                  <c:v>-3.2972933089454592E-2</c:v>
                </c:pt>
                <c:pt idx="58">
                  <c:v>-0.9329729330894545</c:v>
                </c:pt>
                <c:pt idx="59">
                  <c:v>-0.73297293308945433</c:v>
                </c:pt>
                <c:pt idx="60">
                  <c:v>-3.2972933089454592E-2</c:v>
                </c:pt>
                <c:pt idx="61">
                  <c:v>1.5170270669105457</c:v>
                </c:pt>
                <c:pt idx="62">
                  <c:v>-0.23297293308945433</c:v>
                </c:pt>
                <c:pt idx="63">
                  <c:v>-0.38297293308945468</c:v>
                </c:pt>
                <c:pt idx="64">
                  <c:v>-3.2972933089454592E-2</c:v>
                </c:pt>
                <c:pt idx="65">
                  <c:v>1.0670270669105455</c:v>
                </c:pt>
                <c:pt idx="66">
                  <c:v>-1.4329729330894545</c:v>
                </c:pt>
                <c:pt idx="67">
                  <c:v>0.51807364134964828</c:v>
                </c:pt>
                <c:pt idx="68">
                  <c:v>-0.33157750050398471</c:v>
                </c:pt>
                <c:pt idx="69">
                  <c:v>6.9120215788750272E-2</c:v>
                </c:pt>
                <c:pt idx="70">
                  <c:v>6.9120215788750272E-2</c:v>
                </c:pt>
                <c:pt idx="71">
                  <c:v>6.9120215788750272E-2</c:v>
                </c:pt>
                <c:pt idx="72">
                  <c:v>-0.43018206791851465</c:v>
                </c:pt>
                <c:pt idx="73">
                  <c:v>-8.0182067918514566E-2</c:v>
                </c:pt>
                <c:pt idx="74">
                  <c:v>5.8654471397725061E-2</c:v>
                </c:pt>
                <c:pt idx="75">
                  <c:v>-0.73715923084586477</c:v>
                </c:pt>
                <c:pt idx="76">
                  <c:v>0.6628407691541347</c:v>
                </c:pt>
                <c:pt idx="77">
                  <c:v>-0.59297293308945465</c:v>
                </c:pt>
                <c:pt idx="78">
                  <c:v>-0.4329729330894545</c:v>
                </c:pt>
                <c:pt idx="79">
                  <c:v>1.0670270669105455</c:v>
                </c:pt>
                <c:pt idx="80">
                  <c:v>-0.92948435162577958</c:v>
                </c:pt>
              </c:numCache>
            </c:numRef>
          </c:yVal>
          <c:smooth val="0"/>
          <c:extLst>
            <c:ext xmlns:c16="http://schemas.microsoft.com/office/drawing/2014/chart" uri="{C3380CC4-5D6E-409C-BE32-E72D297353CC}">
              <c16:uniqueId val="{00000000-090E-4A9C-B299-02EDA3675411}"/>
            </c:ext>
          </c:extLst>
        </c:ser>
        <c:dLbls>
          <c:showLegendKey val="0"/>
          <c:showVal val="0"/>
          <c:showCatName val="0"/>
          <c:showSerName val="0"/>
          <c:showPercent val="0"/>
          <c:showBubbleSize val="0"/>
        </c:dLbls>
        <c:axId val="400068464"/>
        <c:axId val="400075680"/>
      </c:scatterChart>
      <c:valAx>
        <c:axId val="4000684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Predicated 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75680"/>
        <c:crosses val="autoZero"/>
        <c:crossBetween val="midCat"/>
      </c:valAx>
      <c:valAx>
        <c:axId val="40007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Residuals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068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lang="en-US" sz="1400" b="0" i="0" u="none" strike="noStrike" kern="1200" spc="0" baseline="0">
                <a:solidFill>
                  <a:sysClr val="windowText" lastClr="000000">
                    <a:lumMod val="65000"/>
                    <a:lumOff val="35000"/>
                  </a:sysClr>
                </a:solidFill>
                <a:latin typeface="Franklin Gothic Medium Cond" panose="020B0606030402020204" pitchFamily="34" charset="0"/>
                <a:ea typeface="Franklin Gothic Medium Cond" panose="020B0606030402020204" pitchFamily="34" charset="0"/>
                <a:cs typeface="Franklin Gothic Medium Cond" panose="020B0606030402020204" pitchFamily="34" charset="0"/>
              </a:defRPr>
            </a:pPr>
            <a:r>
              <a:rPr lang="en-US">
                <a:latin typeface="Franklin Gothic Medium Cond" panose="020B0606030402020204" pitchFamily="34" charset="0"/>
              </a:rPr>
              <a:t>Figure 2: Hours Spent on Social Media Histogram</a:t>
            </a:r>
          </a:p>
        </cx:rich>
      </cx:tx>
    </cx:title>
    <cx:plotArea>
      <cx:plotAreaRegion>
        <cx:series layoutId="clusteredColumn" uniqueId="{2B73D024-EC68-4003-9ADC-57BAD715852F}">
          <cx:tx>
            <cx:txData>
              <cx:f>_xlchart.v1.0</cx:f>
              <cx:v>social 240 200 180 150 120 120 120 120 120 120 120 120 100 100 90 90 90 90 80 70 65 60 60 60 60 60 45 45 30 30 30 20 20 20 20 N/A 360 360 360 300 300 250 240 240 240 240 240 240 200 180 180 180 180 180 180 180 150 150 150 120 120 120 120 120 120 120 120 120 120 120 120 120 120 120 120 120 120 120 120 120 120 120 100 100 100 100 100 90 90 90 80 80 80 75 65 60 60 60 60 60 60 60 60 60 60 60 60 60 60 60 60 60 60 60 60 60 60 60 60 60 60 60 60 60 60 60 60 60 60 60 60 50 45 45 45 45 45 45 45 45 45 40 40 30 30 30 30 30 30 30 30 30 30 30 30 30 30 20 20 15 12 10 10 10 10 10 0 N/A 300 260 240 240 180 180 180 180 180 180 180 180 150 150 150 150 120 120 120 120 100 100 90 90 90 90 90 90 90 80 75 60 60 60 60 60 60 60 60 60 60 60 60 60 60 60 60 60 60 60 60 60 60 45 40 35 30 30 30 30 30 20 20 N/A N/A</cx:v>
            </cx:txData>
          </cx:tx>
          <cx:dataId val="0"/>
          <cx:layoutPr>
            <cx:binning intervalClosed="r"/>
          </cx:layoutPr>
        </cx:series>
      </cx:plotAreaRegion>
      <cx:axis id="0">
        <cx:catScaling gapWidth="0"/>
        <cx:title>
          <cx:tx>
            <cx:rich>
              <a:bodyPr spcFirstLastPara="1" vertOverflow="ellipsis" wrap="square" lIns="0" tIns="0" rIns="0" bIns="0" anchor="ctr" anchorCtr="1"/>
              <a:lstStyle/>
              <a:p>
                <a:pPr algn="ctr">
                  <a:defRPr lang="en-US" sz="1000" b="0" i="0" u="none" strike="noStrike" baseline="0">
                    <a:solidFill>
                      <a:sysClr val="windowText" lastClr="000000">
                        <a:lumMod val="65000"/>
                        <a:lumOff val="35000"/>
                      </a:sysClr>
                    </a:solidFill>
                    <a:latin typeface="Franklin Gothic Medium Cond" panose="020B0606030402020204" pitchFamily="34" charset="0"/>
                    <a:ea typeface="Franklin Gothic Medium Cond" panose="020B0606030402020204" pitchFamily="34" charset="0"/>
                    <a:cs typeface="Franklin Gothic Medium Cond" panose="020B0606030402020204" pitchFamily="34" charset="0"/>
                  </a:defRPr>
                </a:pPr>
                <a:r>
                  <a:rPr lang="en-US" sz="1000">
                    <a:latin typeface="Franklin Gothic Medium Cond" panose="020B0606030402020204" pitchFamily="34" charset="0"/>
                  </a:rPr>
                  <a:t>Hours</a:t>
                </a:r>
                <a:endParaRPr lang="en-US">
                  <a:latin typeface="Franklin Gothic Medium Cond" panose="020B0606030402020204" pitchFamily="34" charset="0"/>
                </a:endParaRPr>
              </a:p>
            </cx:rich>
          </cx:tx>
        </cx:title>
        <cx:tickLabels/>
        <cx:txPr>
          <a:bodyPr spcFirstLastPara="1" vertOverflow="ellipsis" wrap="square" lIns="0" tIns="0" rIns="0" bIns="0" anchor="ctr" anchorCtr="1"/>
          <a:lstStyle/>
          <a:p>
            <a:pPr>
              <a:defRPr lang="en-US" sz="1100" b="0" i="0" u="none" strike="noStrike" kern="1200" baseline="0">
                <a:solidFill>
                  <a:sysClr val="windowText" lastClr="000000">
                    <a:lumMod val="65000"/>
                    <a:lumOff val="35000"/>
                  </a:sysClr>
                </a:solidFill>
                <a:latin typeface="Franklin Gothic Medium Cond" panose="020B0606030402020204" pitchFamily="34" charset="0"/>
                <a:ea typeface="Franklin Gothic Medium Cond" panose="020B0606030402020204" pitchFamily="34" charset="0"/>
                <a:cs typeface="Franklin Gothic Medium Cond" panose="020B0606030402020204" pitchFamily="34" charset="0"/>
              </a:defRPr>
            </a:pPr>
            <a:endParaRPr lang="en-US" sz="1100">
              <a:latin typeface="Franklin Gothic Medium Cond" panose="020B0606030402020204" pitchFamily="34" charset="0"/>
            </a:endParaRPr>
          </a:p>
        </cx:txPr>
      </cx:axis>
      <cx:axis id="1">
        <cx:valScaling/>
        <cx:title>
          <cx:tx>
            <cx:rich>
              <a:bodyPr spcFirstLastPara="1" vertOverflow="ellipsis" wrap="square" lIns="0" tIns="0" rIns="0" bIns="0" anchor="ctr" anchorCtr="1"/>
              <a:lstStyle/>
              <a:p>
                <a:pPr algn="ctr">
                  <a:defRPr lang="en-US" sz="1050" b="0" i="0" u="none" strike="noStrike" baseline="0">
                    <a:solidFill>
                      <a:sysClr val="windowText" lastClr="000000">
                        <a:lumMod val="65000"/>
                        <a:lumOff val="35000"/>
                      </a:sysClr>
                    </a:solidFill>
                    <a:latin typeface="Franklin Gothic Medium Cond" panose="020B0606030402020204" pitchFamily="34" charset="0"/>
                    <a:ea typeface="Franklin Gothic Medium Cond" panose="020B0606030402020204" pitchFamily="34" charset="0"/>
                    <a:cs typeface="Franklin Gothic Medium Cond" panose="020B0606030402020204" pitchFamily="34" charset="0"/>
                  </a:defRPr>
                </a:pPr>
                <a:r>
                  <a:rPr lang="en-US" sz="1050">
                    <a:latin typeface="Franklin Gothic Medium Cond" panose="020B0606030402020204" pitchFamily="34" charset="0"/>
                  </a:rPr>
                  <a:t>Frequency</a:t>
                </a:r>
                <a:endParaRPr lang="en-US">
                  <a:latin typeface="Franklin Gothic Medium Cond" panose="020B0606030402020204" pitchFamily="34" charset="0"/>
                </a:endParaRPr>
              </a:p>
            </cx:rich>
          </cx:tx>
        </cx:title>
        <cx:majorGridlines/>
        <cx:tickLabels/>
        <cx:txPr>
          <a:bodyPr spcFirstLastPara="1" vertOverflow="ellipsis" wrap="square" lIns="0" tIns="0" rIns="0" bIns="0" anchor="ctr" anchorCtr="1"/>
          <a:lstStyle/>
          <a:p>
            <a:pPr>
              <a:defRPr lang="en-US" sz="900" b="0" i="0" u="none" strike="noStrike" kern="1200" baseline="0">
                <a:solidFill>
                  <a:sysClr val="windowText" lastClr="000000">
                    <a:lumMod val="65000"/>
                    <a:lumOff val="35000"/>
                  </a:sysClr>
                </a:solidFill>
                <a:latin typeface="Franklin Gothic Medium Cond" panose="020B0606030402020204" pitchFamily="34" charset="0"/>
                <a:ea typeface="Franklin Gothic Medium Cond" panose="020B0606030402020204" pitchFamily="34" charset="0"/>
                <a:cs typeface="Franklin Gothic Medium Cond" panose="020B0606030402020204" pitchFamily="34" charset="0"/>
              </a:defRPr>
            </a:pPr>
            <a:endParaRPr lang="en-US">
              <a:latin typeface="Franklin Gothic Medium Cond" panose="020B0606030402020204" pitchFamily="34" charset="0"/>
            </a:endParaRPr>
          </a:p>
        </cx:txPr>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0</xdr:colOff>
      <xdr:row>37</xdr:row>
      <xdr:rowOff>133350</xdr:rowOff>
    </xdr:from>
    <xdr:to>
      <xdr:col>14</xdr:col>
      <xdr:colOff>781050</xdr:colOff>
      <xdr:row>54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828674</xdr:colOff>
      <xdr:row>55</xdr:row>
      <xdr:rowOff>19050</xdr:rowOff>
    </xdr:from>
    <xdr:to>
      <xdr:col>14</xdr:col>
      <xdr:colOff>781049</xdr:colOff>
      <xdr:row>72</xdr:row>
      <xdr:rowOff>9525</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26</xdr:col>
      <xdr:colOff>28574</xdr:colOff>
      <xdr:row>81</xdr:row>
      <xdr:rowOff>114300</xdr:rowOff>
    </xdr:from>
    <xdr:to>
      <xdr:col>32</xdr:col>
      <xdr:colOff>400049</xdr:colOff>
      <xdr:row>98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157162</xdr:colOff>
      <xdr:row>73</xdr:row>
      <xdr:rowOff>52387</xdr:rowOff>
    </xdr:from>
    <xdr:to>
      <xdr:col>14</xdr:col>
      <xdr:colOff>100012</xdr:colOff>
      <xdr:row>90</xdr:row>
      <xdr:rowOff>42862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176212</xdr:colOff>
      <xdr:row>90</xdr:row>
      <xdr:rowOff>61912</xdr:rowOff>
    </xdr:from>
    <xdr:to>
      <xdr:col>14</xdr:col>
      <xdr:colOff>119062</xdr:colOff>
      <xdr:row>107</xdr:row>
      <xdr:rowOff>52387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557212</xdr:colOff>
      <xdr:row>98</xdr:row>
      <xdr:rowOff>128587</xdr:rowOff>
    </xdr:from>
    <xdr:to>
      <xdr:col>31</xdr:col>
      <xdr:colOff>795337</xdr:colOff>
      <xdr:row>115</xdr:row>
      <xdr:rowOff>119062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14287</xdr:colOff>
      <xdr:row>81</xdr:row>
      <xdr:rowOff>109537</xdr:rowOff>
    </xdr:from>
    <xdr:to>
      <xdr:col>43</xdr:col>
      <xdr:colOff>700087</xdr:colOff>
      <xdr:row>98</xdr:row>
      <xdr:rowOff>100012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39</xdr:col>
      <xdr:colOff>809625</xdr:colOff>
      <xdr:row>99</xdr:row>
      <xdr:rowOff>85725</xdr:rowOff>
    </xdr:from>
    <xdr:to>
      <xdr:col>43</xdr:col>
      <xdr:colOff>657225</xdr:colOff>
      <xdr:row>116</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C9"/>
  <sheetViews>
    <sheetView workbookViewId="0">
      <pane ySplit="1" topLeftCell="A2" activePane="bottomLeft" state="frozenSplit"/>
      <selection pane="bottomLeft" activeCell="C17" sqref="C17"/>
    </sheetView>
  </sheetViews>
  <sheetFormatPr defaultColWidth="11" defaultRowHeight="12.75" x14ac:dyDescent="0.2"/>
  <cols>
    <col min="1" max="1" width="26.875" customWidth="1"/>
    <col min="2" max="2" width="50.75" customWidth="1"/>
    <col min="3" max="3" width="59.375" customWidth="1"/>
  </cols>
  <sheetData>
    <row r="1" spans="1:3" x14ac:dyDescent="0.2">
      <c r="A1" s="1" t="s">
        <v>26</v>
      </c>
      <c r="B1" s="1" t="s">
        <v>27</v>
      </c>
      <c r="C1" s="1" t="s">
        <v>28</v>
      </c>
    </row>
    <row r="2" spans="1:3" x14ac:dyDescent="0.2">
      <c r="A2" t="s">
        <v>29</v>
      </c>
      <c r="B2" t="s">
        <v>30</v>
      </c>
      <c r="C2" t="s">
        <v>0</v>
      </c>
    </row>
    <row r="3" spans="1:3" x14ac:dyDescent="0.2">
      <c r="A3" t="s">
        <v>1</v>
      </c>
      <c r="B3" t="s">
        <v>2</v>
      </c>
      <c r="C3" t="s">
        <v>3</v>
      </c>
    </row>
    <row r="4" spans="1:3" x14ac:dyDescent="0.2">
      <c r="A4" t="s">
        <v>4</v>
      </c>
      <c r="B4" t="s">
        <v>5</v>
      </c>
    </row>
    <row r="5" spans="1:3" x14ac:dyDescent="0.2">
      <c r="A5" t="s">
        <v>6</v>
      </c>
      <c r="B5" t="s">
        <v>7</v>
      </c>
    </row>
    <row r="6" spans="1:3" x14ac:dyDescent="0.2">
      <c r="A6" t="s">
        <v>8</v>
      </c>
      <c r="B6" t="s">
        <v>9</v>
      </c>
    </row>
    <row r="7" spans="1:3" x14ac:dyDescent="0.2">
      <c r="A7" t="s">
        <v>21</v>
      </c>
      <c r="B7" t="s">
        <v>10</v>
      </c>
    </row>
    <row r="8" spans="1:3" x14ac:dyDescent="0.2">
      <c r="A8" t="s">
        <v>22</v>
      </c>
      <c r="B8" t="s">
        <v>11</v>
      </c>
      <c r="C8" t="s">
        <v>12</v>
      </c>
    </row>
    <row r="9" spans="1:3" x14ac:dyDescent="0.2">
      <c r="A9" t="s">
        <v>13</v>
      </c>
      <c r="B9" t="s">
        <v>14</v>
      </c>
      <c r="C9" t="s">
        <v>15</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3"/>
  <sheetViews>
    <sheetView workbookViewId="0">
      <pane ySplit="1" topLeftCell="A2" activePane="bottomLeft" state="frozenSplit"/>
      <selection pane="bottomLeft" activeCell="G30" sqref="G30"/>
    </sheetView>
  </sheetViews>
  <sheetFormatPr defaultColWidth="11" defaultRowHeight="12.75" x14ac:dyDescent="0.2"/>
  <sheetData>
    <row r="1" spans="1:8" x14ac:dyDescent="0.2">
      <c r="A1" t="s">
        <v>16</v>
      </c>
      <c r="B1" t="s">
        <v>17</v>
      </c>
      <c r="C1" t="s">
        <v>18</v>
      </c>
      <c r="D1" t="s">
        <v>19</v>
      </c>
      <c r="E1" t="s">
        <v>20</v>
      </c>
      <c r="F1" t="s">
        <v>21</v>
      </c>
      <c r="G1" t="s">
        <v>22</v>
      </c>
      <c r="H1" t="s">
        <v>23</v>
      </c>
    </row>
    <row r="2" spans="1:8" x14ac:dyDescent="0.2">
      <c r="A2" t="s">
        <v>24</v>
      </c>
      <c r="B2">
        <v>2</v>
      </c>
      <c r="C2">
        <v>360</v>
      </c>
      <c r="D2">
        <v>10</v>
      </c>
      <c r="E2">
        <v>3.95</v>
      </c>
      <c r="F2">
        <v>3.75</v>
      </c>
      <c r="G2">
        <v>6</v>
      </c>
      <c r="H2">
        <v>2</v>
      </c>
    </row>
    <row r="3" spans="1:8" x14ac:dyDescent="0.2">
      <c r="A3" t="s">
        <v>25</v>
      </c>
      <c r="B3">
        <v>1</v>
      </c>
      <c r="C3">
        <v>20</v>
      </c>
      <c r="E3">
        <v>3.94</v>
      </c>
      <c r="G3">
        <v>1</v>
      </c>
      <c r="H3">
        <v>3</v>
      </c>
    </row>
    <row r="4" spans="1:8" x14ac:dyDescent="0.2">
      <c r="A4" t="s">
        <v>25</v>
      </c>
      <c r="B4">
        <v>2</v>
      </c>
      <c r="C4">
        <v>10</v>
      </c>
      <c r="D4">
        <v>25</v>
      </c>
      <c r="E4">
        <v>4</v>
      </c>
      <c r="F4">
        <v>3.53</v>
      </c>
      <c r="G4">
        <v>1</v>
      </c>
      <c r="H4">
        <v>1</v>
      </c>
    </row>
    <row r="5" spans="1:8" x14ac:dyDescent="0.2">
      <c r="A5" t="s">
        <v>24</v>
      </c>
      <c r="B5">
        <v>2</v>
      </c>
      <c r="C5">
        <v>100</v>
      </c>
      <c r="D5">
        <v>8</v>
      </c>
      <c r="F5">
        <v>2.6789999999999998</v>
      </c>
      <c r="G5">
        <v>1</v>
      </c>
      <c r="H5">
        <v>4</v>
      </c>
    </row>
    <row r="6" spans="1:8" x14ac:dyDescent="0.2">
      <c r="A6" t="s">
        <v>24</v>
      </c>
      <c r="B6">
        <v>2</v>
      </c>
      <c r="C6">
        <v>30</v>
      </c>
      <c r="D6">
        <v>20</v>
      </c>
      <c r="E6">
        <v>3.8</v>
      </c>
      <c r="F6">
        <v>3.1</v>
      </c>
      <c r="G6">
        <v>1</v>
      </c>
      <c r="H6">
        <v>1</v>
      </c>
    </row>
    <row r="7" spans="1:8" x14ac:dyDescent="0.2">
      <c r="A7" t="s">
        <v>24</v>
      </c>
      <c r="B7">
        <v>2</v>
      </c>
      <c r="C7">
        <v>60</v>
      </c>
      <c r="D7">
        <v>4</v>
      </c>
      <c r="E7">
        <v>3.82</v>
      </c>
      <c r="F7">
        <v>3.3</v>
      </c>
      <c r="G7">
        <v>1</v>
      </c>
      <c r="H7">
        <v>3</v>
      </c>
    </row>
    <row r="8" spans="1:8" x14ac:dyDescent="0.2">
      <c r="A8" t="s">
        <v>25</v>
      </c>
      <c r="B8">
        <v>2</v>
      </c>
      <c r="C8">
        <v>60</v>
      </c>
      <c r="D8">
        <v>0</v>
      </c>
      <c r="E8">
        <v>5</v>
      </c>
      <c r="F8">
        <v>2.5299999999999998</v>
      </c>
      <c r="G8">
        <v>1</v>
      </c>
      <c r="H8">
        <v>1</v>
      </c>
    </row>
    <row r="9" spans="1:8" x14ac:dyDescent="0.2">
      <c r="A9" t="s">
        <v>24</v>
      </c>
      <c r="B9">
        <v>2</v>
      </c>
      <c r="C9">
        <v>75</v>
      </c>
      <c r="D9">
        <v>4</v>
      </c>
      <c r="E9">
        <v>4</v>
      </c>
      <c r="F9">
        <v>2.8</v>
      </c>
      <c r="G9">
        <v>3</v>
      </c>
      <c r="H9">
        <v>3</v>
      </c>
    </row>
    <row r="10" spans="1:8" x14ac:dyDescent="0.2">
      <c r="A10" t="s">
        <v>25</v>
      </c>
      <c r="B10">
        <v>3</v>
      </c>
      <c r="C10">
        <v>20</v>
      </c>
      <c r="D10">
        <v>20</v>
      </c>
      <c r="E10">
        <v>3.5</v>
      </c>
      <c r="F10">
        <v>3</v>
      </c>
      <c r="G10">
        <v>5</v>
      </c>
      <c r="H10">
        <v>2</v>
      </c>
    </row>
    <row r="11" spans="1:8" x14ac:dyDescent="0.2">
      <c r="A11" t="s">
        <v>24</v>
      </c>
      <c r="B11">
        <v>2</v>
      </c>
      <c r="C11">
        <v>10</v>
      </c>
      <c r="D11">
        <v>0</v>
      </c>
      <c r="E11">
        <v>4.43</v>
      </c>
      <c r="F11">
        <v>2.7</v>
      </c>
      <c r="G11">
        <v>1</v>
      </c>
      <c r="H11">
        <v>4</v>
      </c>
    </row>
    <row r="12" spans="1:8" x14ac:dyDescent="0.2">
      <c r="A12" t="s">
        <v>24</v>
      </c>
      <c r="B12">
        <v>2</v>
      </c>
      <c r="C12">
        <v>60</v>
      </c>
      <c r="D12">
        <v>0</v>
      </c>
      <c r="E12">
        <v>4.5237999999999996</v>
      </c>
      <c r="F12">
        <v>3.6669999999999998</v>
      </c>
      <c r="G12">
        <v>1</v>
      </c>
      <c r="H12">
        <v>3</v>
      </c>
    </row>
    <row r="13" spans="1:8" x14ac:dyDescent="0.2">
      <c r="A13" t="s">
        <v>25</v>
      </c>
      <c r="B13">
        <v>2</v>
      </c>
      <c r="C13">
        <v>30</v>
      </c>
      <c r="E13">
        <v>4</v>
      </c>
      <c r="F13">
        <v>3</v>
      </c>
      <c r="G13">
        <v>2</v>
      </c>
      <c r="H13">
        <v>3</v>
      </c>
    </row>
    <row r="14" spans="1:8" x14ac:dyDescent="0.2">
      <c r="A14" t="s">
        <v>25</v>
      </c>
      <c r="B14">
        <v>1</v>
      </c>
      <c r="C14">
        <v>120</v>
      </c>
      <c r="D14">
        <v>0</v>
      </c>
      <c r="E14">
        <v>3.64</v>
      </c>
      <c r="G14">
        <v>1</v>
      </c>
      <c r="H14">
        <v>2</v>
      </c>
    </row>
    <row r="15" spans="1:8" x14ac:dyDescent="0.2">
      <c r="A15" t="s">
        <v>24</v>
      </c>
      <c r="B15">
        <v>2</v>
      </c>
      <c r="C15">
        <v>120</v>
      </c>
      <c r="D15">
        <v>0</v>
      </c>
      <c r="E15">
        <v>3.97</v>
      </c>
      <c r="F15">
        <v>3.58</v>
      </c>
      <c r="G15">
        <v>4</v>
      </c>
      <c r="H15">
        <v>2</v>
      </c>
    </row>
    <row r="16" spans="1:8" x14ac:dyDescent="0.2">
      <c r="A16" t="s">
        <v>25</v>
      </c>
      <c r="B16">
        <v>2</v>
      </c>
      <c r="C16">
        <v>45</v>
      </c>
      <c r="D16">
        <v>12</v>
      </c>
      <c r="F16">
        <v>2.75</v>
      </c>
      <c r="G16">
        <v>5</v>
      </c>
      <c r="H16">
        <v>1</v>
      </c>
    </row>
    <row r="17" spans="1:8" x14ac:dyDescent="0.2">
      <c r="A17" t="s">
        <v>24</v>
      </c>
      <c r="B17">
        <v>2</v>
      </c>
      <c r="C17">
        <v>120</v>
      </c>
      <c r="D17">
        <v>0</v>
      </c>
      <c r="E17">
        <v>3.63</v>
      </c>
      <c r="F17">
        <v>3.96</v>
      </c>
      <c r="G17">
        <v>2</v>
      </c>
      <c r="H17">
        <v>1</v>
      </c>
    </row>
    <row r="18" spans="1:8" x14ac:dyDescent="0.2">
      <c r="A18" t="s">
        <v>24</v>
      </c>
      <c r="B18">
        <v>2</v>
      </c>
      <c r="C18">
        <v>60</v>
      </c>
      <c r="D18">
        <v>0</v>
      </c>
      <c r="F18">
        <v>3.089</v>
      </c>
      <c r="G18">
        <v>5</v>
      </c>
      <c r="H18">
        <v>3</v>
      </c>
    </row>
    <row r="19" spans="1:8" x14ac:dyDescent="0.2">
      <c r="A19" t="s">
        <v>25</v>
      </c>
      <c r="B19">
        <v>2</v>
      </c>
      <c r="C19">
        <v>30</v>
      </c>
      <c r="D19">
        <v>12</v>
      </c>
      <c r="E19">
        <v>4</v>
      </c>
      <c r="F19">
        <v>3.67</v>
      </c>
      <c r="G19">
        <v>2</v>
      </c>
      <c r="H19">
        <v>4</v>
      </c>
    </row>
    <row r="20" spans="1:8" x14ac:dyDescent="0.2">
      <c r="A20" t="s">
        <v>25</v>
      </c>
      <c r="B20">
        <v>2</v>
      </c>
      <c r="C20">
        <v>30</v>
      </c>
      <c r="D20">
        <v>3</v>
      </c>
      <c r="E20">
        <v>4.0549999999999997</v>
      </c>
      <c r="F20">
        <v>2.79</v>
      </c>
      <c r="G20">
        <v>1</v>
      </c>
      <c r="H20">
        <v>3</v>
      </c>
    </row>
    <row r="21" spans="1:8" x14ac:dyDescent="0.2">
      <c r="A21" t="s">
        <v>24</v>
      </c>
      <c r="B21">
        <v>4</v>
      </c>
      <c r="C21">
        <v>240</v>
      </c>
      <c r="D21">
        <v>0</v>
      </c>
      <c r="E21">
        <v>3.87</v>
      </c>
      <c r="F21">
        <v>2.4466000000000001</v>
      </c>
      <c r="G21">
        <v>2</v>
      </c>
      <c r="H21">
        <v>4</v>
      </c>
    </row>
    <row r="22" spans="1:8" x14ac:dyDescent="0.2">
      <c r="A22" t="s">
        <v>24</v>
      </c>
      <c r="B22">
        <v>1</v>
      </c>
      <c r="C22">
        <v>20</v>
      </c>
      <c r="D22">
        <v>10</v>
      </c>
      <c r="E22">
        <v>4</v>
      </c>
      <c r="G22">
        <v>2</v>
      </c>
      <c r="H22">
        <v>3</v>
      </c>
    </row>
    <row r="23" spans="1:8" x14ac:dyDescent="0.2">
      <c r="A23" t="s">
        <v>24</v>
      </c>
      <c r="B23">
        <v>2</v>
      </c>
      <c r="C23">
        <v>240</v>
      </c>
      <c r="D23">
        <v>0</v>
      </c>
      <c r="E23">
        <v>4</v>
      </c>
      <c r="F23">
        <v>3.2</v>
      </c>
      <c r="G23">
        <v>2</v>
      </c>
      <c r="H23">
        <v>1</v>
      </c>
    </row>
    <row r="24" spans="1:8" x14ac:dyDescent="0.2">
      <c r="A24" t="s">
        <v>25</v>
      </c>
      <c r="B24">
        <v>2</v>
      </c>
      <c r="C24">
        <v>30</v>
      </c>
      <c r="D24">
        <v>10</v>
      </c>
      <c r="F24">
        <v>3.67</v>
      </c>
      <c r="G24">
        <v>1</v>
      </c>
      <c r="H24">
        <v>2</v>
      </c>
    </row>
    <row r="25" spans="1:8" x14ac:dyDescent="0.2">
      <c r="A25" t="s">
        <v>25</v>
      </c>
      <c r="B25">
        <v>2</v>
      </c>
      <c r="C25">
        <v>50</v>
      </c>
      <c r="D25">
        <v>0</v>
      </c>
      <c r="E25">
        <v>3.6</v>
      </c>
      <c r="F25">
        <v>3.84</v>
      </c>
      <c r="G25">
        <v>6</v>
      </c>
      <c r="H25">
        <v>1</v>
      </c>
    </row>
    <row r="26" spans="1:8" x14ac:dyDescent="0.2">
      <c r="A26" t="s">
        <v>24</v>
      </c>
      <c r="B26">
        <v>1</v>
      </c>
      <c r="C26">
        <v>20</v>
      </c>
      <c r="D26">
        <v>0</v>
      </c>
      <c r="G26">
        <v>5</v>
      </c>
      <c r="H26">
        <v>1</v>
      </c>
    </row>
    <row r="27" spans="1:8" x14ac:dyDescent="0.2">
      <c r="A27" t="s">
        <v>24</v>
      </c>
      <c r="B27">
        <v>2</v>
      </c>
      <c r="C27">
        <v>120</v>
      </c>
      <c r="D27">
        <v>0</v>
      </c>
      <c r="E27">
        <v>3.8</v>
      </c>
      <c r="F27">
        <v>1.45</v>
      </c>
      <c r="G27">
        <v>6</v>
      </c>
      <c r="H27">
        <v>1</v>
      </c>
    </row>
    <row r="28" spans="1:8" x14ac:dyDescent="0.2">
      <c r="A28" t="s">
        <v>24</v>
      </c>
      <c r="B28">
        <v>2</v>
      </c>
      <c r="C28">
        <v>180</v>
      </c>
      <c r="D28">
        <v>14</v>
      </c>
      <c r="E28">
        <v>3.89</v>
      </c>
      <c r="F28">
        <v>3.6</v>
      </c>
      <c r="G28">
        <v>1</v>
      </c>
      <c r="H28">
        <v>1</v>
      </c>
    </row>
    <row r="29" spans="1:8" x14ac:dyDescent="0.2">
      <c r="A29" t="s">
        <v>24</v>
      </c>
      <c r="B29">
        <v>2</v>
      </c>
      <c r="C29">
        <v>120</v>
      </c>
      <c r="D29">
        <v>10</v>
      </c>
      <c r="E29">
        <v>4.7</v>
      </c>
      <c r="F29">
        <v>3.1</v>
      </c>
      <c r="G29">
        <v>6</v>
      </c>
      <c r="H29">
        <v>1</v>
      </c>
    </row>
    <row r="30" spans="1:8" x14ac:dyDescent="0.2">
      <c r="A30" t="s">
        <v>25</v>
      </c>
      <c r="B30">
        <v>2</v>
      </c>
      <c r="C30">
        <v>30</v>
      </c>
      <c r="D30">
        <v>20</v>
      </c>
      <c r="F30">
        <v>2.7</v>
      </c>
      <c r="G30">
        <v>2</v>
      </c>
      <c r="H30">
        <v>1</v>
      </c>
    </row>
    <row r="31" spans="1:8" x14ac:dyDescent="0.2">
      <c r="A31" t="s">
        <v>24</v>
      </c>
      <c r="B31">
        <v>1</v>
      </c>
      <c r="C31">
        <v>100</v>
      </c>
      <c r="D31">
        <v>0</v>
      </c>
      <c r="E31">
        <v>3.2</v>
      </c>
      <c r="G31">
        <v>6</v>
      </c>
      <c r="H31">
        <v>2</v>
      </c>
    </row>
    <row r="32" spans="1:8" x14ac:dyDescent="0.2">
      <c r="A32" t="s">
        <v>24</v>
      </c>
      <c r="B32">
        <v>2</v>
      </c>
      <c r="C32">
        <v>120</v>
      </c>
      <c r="D32">
        <v>20</v>
      </c>
      <c r="E32">
        <v>3.9</v>
      </c>
      <c r="F32">
        <v>3</v>
      </c>
      <c r="G32">
        <v>1</v>
      </c>
      <c r="H32">
        <v>3</v>
      </c>
    </row>
    <row r="33" spans="1:8" x14ac:dyDescent="0.2">
      <c r="A33" t="s">
        <v>24</v>
      </c>
      <c r="B33">
        <v>3</v>
      </c>
      <c r="C33">
        <v>35</v>
      </c>
      <c r="D33">
        <v>0</v>
      </c>
      <c r="E33">
        <v>3.74</v>
      </c>
      <c r="F33">
        <v>3.3090000000000002</v>
      </c>
      <c r="G33">
        <v>5</v>
      </c>
      <c r="H33">
        <v>1</v>
      </c>
    </row>
    <row r="34" spans="1:8" x14ac:dyDescent="0.2">
      <c r="A34" t="s">
        <v>24</v>
      </c>
      <c r="B34">
        <v>2</v>
      </c>
      <c r="C34">
        <v>30</v>
      </c>
      <c r="D34">
        <v>5</v>
      </c>
      <c r="F34">
        <v>4</v>
      </c>
      <c r="G34">
        <v>2</v>
      </c>
      <c r="H34">
        <v>1</v>
      </c>
    </row>
    <row r="35" spans="1:8" x14ac:dyDescent="0.2">
      <c r="A35" t="s">
        <v>24</v>
      </c>
      <c r="B35">
        <v>2</v>
      </c>
      <c r="C35">
        <v>65</v>
      </c>
      <c r="D35">
        <v>0</v>
      </c>
      <c r="E35">
        <v>3.85</v>
      </c>
      <c r="F35">
        <v>3.25</v>
      </c>
      <c r="G35">
        <v>1</v>
      </c>
      <c r="H35">
        <v>1</v>
      </c>
    </row>
    <row r="36" spans="1:8" x14ac:dyDescent="0.2">
      <c r="A36" t="s">
        <v>25</v>
      </c>
      <c r="B36">
        <v>2</v>
      </c>
      <c r="C36">
        <v>30</v>
      </c>
      <c r="D36">
        <v>60</v>
      </c>
      <c r="E36">
        <v>4.2699999999999996</v>
      </c>
      <c r="F36">
        <v>3.2511999999999999</v>
      </c>
      <c r="G36">
        <v>1</v>
      </c>
      <c r="H36">
        <v>2</v>
      </c>
    </row>
    <row r="37" spans="1:8" x14ac:dyDescent="0.2">
      <c r="A37" t="s">
        <v>25</v>
      </c>
      <c r="B37">
        <v>2</v>
      </c>
      <c r="C37">
        <v>120</v>
      </c>
      <c r="D37">
        <v>6</v>
      </c>
      <c r="E37">
        <v>4.12</v>
      </c>
      <c r="F37">
        <v>3.9</v>
      </c>
      <c r="G37">
        <v>2</v>
      </c>
      <c r="H37">
        <v>4</v>
      </c>
    </row>
    <row r="38" spans="1:8" x14ac:dyDescent="0.2">
      <c r="A38" t="s">
        <v>25</v>
      </c>
      <c r="B38">
        <v>2</v>
      </c>
      <c r="C38">
        <v>45</v>
      </c>
      <c r="D38">
        <v>15</v>
      </c>
      <c r="E38">
        <v>4.53</v>
      </c>
      <c r="F38">
        <v>3.46</v>
      </c>
      <c r="G38">
        <v>1</v>
      </c>
      <c r="H38">
        <v>4</v>
      </c>
    </row>
    <row r="39" spans="1:8" x14ac:dyDescent="0.2">
      <c r="A39" t="s">
        <v>24</v>
      </c>
      <c r="B39">
        <v>2</v>
      </c>
      <c r="C39">
        <v>60</v>
      </c>
      <c r="D39">
        <v>0</v>
      </c>
      <c r="E39">
        <v>4.2</v>
      </c>
      <c r="F39">
        <v>4</v>
      </c>
      <c r="G39">
        <v>1</v>
      </c>
      <c r="H39">
        <v>1</v>
      </c>
    </row>
    <row r="40" spans="1:8" x14ac:dyDescent="0.2">
      <c r="A40" t="s">
        <v>24</v>
      </c>
      <c r="B40">
        <v>2</v>
      </c>
      <c r="C40">
        <v>30</v>
      </c>
      <c r="D40">
        <v>0</v>
      </c>
      <c r="E40">
        <v>3</v>
      </c>
      <c r="F40">
        <v>3.5</v>
      </c>
      <c r="G40">
        <v>4</v>
      </c>
      <c r="H40">
        <v>3</v>
      </c>
    </row>
    <row r="41" spans="1:8" x14ac:dyDescent="0.2">
      <c r="A41" t="s">
        <v>25</v>
      </c>
      <c r="B41">
        <v>3</v>
      </c>
      <c r="C41">
        <v>45</v>
      </c>
      <c r="D41">
        <v>15</v>
      </c>
      <c r="E41">
        <v>4.45</v>
      </c>
      <c r="F41">
        <v>3.4</v>
      </c>
      <c r="G41">
        <v>5</v>
      </c>
      <c r="H41">
        <v>4</v>
      </c>
    </row>
    <row r="42" spans="1:8" x14ac:dyDescent="0.2">
      <c r="A42" t="s">
        <v>24</v>
      </c>
      <c r="B42">
        <v>2</v>
      </c>
      <c r="C42">
        <v>45</v>
      </c>
      <c r="D42">
        <v>0</v>
      </c>
      <c r="E42">
        <v>3.8</v>
      </c>
      <c r="F42">
        <v>2.7</v>
      </c>
      <c r="G42">
        <v>1</v>
      </c>
      <c r="H42">
        <v>1</v>
      </c>
    </row>
    <row r="43" spans="1:8" x14ac:dyDescent="0.2">
      <c r="A43" t="s">
        <v>24</v>
      </c>
      <c r="B43">
        <v>2</v>
      </c>
      <c r="C43">
        <v>120</v>
      </c>
      <c r="D43">
        <v>10</v>
      </c>
      <c r="E43">
        <v>4.0999999999999996</v>
      </c>
      <c r="F43">
        <v>3.1</v>
      </c>
      <c r="G43">
        <v>6</v>
      </c>
      <c r="H43">
        <v>1</v>
      </c>
    </row>
    <row r="44" spans="1:8" x14ac:dyDescent="0.2">
      <c r="A44" t="s">
        <v>25</v>
      </c>
      <c r="B44">
        <v>2</v>
      </c>
      <c r="C44">
        <v>20</v>
      </c>
      <c r="D44">
        <v>0</v>
      </c>
      <c r="E44">
        <v>4</v>
      </c>
      <c r="F44">
        <v>3.7</v>
      </c>
      <c r="G44">
        <v>1</v>
      </c>
      <c r="H44">
        <v>1</v>
      </c>
    </row>
    <row r="45" spans="1:8" x14ac:dyDescent="0.2">
      <c r="A45" t="s">
        <v>24</v>
      </c>
      <c r="B45">
        <v>2</v>
      </c>
      <c r="C45">
        <v>120</v>
      </c>
      <c r="E45">
        <v>3.9</v>
      </c>
      <c r="F45">
        <v>3.54</v>
      </c>
      <c r="G45">
        <v>1</v>
      </c>
      <c r="H45">
        <v>3</v>
      </c>
    </row>
    <row r="46" spans="1:8" x14ac:dyDescent="0.2">
      <c r="A46" t="s">
        <v>24</v>
      </c>
      <c r="B46">
        <v>2</v>
      </c>
      <c r="C46">
        <v>150</v>
      </c>
      <c r="D46">
        <v>0</v>
      </c>
      <c r="E46">
        <v>4.3</v>
      </c>
      <c r="F46">
        <v>3.75</v>
      </c>
      <c r="G46">
        <v>1</v>
      </c>
      <c r="H46">
        <v>2</v>
      </c>
    </row>
    <row r="47" spans="1:8" x14ac:dyDescent="0.2">
      <c r="A47" t="s">
        <v>25</v>
      </c>
      <c r="B47">
        <v>2</v>
      </c>
      <c r="C47">
        <v>180</v>
      </c>
      <c r="D47">
        <v>20</v>
      </c>
      <c r="F47">
        <v>3.8</v>
      </c>
      <c r="G47">
        <v>6</v>
      </c>
      <c r="H47">
        <v>4</v>
      </c>
    </row>
    <row r="48" spans="1:8" x14ac:dyDescent="0.2">
      <c r="A48" t="s">
        <v>24</v>
      </c>
      <c r="B48">
        <v>3</v>
      </c>
      <c r="C48">
        <v>60</v>
      </c>
      <c r="D48">
        <v>8</v>
      </c>
      <c r="F48">
        <v>3.7</v>
      </c>
      <c r="G48">
        <v>1</v>
      </c>
      <c r="H48">
        <v>3</v>
      </c>
    </row>
    <row r="49" spans="1:8" x14ac:dyDescent="0.2">
      <c r="A49" t="s">
        <v>25</v>
      </c>
      <c r="B49">
        <v>2</v>
      </c>
      <c r="C49">
        <v>60</v>
      </c>
      <c r="D49">
        <v>0</v>
      </c>
      <c r="F49">
        <v>3</v>
      </c>
      <c r="G49">
        <v>1</v>
      </c>
      <c r="H49">
        <v>1</v>
      </c>
    </row>
    <row r="50" spans="1:8" x14ac:dyDescent="0.2">
      <c r="A50" t="s">
        <v>25</v>
      </c>
      <c r="B50">
        <v>2</v>
      </c>
      <c r="C50">
        <v>360</v>
      </c>
      <c r="D50">
        <v>25</v>
      </c>
      <c r="E50">
        <v>3.3</v>
      </c>
      <c r="F50">
        <v>3.6</v>
      </c>
      <c r="G50">
        <v>5</v>
      </c>
      <c r="H50">
        <v>4</v>
      </c>
    </row>
    <row r="51" spans="1:8" x14ac:dyDescent="0.2">
      <c r="A51" t="s">
        <v>24</v>
      </c>
      <c r="B51">
        <v>2</v>
      </c>
      <c r="C51">
        <v>60</v>
      </c>
      <c r="D51">
        <v>3</v>
      </c>
      <c r="E51">
        <v>3.33</v>
      </c>
      <c r="F51">
        <v>3.7</v>
      </c>
      <c r="G51">
        <v>1</v>
      </c>
      <c r="H51">
        <v>4</v>
      </c>
    </row>
    <row r="52" spans="1:8" x14ac:dyDescent="0.2">
      <c r="A52" t="s">
        <v>24</v>
      </c>
      <c r="B52">
        <v>3</v>
      </c>
      <c r="C52">
        <v>60</v>
      </c>
      <c r="D52">
        <v>12</v>
      </c>
      <c r="E52">
        <v>3.3</v>
      </c>
      <c r="F52">
        <v>3.7</v>
      </c>
      <c r="G52">
        <v>2</v>
      </c>
      <c r="H52">
        <v>1</v>
      </c>
    </row>
    <row r="53" spans="1:8" x14ac:dyDescent="0.2">
      <c r="A53" t="s">
        <v>25</v>
      </c>
      <c r="B53">
        <v>4</v>
      </c>
      <c r="C53">
        <v>120</v>
      </c>
      <c r="D53">
        <v>12</v>
      </c>
      <c r="E53">
        <v>4.5999999999999996</v>
      </c>
      <c r="F53">
        <v>3.6</v>
      </c>
      <c r="G53">
        <v>3</v>
      </c>
      <c r="H53">
        <v>4</v>
      </c>
    </row>
    <row r="54" spans="1:8" x14ac:dyDescent="0.2">
      <c r="A54" t="s">
        <v>25</v>
      </c>
      <c r="B54">
        <v>3</v>
      </c>
      <c r="C54">
        <v>30</v>
      </c>
      <c r="D54">
        <v>0</v>
      </c>
      <c r="E54">
        <v>4</v>
      </c>
      <c r="F54">
        <v>3.8</v>
      </c>
      <c r="G54">
        <v>1</v>
      </c>
      <c r="H54">
        <v>2</v>
      </c>
    </row>
    <row r="55" spans="1:8" x14ac:dyDescent="0.2">
      <c r="A55" t="s">
        <v>24</v>
      </c>
      <c r="B55">
        <v>2</v>
      </c>
      <c r="C55">
        <v>180</v>
      </c>
      <c r="D55">
        <v>0</v>
      </c>
      <c r="E55">
        <v>3.98</v>
      </c>
      <c r="F55">
        <v>3.5</v>
      </c>
      <c r="G55">
        <v>6</v>
      </c>
      <c r="H55">
        <v>1</v>
      </c>
    </row>
    <row r="56" spans="1:8" x14ac:dyDescent="0.2">
      <c r="A56" t="s">
        <v>25</v>
      </c>
      <c r="B56">
        <v>2</v>
      </c>
      <c r="C56">
        <v>80</v>
      </c>
      <c r="D56">
        <v>0</v>
      </c>
      <c r="E56">
        <v>3.9</v>
      </c>
      <c r="F56">
        <v>3.7</v>
      </c>
      <c r="G56">
        <v>1</v>
      </c>
      <c r="H56">
        <v>4</v>
      </c>
    </row>
    <row r="57" spans="1:8" x14ac:dyDescent="0.2">
      <c r="A57" t="s">
        <v>24</v>
      </c>
      <c r="B57">
        <v>2</v>
      </c>
      <c r="C57">
        <v>45</v>
      </c>
      <c r="E57">
        <v>4.3</v>
      </c>
      <c r="F57">
        <v>2.5</v>
      </c>
      <c r="G57">
        <v>1</v>
      </c>
      <c r="H57">
        <v>2</v>
      </c>
    </row>
    <row r="58" spans="1:8" x14ac:dyDescent="0.2">
      <c r="A58" t="s">
        <v>25</v>
      </c>
      <c r="B58">
        <v>2</v>
      </c>
      <c r="C58">
        <v>45</v>
      </c>
      <c r="D58">
        <v>0</v>
      </c>
      <c r="E58">
        <v>3.77</v>
      </c>
      <c r="F58">
        <v>3.61</v>
      </c>
      <c r="G58">
        <v>6</v>
      </c>
      <c r="H58">
        <v>4</v>
      </c>
    </row>
    <row r="59" spans="1:8" x14ac:dyDescent="0.2">
      <c r="A59" t="s">
        <v>25</v>
      </c>
      <c r="B59">
        <v>1</v>
      </c>
      <c r="C59">
        <v>60</v>
      </c>
      <c r="D59">
        <v>30</v>
      </c>
      <c r="E59">
        <v>3.59</v>
      </c>
      <c r="G59">
        <v>6</v>
      </c>
      <c r="H59">
        <v>2</v>
      </c>
    </row>
    <row r="60" spans="1:8" x14ac:dyDescent="0.2">
      <c r="A60" t="s">
        <v>25</v>
      </c>
      <c r="B60">
        <v>2</v>
      </c>
      <c r="C60">
        <v>60</v>
      </c>
      <c r="D60">
        <v>0</v>
      </c>
      <c r="E60">
        <v>4.25</v>
      </c>
      <c r="F60">
        <v>3.7524999999999999</v>
      </c>
      <c r="G60">
        <v>1</v>
      </c>
      <c r="H60">
        <v>1</v>
      </c>
    </row>
    <row r="61" spans="1:8" x14ac:dyDescent="0.2">
      <c r="A61" t="s">
        <v>25</v>
      </c>
      <c r="B61">
        <v>2</v>
      </c>
      <c r="C61">
        <v>60</v>
      </c>
      <c r="D61">
        <v>0</v>
      </c>
      <c r="E61">
        <v>4</v>
      </c>
      <c r="F61">
        <v>3</v>
      </c>
      <c r="G61">
        <v>1</v>
      </c>
      <c r="H61">
        <v>1</v>
      </c>
    </row>
    <row r="62" spans="1:8" x14ac:dyDescent="0.2">
      <c r="A62" t="s">
        <v>24</v>
      </c>
      <c r="B62">
        <v>2</v>
      </c>
      <c r="C62">
        <v>120</v>
      </c>
      <c r="D62">
        <v>0</v>
      </c>
      <c r="E62">
        <v>3.9</v>
      </c>
      <c r="F62">
        <v>2.8</v>
      </c>
      <c r="G62">
        <v>3</v>
      </c>
      <c r="H62">
        <v>3</v>
      </c>
    </row>
    <row r="63" spans="1:8" x14ac:dyDescent="0.2">
      <c r="A63" t="s">
        <v>25</v>
      </c>
      <c r="B63">
        <v>3</v>
      </c>
      <c r="C63">
        <v>60</v>
      </c>
      <c r="D63">
        <v>15</v>
      </c>
      <c r="E63">
        <v>3.9</v>
      </c>
      <c r="F63">
        <v>0.5</v>
      </c>
      <c r="G63">
        <v>1</v>
      </c>
      <c r="H63">
        <v>1</v>
      </c>
    </row>
    <row r="64" spans="1:8" x14ac:dyDescent="0.2">
      <c r="A64" t="s">
        <v>24</v>
      </c>
      <c r="B64">
        <v>4</v>
      </c>
      <c r="C64">
        <v>120</v>
      </c>
      <c r="D64">
        <v>2</v>
      </c>
      <c r="E64">
        <v>3.8</v>
      </c>
      <c r="F64">
        <v>3.5</v>
      </c>
      <c r="G64">
        <v>2</v>
      </c>
      <c r="H64">
        <v>1</v>
      </c>
    </row>
    <row r="65" spans="1:8" x14ac:dyDescent="0.2">
      <c r="A65" t="s">
        <v>24</v>
      </c>
      <c r="B65">
        <v>2</v>
      </c>
      <c r="C65">
        <v>120</v>
      </c>
      <c r="D65">
        <v>0</v>
      </c>
      <c r="E65">
        <v>4.0999999999999996</v>
      </c>
      <c r="F65">
        <v>3.66</v>
      </c>
      <c r="G65">
        <v>2</v>
      </c>
      <c r="H65">
        <v>2</v>
      </c>
    </row>
    <row r="66" spans="1:8" x14ac:dyDescent="0.2">
      <c r="A66" t="s">
        <v>24</v>
      </c>
      <c r="B66">
        <v>2</v>
      </c>
      <c r="C66">
        <v>180</v>
      </c>
      <c r="D66">
        <v>20</v>
      </c>
      <c r="F66">
        <v>3.4</v>
      </c>
      <c r="G66">
        <v>5</v>
      </c>
      <c r="H66">
        <v>4</v>
      </c>
    </row>
    <row r="67" spans="1:8" x14ac:dyDescent="0.2">
      <c r="A67" t="s">
        <v>25</v>
      </c>
      <c r="B67">
        <v>2</v>
      </c>
      <c r="C67">
        <v>10</v>
      </c>
      <c r="D67">
        <v>20</v>
      </c>
      <c r="E67">
        <v>3.95</v>
      </c>
      <c r="F67">
        <v>3.5630000000000002</v>
      </c>
      <c r="G67">
        <v>2</v>
      </c>
      <c r="H67">
        <v>1</v>
      </c>
    </row>
    <row r="68" spans="1:8" x14ac:dyDescent="0.2">
      <c r="A68" t="s">
        <v>24</v>
      </c>
      <c r="B68">
        <v>1</v>
      </c>
      <c r="C68">
        <v>30</v>
      </c>
      <c r="D68">
        <v>0</v>
      </c>
      <c r="G68">
        <v>4</v>
      </c>
      <c r="H68">
        <v>1</v>
      </c>
    </row>
    <row r="69" spans="1:8" x14ac:dyDescent="0.2">
      <c r="A69" t="s">
        <v>24</v>
      </c>
      <c r="B69">
        <v>2</v>
      </c>
      <c r="C69">
        <v>60</v>
      </c>
      <c r="D69">
        <v>0</v>
      </c>
      <c r="E69">
        <v>4.8</v>
      </c>
      <c r="F69">
        <v>3.2</v>
      </c>
      <c r="G69">
        <v>1</v>
      </c>
      <c r="H69">
        <v>1</v>
      </c>
    </row>
    <row r="70" spans="1:8" x14ac:dyDescent="0.2">
      <c r="A70" t="s">
        <v>25</v>
      </c>
      <c r="B70">
        <v>2</v>
      </c>
      <c r="C70">
        <v>45</v>
      </c>
      <c r="D70">
        <v>0</v>
      </c>
      <c r="E70">
        <v>4.2</v>
      </c>
      <c r="F70">
        <v>3.87</v>
      </c>
      <c r="G70">
        <v>6</v>
      </c>
      <c r="H70">
        <v>2</v>
      </c>
    </row>
    <row r="71" spans="1:8" x14ac:dyDescent="0.2">
      <c r="A71" t="s">
        <v>24</v>
      </c>
      <c r="B71">
        <v>1</v>
      </c>
      <c r="C71">
        <v>100</v>
      </c>
      <c r="D71">
        <v>0</v>
      </c>
      <c r="E71">
        <v>3.6</v>
      </c>
      <c r="G71">
        <v>1</v>
      </c>
      <c r="H71">
        <v>1</v>
      </c>
    </row>
    <row r="72" spans="1:8" x14ac:dyDescent="0.2">
      <c r="A72" t="s">
        <v>24</v>
      </c>
      <c r="B72">
        <v>1</v>
      </c>
      <c r="C72">
        <v>120</v>
      </c>
      <c r="D72">
        <v>18</v>
      </c>
      <c r="E72">
        <v>3.7</v>
      </c>
      <c r="G72">
        <v>5</v>
      </c>
      <c r="H72">
        <v>4</v>
      </c>
    </row>
    <row r="73" spans="1:8" x14ac:dyDescent="0.2">
      <c r="A73" t="s">
        <v>24</v>
      </c>
      <c r="B73">
        <v>4</v>
      </c>
      <c r="C73">
        <v>120</v>
      </c>
      <c r="D73">
        <v>15</v>
      </c>
      <c r="E73">
        <v>3.91</v>
      </c>
      <c r="F73">
        <v>3.95</v>
      </c>
      <c r="G73">
        <v>5</v>
      </c>
      <c r="H73">
        <v>1</v>
      </c>
    </row>
    <row r="74" spans="1:8" x14ac:dyDescent="0.2">
      <c r="A74" t="s">
        <v>24</v>
      </c>
      <c r="B74">
        <v>1</v>
      </c>
      <c r="C74">
        <v>30</v>
      </c>
      <c r="D74">
        <v>0</v>
      </c>
      <c r="E74">
        <v>4</v>
      </c>
      <c r="G74">
        <v>2</v>
      </c>
      <c r="H74">
        <v>1</v>
      </c>
    </row>
    <row r="75" spans="1:8" x14ac:dyDescent="0.2">
      <c r="A75" t="s">
        <v>24</v>
      </c>
      <c r="B75">
        <v>1</v>
      </c>
      <c r="C75">
        <v>45</v>
      </c>
      <c r="D75">
        <v>0</v>
      </c>
      <c r="E75">
        <v>4.1130000000000004</v>
      </c>
      <c r="G75">
        <v>3</v>
      </c>
      <c r="H75">
        <v>1</v>
      </c>
    </row>
    <row r="76" spans="1:8" x14ac:dyDescent="0.2">
      <c r="A76" t="s">
        <v>24</v>
      </c>
      <c r="B76">
        <v>2</v>
      </c>
      <c r="C76">
        <v>120</v>
      </c>
      <c r="D76">
        <v>0</v>
      </c>
      <c r="E76">
        <v>3.8</v>
      </c>
      <c r="F76">
        <v>3.9</v>
      </c>
      <c r="G76">
        <v>3</v>
      </c>
      <c r="H76">
        <v>1</v>
      </c>
    </row>
    <row r="77" spans="1:8" x14ac:dyDescent="0.2">
      <c r="A77" t="s">
        <v>24</v>
      </c>
      <c r="B77">
        <v>2</v>
      </c>
      <c r="D77">
        <v>10</v>
      </c>
      <c r="E77">
        <v>3.8</v>
      </c>
      <c r="F77">
        <v>3.8</v>
      </c>
      <c r="G77">
        <v>5</v>
      </c>
      <c r="H77">
        <v>1</v>
      </c>
    </row>
    <row r="78" spans="1:8" x14ac:dyDescent="0.2">
      <c r="A78" t="s">
        <v>24</v>
      </c>
      <c r="B78">
        <v>1</v>
      </c>
      <c r="C78">
        <v>90</v>
      </c>
      <c r="D78">
        <v>22</v>
      </c>
      <c r="E78">
        <v>3.54</v>
      </c>
      <c r="F78">
        <v>3.1</v>
      </c>
      <c r="G78">
        <v>2</v>
      </c>
      <c r="H78">
        <v>1</v>
      </c>
    </row>
    <row r="79" spans="1:8" x14ac:dyDescent="0.2">
      <c r="A79" t="s">
        <v>25</v>
      </c>
      <c r="B79">
        <v>2</v>
      </c>
      <c r="C79">
        <v>60</v>
      </c>
      <c r="D79">
        <v>12</v>
      </c>
      <c r="E79">
        <v>3.5</v>
      </c>
      <c r="F79">
        <v>3.53</v>
      </c>
      <c r="G79">
        <v>1</v>
      </c>
      <c r="H79">
        <v>1</v>
      </c>
    </row>
    <row r="80" spans="1:8" x14ac:dyDescent="0.2">
      <c r="A80" t="s">
        <v>24</v>
      </c>
      <c r="B80">
        <v>3</v>
      </c>
      <c r="D80">
        <v>0</v>
      </c>
      <c r="E80">
        <v>3.4</v>
      </c>
      <c r="F80">
        <v>2.2999999999999998</v>
      </c>
      <c r="G80">
        <v>1</v>
      </c>
      <c r="H80">
        <v>2</v>
      </c>
    </row>
    <row r="81" spans="1:8" x14ac:dyDescent="0.2">
      <c r="A81" t="s">
        <v>25</v>
      </c>
      <c r="B81">
        <v>2</v>
      </c>
      <c r="C81">
        <v>240</v>
      </c>
      <c r="D81">
        <v>0</v>
      </c>
      <c r="E81">
        <v>3.6</v>
      </c>
      <c r="F81">
        <v>2.5</v>
      </c>
      <c r="G81">
        <v>6</v>
      </c>
      <c r="H81">
        <v>4</v>
      </c>
    </row>
    <row r="82" spans="1:8" x14ac:dyDescent="0.2">
      <c r="A82" t="s">
        <v>24</v>
      </c>
      <c r="B82">
        <v>2</v>
      </c>
      <c r="C82">
        <v>60</v>
      </c>
      <c r="D82">
        <v>0</v>
      </c>
      <c r="E82">
        <v>3.75</v>
      </c>
      <c r="F82">
        <v>3.83</v>
      </c>
      <c r="G82">
        <v>1</v>
      </c>
      <c r="H82">
        <v>1</v>
      </c>
    </row>
    <row r="83" spans="1:8" x14ac:dyDescent="0.2">
      <c r="A83" t="s">
        <v>24</v>
      </c>
      <c r="B83">
        <v>4</v>
      </c>
      <c r="C83">
        <v>300</v>
      </c>
      <c r="D83">
        <v>9</v>
      </c>
      <c r="E83">
        <v>3.95</v>
      </c>
      <c r="F83">
        <v>2.6</v>
      </c>
      <c r="G83">
        <v>3</v>
      </c>
      <c r="H83">
        <v>3</v>
      </c>
    </row>
    <row r="84" spans="1:8" x14ac:dyDescent="0.2">
      <c r="A84" t="s">
        <v>24</v>
      </c>
      <c r="B84">
        <v>3</v>
      </c>
      <c r="C84">
        <v>180</v>
      </c>
      <c r="D84">
        <v>13.5</v>
      </c>
      <c r="E84">
        <v>3.85</v>
      </c>
      <c r="F84">
        <v>3.65</v>
      </c>
      <c r="G84">
        <v>5</v>
      </c>
      <c r="H84">
        <v>1</v>
      </c>
    </row>
    <row r="85" spans="1:8" x14ac:dyDescent="0.2">
      <c r="A85" t="s">
        <v>24</v>
      </c>
      <c r="B85">
        <v>2</v>
      </c>
      <c r="C85">
        <v>30</v>
      </c>
      <c r="D85">
        <v>20</v>
      </c>
      <c r="E85">
        <v>3.9</v>
      </c>
      <c r="F85">
        <v>3.6</v>
      </c>
      <c r="G85">
        <v>1</v>
      </c>
      <c r="H85">
        <v>1</v>
      </c>
    </row>
    <row r="86" spans="1:8" x14ac:dyDescent="0.2">
      <c r="A86" t="s">
        <v>24</v>
      </c>
      <c r="B86">
        <v>3</v>
      </c>
      <c r="C86">
        <v>60</v>
      </c>
      <c r="D86">
        <v>5</v>
      </c>
      <c r="E86">
        <v>3.9</v>
      </c>
      <c r="F86">
        <v>3</v>
      </c>
      <c r="G86">
        <v>1</v>
      </c>
      <c r="H86">
        <v>3</v>
      </c>
    </row>
    <row r="87" spans="1:8" x14ac:dyDescent="0.2">
      <c r="A87" t="s">
        <v>24</v>
      </c>
      <c r="B87">
        <v>2</v>
      </c>
      <c r="C87">
        <v>120</v>
      </c>
      <c r="D87">
        <v>9</v>
      </c>
      <c r="F87">
        <v>3.2</v>
      </c>
      <c r="G87">
        <v>1</v>
      </c>
      <c r="H87">
        <v>1</v>
      </c>
    </row>
    <row r="88" spans="1:8" x14ac:dyDescent="0.2">
      <c r="A88" t="s">
        <v>24</v>
      </c>
      <c r="B88">
        <v>3</v>
      </c>
      <c r="C88">
        <v>260</v>
      </c>
      <c r="D88">
        <v>20</v>
      </c>
      <c r="E88">
        <v>3.7</v>
      </c>
      <c r="F88">
        <v>2.9</v>
      </c>
      <c r="G88">
        <v>1</v>
      </c>
      <c r="H88">
        <v>4</v>
      </c>
    </row>
    <row r="89" spans="1:8" x14ac:dyDescent="0.2">
      <c r="A89" t="s">
        <v>24</v>
      </c>
      <c r="B89">
        <v>4</v>
      </c>
      <c r="C89">
        <v>120</v>
      </c>
      <c r="D89">
        <v>0</v>
      </c>
      <c r="E89">
        <v>4</v>
      </c>
      <c r="F89">
        <v>2.7</v>
      </c>
      <c r="G89">
        <v>6</v>
      </c>
      <c r="H89">
        <v>3</v>
      </c>
    </row>
    <row r="90" spans="1:8" x14ac:dyDescent="0.2">
      <c r="A90" t="s">
        <v>25</v>
      </c>
      <c r="B90">
        <v>4</v>
      </c>
      <c r="D90">
        <v>0</v>
      </c>
      <c r="E90">
        <v>3.4</v>
      </c>
      <c r="F90">
        <v>2.8</v>
      </c>
      <c r="G90">
        <v>5</v>
      </c>
      <c r="H90">
        <v>4</v>
      </c>
    </row>
    <row r="91" spans="1:8" x14ac:dyDescent="0.2">
      <c r="A91" t="s">
        <v>24</v>
      </c>
      <c r="B91">
        <v>3</v>
      </c>
      <c r="C91">
        <v>120</v>
      </c>
      <c r="D91">
        <v>0</v>
      </c>
      <c r="E91">
        <v>3.87</v>
      </c>
      <c r="F91">
        <v>2.85</v>
      </c>
      <c r="G91">
        <v>2</v>
      </c>
      <c r="H91">
        <v>1</v>
      </c>
    </row>
    <row r="92" spans="1:8" x14ac:dyDescent="0.2">
      <c r="A92" t="s">
        <v>24</v>
      </c>
      <c r="B92">
        <v>4</v>
      </c>
      <c r="C92">
        <v>90</v>
      </c>
      <c r="D92">
        <v>35</v>
      </c>
      <c r="F92">
        <v>3.6</v>
      </c>
      <c r="G92">
        <v>5</v>
      </c>
      <c r="H92">
        <v>1</v>
      </c>
    </row>
    <row r="93" spans="1:8" x14ac:dyDescent="0.2">
      <c r="A93" t="s">
        <v>25</v>
      </c>
      <c r="B93">
        <v>1</v>
      </c>
      <c r="C93">
        <v>150</v>
      </c>
      <c r="D93">
        <v>0</v>
      </c>
      <c r="E93">
        <v>3.9</v>
      </c>
      <c r="F93">
        <v>2.9</v>
      </c>
      <c r="G93">
        <v>2</v>
      </c>
      <c r="H93">
        <v>2</v>
      </c>
    </row>
    <row r="94" spans="1:8" x14ac:dyDescent="0.2">
      <c r="A94" t="s">
        <v>24</v>
      </c>
      <c r="B94">
        <v>1</v>
      </c>
      <c r="C94">
        <v>80</v>
      </c>
      <c r="D94">
        <v>0</v>
      </c>
      <c r="E94">
        <v>3.3</v>
      </c>
      <c r="F94">
        <v>2.6</v>
      </c>
      <c r="G94">
        <v>3</v>
      </c>
      <c r="H94">
        <v>3</v>
      </c>
    </row>
    <row r="95" spans="1:8" x14ac:dyDescent="0.2">
      <c r="A95" t="s">
        <v>24</v>
      </c>
      <c r="B95">
        <v>4</v>
      </c>
      <c r="C95">
        <v>60</v>
      </c>
      <c r="D95">
        <v>25</v>
      </c>
      <c r="E95">
        <v>4</v>
      </c>
      <c r="F95">
        <v>2.8</v>
      </c>
      <c r="G95">
        <v>1</v>
      </c>
      <c r="H95">
        <v>2</v>
      </c>
    </row>
    <row r="96" spans="1:8" x14ac:dyDescent="0.2">
      <c r="A96" t="s">
        <v>25</v>
      </c>
      <c r="B96">
        <v>1</v>
      </c>
      <c r="C96">
        <v>120</v>
      </c>
      <c r="D96">
        <v>0</v>
      </c>
      <c r="E96">
        <v>3.92</v>
      </c>
      <c r="F96">
        <v>4</v>
      </c>
      <c r="G96">
        <v>4</v>
      </c>
      <c r="H96">
        <v>1</v>
      </c>
    </row>
    <row r="97" spans="1:8" x14ac:dyDescent="0.2">
      <c r="A97" t="s">
        <v>24</v>
      </c>
      <c r="B97">
        <v>3</v>
      </c>
      <c r="C97">
        <v>150</v>
      </c>
      <c r="D97">
        <v>0</v>
      </c>
      <c r="E97">
        <v>3.8</v>
      </c>
      <c r="F97">
        <v>4</v>
      </c>
      <c r="G97">
        <v>1</v>
      </c>
      <c r="H97">
        <v>3</v>
      </c>
    </row>
    <row r="98" spans="1:8" x14ac:dyDescent="0.2">
      <c r="A98" t="s">
        <v>24</v>
      </c>
      <c r="B98">
        <v>3</v>
      </c>
      <c r="C98">
        <v>60</v>
      </c>
      <c r="D98">
        <v>15</v>
      </c>
      <c r="E98">
        <v>4.8</v>
      </c>
      <c r="F98">
        <v>3.89</v>
      </c>
      <c r="G98">
        <v>1</v>
      </c>
      <c r="H98">
        <v>2</v>
      </c>
    </row>
    <row r="99" spans="1:8" x14ac:dyDescent="0.2">
      <c r="A99" t="s">
        <v>24</v>
      </c>
      <c r="B99">
        <v>2</v>
      </c>
      <c r="C99">
        <v>100</v>
      </c>
      <c r="D99">
        <v>0</v>
      </c>
      <c r="E99">
        <v>4.04</v>
      </c>
      <c r="F99">
        <v>2.9</v>
      </c>
      <c r="G99">
        <v>5</v>
      </c>
      <c r="H99">
        <v>3</v>
      </c>
    </row>
    <row r="100" spans="1:8" x14ac:dyDescent="0.2">
      <c r="A100" t="s">
        <v>24</v>
      </c>
      <c r="B100">
        <v>1</v>
      </c>
      <c r="C100">
        <v>45</v>
      </c>
      <c r="D100">
        <v>0</v>
      </c>
      <c r="E100">
        <v>3.89</v>
      </c>
      <c r="F100">
        <v>3.6675</v>
      </c>
      <c r="G100">
        <v>3</v>
      </c>
      <c r="H100">
        <v>3</v>
      </c>
    </row>
    <row r="101" spans="1:8" x14ac:dyDescent="0.2">
      <c r="A101" t="s">
        <v>25</v>
      </c>
      <c r="B101">
        <v>3</v>
      </c>
      <c r="C101">
        <v>120</v>
      </c>
      <c r="D101">
        <v>0</v>
      </c>
      <c r="E101">
        <v>3.5</v>
      </c>
      <c r="F101">
        <v>2.5</v>
      </c>
      <c r="G101">
        <v>1</v>
      </c>
      <c r="H101">
        <v>1</v>
      </c>
    </row>
    <row r="102" spans="1:8" x14ac:dyDescent="0.2">
      <c r="A102" t="s">
        <v>24</v>
      </c>
      <c r="B102">
        <v>1</v>
      </c>
      <c r="C102">
        <v>60</v>
      </c>
      <c r="D102">
        <v>0</v>
      </c>
      <c r="E102">
        <v>3.8</v>
      </c>
      <c r="F102">
        <v>3.2</v>
      </c>
      <c r="G102">
        <v>3</v>
      </c>
      <c r="H102">
        <v>3</v>
      </c>
    </row>
    <row r="103" spans="1:8" x14ac:dyDescent="0.2">
      <c r="A103" t="s">
        <v>24</v>
      </c>
      <c r="B103">
        <v>2</v>
      </c>
      <c r="C103">
        <v>60</v>
      </c>
      <c r="D103">
        <v>20</v>
      </c>
      <c r="F103">
        <v>2.99</v>
      </c>
      <c r="G103">
        <v>2</v>
      </c>
      <c r="H103">
        <v>2</v>
      </c>
    </row>
    <row r="104" spans="1:8" x14ac:dyDescent="0.2">
      <c r="A104" t="s">
        <v>25</v>
      </c>
      <c r="B104">
        <v>1</v>
      </c>
      <c r="C104">
        <v>60</v>
      </c>
      <c r="D104">
        <v>0</v>
      </c>
      <c r="E104">
        <v>3.4</v>
      </c>
      <c r="F104">
        <v>3.8</v>
      </c>
      <c r="G104">
        <v>2</v>
      </c>
      <c r="H104">
        <v>2</v>
      </c>
    </row>
    <row r="105" spans="1:8" x14ac:dyDescent="0.2">
      <c r="A105" t="s">
        <v>24</v>
      </c>
      <c r="B105">
        <v>2</v>
      </c>
      <c r="C105">
        <v>60</v>
      </c>
      <c r="D105">
        <v>30</v>
      </c>
      <c r="E105">
        <v>3.9</v>
      </c>
      <c r="F105">
        <v>3.75</v>
      </c>
      <c r="G105">
        <v>1</v>
      </c>
      <c r="H105">
        <v>1</v>
      </c>
    </row>
    <row r="106" spans="1:8" x14ac:dyDescent="0.2">
      <c r="A106" t="s">
        <v>24</v>
      </c>
      <c r="B106">
        <v>2</v>
      </c>
      <c r="C106">
        <v>120</v>
      </c>
      <c r="D106">
        <v>12</v>
      </c>
      <c r="E106">
        <v>4</v>
      </c>
      <c r="F106">
        <v>3.67</v>
      </c>
      <c r="G106">
        <v>1</v>
      </c>
      <c r="H106">
        <v>4</v>
      </c>
    </row>
    <row r="107" spans="1:8" x14ac:dyDescent="0.2">
      <c r="A107" t="s">
        <v>24</v>
      </c>
      <c r="B107">
        <v>2</v>
      </c>
      <c r="C107">
        <v>120</v>
      </c>
      <c r="D107">
        <v>0</v>
      </c>
      <c r="E107">
        <v>4</v>
      </c>
      <c r="F107">
        <v>3.3</v>
      </c>
      <c r="G107">
        <v>1</v>
      </c>
      <c r="H107">
        <v>3</v>
      </c>
    </row>
    <row r="108" spans="1:8" x14ac:dyDescent="0.2">
      <c r="A108" t="s">
        <v>24</v>
      </c>
      <c r="B108">
        <v>2</v>
      </c>
      <c r="C108">
        <v>60</v>
      </c>
      <c r="D108">
        <v>0</v>
      </c>
      <c r="E108">
        <v>3.5</v>
      </c>
      <c r="F108">
        <v>3.5</v>
      </c>
      <c r="G108">
        <v>1</v>
      </c>
      <c r="H108">
        <v>2</v>
      </c>
    </row>
    <row r="109" spans="1:8" x14ac:dyDescent="0.2">
      <c r="A109" t="s">
        <v>25</v>
      </c>
      <c r="B109">
        <v>3</v>
      </c>
      <c r="C109">
        <v>90</v>
      </c>
      <c r="D109">
        <v>18</v>
      </c>
      <c r="E109">
        <v>3.9</v>
      </c>
      <c r="F109">
        <v>4</v>
      </c>
      <c r="G109">
        <v>2</v>
      </c>
      <c r="H109">
        <v>2</v>
      </c>
    </row>
    <row r="110" spans="1:8" x14ac:dyDescent="0.2">
      <c r="A110" t="s">
        <v>24</v>
      </c>
      <c r="B110">
        <v>1</v>
      </c>
      <c r="C110">
        <v>120</v>
      </c>
      <c r="D110">
        <v>15</v>
      </c>
      <c r="E110">
        <v>3.8</v>
      </c>
      <c r="F110">
        <v>2.9</v>
      </c>
      <c r="G110">
        <v>1</v>
      </c>
      <c r="H110">
        <v>1</v>
      </c>
    </row>
    <row r="111" spans="1:8" x14ac:dyDescent="0.2">
      <c r="A111" t="s">
        <v>24</v>
      </c>
      <c r="B111">
        <v>2</v>
      </c>
      <c r="C111">
        <v>120</v>
      </c>
      <c r="D111">
        <v>0</v>
      </c>
      <c r="E111">
        <v>4</v>
      </c>
      <c r="F111">
        <v>4</v>
      </c>
      <c r="G111">
        <v>1</v>
      </c>
      <c r="H111">
        <v>1</v>
      </c>
    </row>
    <row r="112" spans="1:8" x14ac:dyDescent="0.2">
      <c r="A112" t="s">
        <v>25</v>
      </c>
      <c r="B112">
        <v>2</v>
      </c>
      <c r="C112">
        <v>90</v>
      </c>
      <c r="D112">
        <v>1</v>
      </c>
      <c r="E112">
        <v>3.4</v>
      </c>
      <c r="G112">
        <v>5</v>
      </c>
      <c r="H112">
        <v>4</v>
      </c>
    </row>
    <row r="113" spans="1:8" x14ac:dyDescent="0.2">
      <c r="A113" t="s">
        <v>25</v>
      </c>
      <c r="B113">
        <v>4</v>
      </c>
      <c r="C113">
        <v>60</v>
      </c>
      <c r="D113">
        <v>20</v>
      </c>
      <c r="E113">
        <v>3.5</v>
      </c>
      <c r="F113">
        <v>2.5</v>
      </c>
      <c r="G113">
        <v>1</v>
      </c>
      <c r="H113">
        <v>4</v>
      </c>
    </row>
    <row r="114" spans="1:8" x14ac:dyDescent="0.2">
      <c r="A114" t="s">
        <v>24</v>
      </c>
      <c r="B114">
        <v>2</v>
      </c>
      <c r="C114">
        <v>60</v>
      </c>
      <c r="D114">
        <v>0</v>
      </c>
      <c r="E114">
        <v>3.9</v>
      </c>
      <c r="F114">
        <v>3.1</v>
      </c>
      <c r="G114">
        <v>3</v>
      </c>
      <c r="H114">
        <v>3</v>
      </c>
    </row>
    <row r="115" spans="1:8" x14ac:dyDescent="0.2">
      <c r="A115" t="s">
        <v>24</v>
      </c>
      <c r="B115">
        <v>4</v>
      </c>
      <c r="C115">
        <v>180</v>
      </c>
      <c r="D115">
        <v>25</v>
      </c>
      <c r="E115">
        <v>5</v>
      </c>
      <c r="F115">
        <v>2.5</v>
      </c>
      <c r="G115">
        <v>1</v>
      </c>
      <c r="H115">
        <v>4</v>
      </c>
    </row>
    <row r="116" spans="1:8" x14ac:dyDescent="0.2">
      <c r="A116" t="s">
        <v>24</v>
      </c>
      <c r="B116">
        <v>2</v>
      </c>
      <c r="C116">
        <v>60</v>
      </c>
      <c r="D116">
        <v>8</v>
      </c>
      <c r="E116">
        <v>3.9</v>
      </c>
      <c r="F116">
        <v>2.7</v>
      </c>
      <c r="G116">
        <v>5</v>
      </c>
      <c r="H116">
        <v>1</v>
      </c>
    </row>
    <row r="117" spans="1:8" x14ac:dyDescent="0.2">
      <c r="A117" t="s">
        <v>24</v>
      </c>
      <c r="B117">
        <v>2</v>
      </c>
      <c r="C117">
        <v>150</v>
      </c>
      <c r="D117">
        <v>0</v>
      </c>
      <c r="E117">
        <v>4</v>
      </c>
      <c r="F117">
        <v>4</v>
      </c>
      <c r="G117">
        <v>2</v>
      </c>
      <c r="H117">
        <v>3</v>
      </c>
    </row>
    <row r="118" spans="1:8" x14ac:dyDescent="0.2">
      <c r="A118" t="s">
        <v>24</v>
      </c>
      <c r="B118">
        <v>2</v>
      </c>
      <c r="C118">
        <v>30</v>
      </c>
      <c r="D118">
        <v>20</v>
      </c>
      <c r="E118">
        <v>3.98</v>
      </c>
      <c r="F118">
        <v>3.5</v>
      </c>
      <c r="G118">
        <v>5</v>
      </c>
      <c r="H118">
        <v>1</v>
      </c>
    </row>
    <row r="119" spans="1:8" x14ac:dyDescent="0.2">
      <c r="A119" t="s">
        <v>24</v>
      </c>
      <c r="B119">
        <v>1</v>
      </c>
      <c r="C119">
        <v>20</v>
      </c>
      <c r="D119">
        <v>7</v>
      </c>
      <c r="E119">
        <v>4.01</v>
      </c>
      <c r="G119">
        <v>1</v>
      </c>
      <c r="H119">
        <v>3</v>
      </c>
    </row>
    <row r="120" spans="1:8" x14ac:dyDescent="0.2">
      <c r="A120" t="s">
        <v>24</v>
      </c>
      <c r="B120">
        <v>2</v>
      </c>
      <c r="C120">
        <v>120</v>
      </c>
      <c r="D120">
        <v>8</v>
      </c>
      <c r="E120">
        <v>4.3</v>
      </c>
      <c r="F120">
        <v>3.5</v>
      </c>
      <c r="G120">
        <v>6</v>
      </c>
      <c r="H120">
        <v>1</v>
      </c>
    </row>
    <row r="121" spans="1:8" x14ac:dyDescent="0.2">
      <c r="A121" t="s">
        <v>25</v>
      </c>
      <c r="B121">
        <v>1</v>
      </c>
      <c r="C121">
        <v>30</v>
      </c>
      <c r="D121">
        <v>0</v>
      </c>
      <c r="E121">
        <v>3.7</v>
      </c>
      <c r="G121">
        <v>2</v>
      </c>
      <c r="H121">
        <v>2</v>
      </c>
    </row>
    <row r="122" spans="1:8" x14ac:dyDescent="0.2">
      <c r="A122" t="s">
        <v>24</v>
      </c>
      <c r="B122">
        <v>4</v>
      </c>
      <c r="D122">
        <v>36</v>
      </c>
      <c r="E122">
        <v>3.5</v>
      </c>
      <c r="F122">
        <v>2.8</v>
      </c>
      <c r="G122">
        <v>6</v>
      </c>
      <c r="H122">
        <v>1</v>
      </c>
    </row>
    <row r="123" spans="1:8" x14ac:dyDescent="0.2">
      <c r="A123" t="s">
        <v>24</v>
      </c>
      <c r="B123">
        <v>2</v>
      </c>
      <c r="C123">
        <v>120</v>
      </c>
      <c r="D123">
        <v>0</v>
      </c>
      <c r="E123">
        <v>3.86</v>
      </c>
      <c r="F123">
        <v>3.69</v>
      </c>
      <c r="G123">
        <v>1</v>
      </c>
      <c r="H123">
        <v>2</v>
      </c>
    </row>
    <row r="124" spans="1:8" x14ac:dyDescent="0.2">
      <c r="A124" t="s">
        <v>24</v>
      </c>
      <c r="B124">
        <v>2</v>
      </c>
      <c r="C124">
        <v>150</v>
      </c>
      <c r="D124">
        <v>0</v>
      </c>
      <c r="E124">
        <v>3.8</v>
      </c>
      <c r="F124">
        <v>3.8</v>
      </c>
      <c r="G124">
        <v>3</v>
      </c>
      <c r="H124">
        <v>2</v>
      </c>
    </row>
    <row r="125" spans="1:8" x14ac:dyDescent="0.2">
      <c r="A125" t="s">
        <v>24</v>
      </c>
      <c r="B125">
        <v>2</v>
      </c>
      <c r="C125">
        <v>60</v>
      </c>
      <c r="D125">
        <v>0</v>
      </c>
      <c r="E125">
        <v>4</v>
      </c>
      <c r="F125">
        <v>3</v>
      </c>
      <c r="G125">
        <v>5</v>
      </c>
      <c r="H125">
        <v>3</v>
      </c>
    </row>
    <row r="126" spans="1:8" x14ac:dyDescent="0.2">
      <c r="A126" t="s">
        <v>24</v>
      </c>
      <c r="B126">
        <v>2</v>
      </c>
      <c r="C126">
        <v>60</v>
      </c>
      <c r="D126">
        <v>0</v>
      </c>
      <c r="E126">
        <v>3.6</v>
      </c>
      <c r="F126">
        <v>3.2</v>
      </c>
      <c r="G126">
        <v>1</v>
      </c>
      <c r="H126">
        <v>1</v>
      </c>
    </row>
    <row r="127" spans="1:8" x14ac:dyDescent="0.2">
      <c r="A127" t="s">
        <v>25</v>
      </c>
      <c r="B127">
        <v>3</v>
      </c>
      <c r="C127">
        <v>60</v>
      </c>
      <c r="D127">
        <v>30</v>
      </c>
      <c r="E127">
        <v>3.9</v>
      </c>
      <c r="F127">
        <v>4</v>
      </c>
      <c r="G127">
        <v>1</v>
      </c>
      <c r="H127">
        <v>3</v>
      </c>
    </row>
    <row r="128" spans="1:8" x14ac:dyDescent="0.2">
      <c r="A128" t="s">
        <v>25</v>
      </c>
      <c r="B128">
        <v>3</v>
      </c>
      <c r="C128">
        <v>120</v>
      </c>
      <c r="D128">
        <v>12</v>
      </c>
      <c r="E128">
        <v>3.4</v>
      </c>
      <c r="G128">
        <v>2</v>
      </c>
      <c r="H128">
        <v>1</v>
      </c>
    </row>
    <row r="129" spans="1:8" x14ac:dyDescent="0.2">
      <c r="A129" t="s">
        <v>24</v>
      </c>
      <c r="B129">
        <v>3</v>
      </c>
      <c r="C129">
        <v>90</v>
      </c>
      <c r="D129">
        <v>15</v>
      </c>
      <c r="E129">
        <v>3.5</v>
      </c>
      <c r="F129">
        <v>3.94</v>
      </c>
      <c r="G129">
        <v>3</v>
      </c>
      <c r="H129">
        <v>1</v>
      </c>
    </row>
    <row r="130" spans="1:8" x14ac:dyDescent="0.2">
      <c r="A130" t="s">
        <v>25</v>
      </c>
      <c r="B130">
        <v>3</v>
      </c>
      <c r="C130">
        <v>60</v>
      </c>
      <c r="D130">
        <v>24</v>
      </c>
      <c r="E130">
        <v>2.5</v>
      </c>
      <c r="G130">
        <v>5</v>
      </c>
      <c r="H130">
        <v>1</v>
      </c>
    </row>
    <row r="131" spans="1:8" x14ac:dyDescent="0.2">
      <c r="A131" t="s">
        <v>24</v>
      </c>
      <c r="B131">
        <v>3</v>
      </c>
      <c r="C131">
        <v>240</v>
      </c>
      <c r="D131">
        <v>0</v>
      </c>
      <c r="E131">
        <v>3.3</v>
      </c>
      <c r="F131">
        <v>3.7</v>
      </c>
      <c r="G131">
        <v>6</v>
      </c>
      <c r="H131">
        <v>3</v>
      </c>
    </row>
    <row r="132" spans="1:8" x14ac:dyDescent="0.2">
      <c r="A132" t="s">
        <v>25</v>
      </c>
      <c r="B132">
        <v>3</v>
      </c>
      <c r="C132">
        <v>30</v>
      </c>
      <c r="D132">
        <v>0</v>
      </c>
      <c r="E132">
        <v>4</v>
      </c>
      <c r="F132">
        <v>3</v>
      </c>
      <c r="G132">
        <v>1</v>
      </c>
      <c r="H132">
        <v>1</v>
      </c>
    </row>
    <row r="133" spans="1:8" x14ac:dyDescent="0.2">
      <c r="A133" t="s">
        <v>24</v>
      </c>
      <c r="B133">
        <v>2</v>
      </c>
      <c r="C133">
        <v>120</v>
      </c>
      <c r="D133">
        <v>0</v>
      </c>
      <c r="E133">
        <v>3.8</v>
      </c>
      <c r="G133">
        <v>5</v>
      </c>
      <c r="H133">
        <v>3</v>
      </c>
    </row>
    <row r="134" spans="1:8" x14ac:dyDescent="0.2">
      <c r="A134" t="s">
        <v>25</v>
      </c>
      <c r="B134">
        <v>3</v>
      </c>
      <c r="C134">
        <v>60</v>
      </c>
      <c r="D134">
        <v>30</v>
      </c>
      <c r="E134">
        <v>5.45</v>
      </c>
      <c r="F134">
        <v>3.14</v>
      </c>
      <c r="G134">
        <v>6</v>
      </c>
      <c r="H134">
        <v>4</v>
      </c>
    </row>
    <row r="135" spans="1:8" x14ac:dyDescent="0.2">
      <c r="A135" t="s">
        <v>25</v>
      </c>
      <c r="B135">
        <v>2</v>
      </c>
      <c r="C135">
        <v>240</v>
      </c>
      <c r="D135">
        <v>10</v>
      </c>
      <c r="E135">
        <v>3.5</v>
      </c>
      <c r="F135">
        <v>3.4</v>
      </c>
      <c r="G135">
        <v>6</v>
      </c>
      <c r="H135">
        <v>1</v>
      </c>
    </row>
    <row r="136" spans="1:8" x14ac:dyDescent="0.2">
      <c r="A136" t="s">
        <v>24</v>
      </c>
      <c r="B136">
        <v>3</v>
      </c>
      <c r="C136">
        <v>180</v>
      </c>
      <c r="D136">
        <v>12</v>
      </c>
      <c r="E136">
        <v>3.6</v>
      </c>
      <c r="F136">
        <v>2.7</v>
      </c>
      <c r="G136">
        <v>6</v>
      </c>
      <c r="H136">
        <v>1</v>
      </c>
    </row>
    <row r="137" spans="1:8" x14ac:dyDescent="0.2">
      <c r="A137" t="s">
        <v>25</v>
      </c>
      <c r="B137">
        <v>2</v>
      </c>
      <c r="C137">
        <v>100</v>
      </c>
      <c r="D137">
        <v>0</v>
      </c>
      <c r="E137">
        <v>3.6</v>
      </c>
      <c r="G137">
        <v>1</v>
      </c>
      <c r="H137">
        <v>2</v>
      </c>
    </row>
    <row r="138" spans="1:8" x14ac:dyDescent="0.2">
      <c r="A138" t="s">
        <v>24</v>
      </c>
      <c r="B138">
        <v>3</v>
      </c>
      <c r="C138">
        <v>60</v>
      </c>
      <c r="D138">
        <v>15</v>
      </c>
      <c r="E138">
        <v>3.79</v>
      </c>
      <c r="F138">
        <v>3.37</v>
      </c>
      <c r="G138">
        <v>3</v>
      </c>
      <c r="H138">
        <v>1</v>
      </c>
    </row>
    <row r="139" spans="1:8" x14ac:dyDescent="0.2">
      <c r="A139" t="s">
        <v>25</v>
      </c>
      <c r="B139">
        <v>2</v>
      </c>
      <c r="C139">
        <v>60</v>
      </c>
      <c r="D139">
        <v>10</v>
      </c>
      <c r="E139">
        <v>3.77</v>
      </c>
      <c r="F139">
        <v>1.68</v>
      </c>
      <c r="G139">
        <v>1</v>
      </c>
      <c r="H139">
        <v>1</v>
      </c>
    </row>
    <row r="140" spans="1:8" x14ac:dyDescent="0.2">
      <c r="A140" t="s">
        <v>25</v>
      </c>
      <c r="B140">
        <v>3</v>
      </c>
      <c r="C140">
        <v>20</v>
      </c>
      <c r="D140">
        <v>0</v>
      </c>
      <c r="E140">
        <v>3.85</v>
      </c>
      <c r="F140">
        <v>3.7</v>
      </c>
      <c r="G140">
        <v>3</v>
      </c>
      <c r="H140">
        <v>3</v>
      </c>
    </row>
    <row r="141" spans="1:8" x14ac:dyDescent="0.2">
      <c r="A141" t="s">
        <v>25</v>
      </c>
      <c r="B141">
        <v>2</v>
      </c>
      <c r="C141">
        <v>45</v>
      </c>
      <c r="D141">
        <v>10</v>
      </c>
      <c r="E141">
        <v>3.8</v>
      </c>
      <c r="F141">
        <v>3</v>
      </c>
      <c r="G141">
        <v>1</v>
      </c>
      <c r="H141">
        <v>3</v>
      </c>
    </row>
    <row r="142" spans="1:8" x14ac:dyDescent="0.2">
      <c r="A142" t="s">
        <v>24</v>
      </c>
      <c r="B142">
        <v>1</v>
      </c>
      <c r="C142">
        <v>240</v>
      </c>
      <c r="D142">
        <v>14</v>
      </c>
      <c r="E142">
        <v>3.89</v>
      </c>
      <c r="G142">
        <v>1</v>
      </c>
      <c r="H142">
        <v>1</v>
      </c>
    </row>
    <row r="143" spans="1:8" x14ac:dyDescent="0.2">
      <c r="A143" t="s">
        <v>24</v>
      </c>
      <c r="B143">
        <v>3</v>
      </c>
      <c r="C143">
        <v>90</v>
      </c>
      <c r="D143">
        <v>25</v>
      </c>
      <c r="E143">
        <v>3.6</v>
      </c>
      <c r="F143">
        <v>3.6</v>
      </c>
      <c r="G143">
        <v>2</v>
      </c>
      <c r="H143">
        <v>1</v>
      </c>
    </row>
    <row r="144" spans="1:8" x14ac:dyDescent="0.2">
      <c r="A144" t="s">
        <v>24</v>
      </c>
      <c r="B144">
        <v>1</v>
      </c>
      <c r="C144">
        <v>180</v>
      </c>
      <c r="D144">
        <v>0</v>
      </c>
      <c r="E144">
        <v>5</v>
      </c>
      <c r="G144">
        <v>1</v>
      </c>
      <c r="H144">
        <v>3</v>
      </c>
    </row>
    <row r="145" spans="1:8" x14ac:dyDescent="0.2">
      <c r="A145" t="s">
        <v>25</v>
      </c>
      <c r="B145">
        <v>3</v>
      </c>
      <c r="C145">
        <v>40</v>
      </c>
      <c r="D145">
        <v>12</v>
      </c>
      <c r="E145">
        <v>3.6</v>
      </c>
      <c r="F145">
        <v>3.4</v>
      </c>
      <c r="G145">
        <v>2</v>
      </c>
      <c r="H145">
        <v>3</v>
      </c>
    </row>
    <row r="146" spans="1:8" x14ac:dyDescent="0.2">
      <c r="A146" t="s">
        <v>24</v>
      </c>
      <c r="B146">
        <v>3</v>
      </c>
      <c r="C146">
        <v>90</v>
      </c>
      <c r="D146">
        <v>0</v>
      </c>
      <c r="E146">
        <v>4.7</v>
      </c>
      <c r="F146">
        <v>3.6675</v>
      </c>
      <c r="G146">
        <v>1</v>
      </c>
      <c r="H146">
        <v>4</v>
      </c>
    </row>
    <row r="147" spans="1:8" x14ac:dyDescent="0.2">
      <c r="A147" t="s">
        <v>25</v>
      </c>
      <c r="B147">
        <v>2</v>
      </c>
      <c r="C147">
        <v>60</v>
      </c>
      <c r="D147">
        <v>0</v>
      </c>
      <c r="E147">
        <v>4.0750000000000002</v>
      </c>
      <c r="F147">
        <v>3.66</v>
      </c>
      <c r="G147">
        <v>4</v>
      </c>
      <c r="H147">
        <v>4</v>
      </c>
    </row>
    <row r="148" spans="1:8" x14ac:dyDescent="0.2">
      <c r="A148" t="s">
        <v>24</v>
      </c>
      <c r="B148">
        <v>3</v>
      </c>
      <c r="C148">
        <v>60</v>
      </c>
      <c r="D148">
        <v>20</v>
      </c>
      <c r="E148">
        <v>3.9</v>
      </c>
      <c r="G148">
        <v>2</v>
      </c>
      <c r="H148">
        <v>3</v>
      </c>
    </row>
    <row r="149" spans="1:8" x14ac:dyDescent="0.2">
      <c r="A149" t="s">
        <v>24</v>
      </c>
      <c r="B149">
        <v>2</v>
      </c>
      <c r="C149">
        <v>10</v>
      </c>
      <c r="D149">
        <v>15</v>
      </c>
      <c r="E149">
        <v>3.77</v>
      </c>
      <c r="F149">
        <v>3.5</v>
      </c>
      <c r="G149">
        <v>1</v>
      </c>
      <c r="H149">
        <v>3</v>
      </c>
    </row>
    <row r="150" spans="1:8" x14ac:dyDescent="0.2">
      <c r="A150" t="s">
        <v>24</v>
      </c>
      <c r="B150">
        <v>2</v>
      </c>
      <c r="C150">
        <v>120</v>
      </c>
      <c r="D150">
        <v>20</v>
      </c>
      <c r="E150">
        <v>3.94</v>
      </c>
      <c r="F150">
        <v>3.05</v>
      </c>
      <c r="G150">
        <v>2</v>
      </c>
      <c r="H150">
        <v>4</v>
      </c>
    </row>
    <row r="151" spans="1:8" x14ac:dyDescent="0.2">
      <c r="A151" t="s">
        <v>24</v>
      </c>
      <c r="B151">
        <v>1</v>
      </c>
      <c r="C151">
        <v>60</v>
      </c>
      <c r="D151">
        <v>30</v>
      </c>
      <c r="E151">
        <v>4.3330000000000002</v>
      </c>
      <c r="G151">
        <v>3</v>
      </c>
      <c r="H151">
        <v>1</v>
      </c>
    </row>
    <row r="152" spans="1:8" x14ac:dyDescent="0.2">
      <c r="A152" t="s">
        <v>25</v>
      </c>
      <c r="B152">
        <v>2</v>
      </c>
      <c r="C152">
        <v>0</v>
      </c>
      <c r="D152">
        <v>20</v>
      </c>
      <c r="E152">
        <v>4</v>
      </c>
      <c r="G152">
        <v>1</v>
      </c>
      <c r="H152">
        <v>1</v>
      </c>
    </row>
    <row r="153" spans="1:8" x14ac:dyDescent="0.2">
      <c r="A153" t="s">
        <v>24</v>
      </c>
      <c r="B153">
        <v>2</v>
      </c>
      <c r="C153">
        <v>60</v>
      </c>
      <c r="D153">
        <v>0</v>
      </c>
      <c r="E153">
        <v>3.8</v>
      </c>
      <c r="F153">
        <v>3.75</v>
      </c>
      <c r="G153">
        <v>2</v>
      </c>
      <c r="H153">
        <v>3</v>
      </c>
    </row>
    <row r="154" spans="1:8" x14ac:dyDescent="0.2">
      <c r="A154" t="s">
        <v>24</v>
      </c>
      <c r="B154">
        <v>2</v>
      </c>
      <c r="C154">
        <v>60</v>
      </c>
      <c r="D154">
        <v>10</v>
      </c>
      <c r="E154">
        <v>3.98</v>
      </c>
      <c r="F154">
        <v>3.8</v>
      </c>
      <c r="G154">
        <v>1</v>
      </c>
      <c r="H154">
        <v>1</v>
      </c>
    </row>
    <row r="155" spans="1:8" x14ac:dyDescent="0.2">
      <c r="A155" t="s">
        <v>24</v>
      </c>
      <c r="B155">
        <v>3</v>
      </c>
      <c r="C155">
        <v>80</v>
      </c>
      <c r="D155">
        <v>5</v>
      </c>
      <c r="E155">
        <v>4</v>
      </c>
      <c r="F155">
        <v>4</v>
      </c>
      <c r="G155">
        <v>1</v>
      </c>
      <c r="H155">
        <v>2</v>
      </c>
    </row>
    <row r="156" spans="1:8" x14ac:dyDescent="0.2">
      <c r="A156" t="s">
        <v>24</v>
      </c>
      <c r="B156">
        <v>2</v>
      </c>
      <c r="C156">
        <v>30</v>
      </c>
      <c r="D156">
        <v>0</v>
      </c>
      <c r="E156">
        <v>3.6</v>
      </c>
      <c r="F156">
        <v>2.9</v>
      </c>
      <c r="G156">
        <v>3</v>
      </c>
      <c r="H156">
        <v>2</v>
      </c>
    </row>
    <row r="157" spans="1:8" x14ac:dyDescent="0.2">
      <c r="A157" t="s">
        <v>25</v>
      </c>
      <c r="B157">
        <v>1</v>
      </c>
      <c r="C157">
        <v>70</v>
      </c>
      <c r="D157">
        <v>0</v>
      </c>
      <c r="E157">
        <v>4</v>
      </c>
      <c r="G157">
        <v>1</v>
      </c>
      <c r="H157">
        <v>1</v>
      </c>
    </row>
    <row r="158" spans="1:8" x14ac:dyDescent="0.2">
      <c r="A158" t="s">
        <v>24</v>
      </c>
      <c r="B158">
        <v>3</v>
      </c>
      <c r="C158">
        <v>150</v>
      </c>
      <c r="D158">
        <v>22</v>
      </c>
      <c r="E158">
        <v>3.6</v>
      </c>
      <c r="F158">
        <v>3.2</v>
      </c>
      <c r="G158">
        <v>1</v>
      </c>
      <c r="H158">
        <v>1</v>
      </c>
    </row>
    <row r="159" spans="1:8" x14ac:dyDescent="0.2">
      <c r="A159" t="s">
        <v>24</v>
      </c>
      <c r="B159">
        <v>2</v>
      </c>
      <c r="C159">
        <v>60</v>
      </c>
      <c r="D159">
        <v>0</v>
      </c>
      <c r="E159">
        <v>4</v>
      </c>
      <c r="F159">
        <v>3.55</v>
      </c>
      <c r="G159">
        <v>5</v>
      </c>
      <c r="H159">
        <v>2</v>
      </c>
    </row>
    <row r="160" spans="1:8" x14ac:dyDescent="0.2">
      <c r="A160" t="s">
        <v>25</v>
      </c>
      <c r="B160">
        <v>1</v>
      </c>
      <c r="C160">
        <v>120</v>
      </c>
      <c r="D160">
        <v>0</v>
      </c>
      <c r="E160">
        <v>4.3</v>
      </c>
      <c r="G160">
        <v>1</v>
      </c>
      <c r="H160">
        <v>3</v>
      </c>
    </row>
    <row r="161" spans="1:8" x14ac:dyDescent="0.2">
      <c r="A161" t="s">
        <v>24</v>
      </c>
      <c r="B161">
        <v>1</v>
      </c>
      <c r="C161">
        <v>90</v>
      </c>
      <c r="D161">
        <v>0</v>
      </c>
      <c r="E161">
        <v>4.0999999999999996</v>
      </c>
      <c r="G161">
        <v>3</v>
      </c>
      <c r="H161">
        <v>1</v>
      </c>
    </row>
    <row r="162" spans="1:8" x14ac:dyDescent="0.2">
      <c r="A162" t="s">
        <v>24</v>
      </c>
      <c r="B162">
        <v>3</v>
      </c>
      <c r="C162">
        <v>180</v>
      </c>
      <c r="D162">
        <v>0</v>
      </c>
      <c r="E162">
        <v>3.78</v>
      </c>
      <c r="F162">
        <v>3.7</v>
      </c>
      <c r="G162">
        <v>6</v>
      </c>
      <c r="H162">
        <v>2</v>
      </c>
    </row>
    <row r="163" spans="1:8" x14ac:dyDescent="0.2">
      <c r="A163" t="s">
        <v>24</v>
      </c>
      <c r="B163">
        <v>2</v>
      </c>
      <c r="C163">
        <v>120</v>
      </c>
      <c r="D163">
        <v>20</v>
      </c>
      <c r="E163">
        <v>3.6</v>
      </c>
      <c r="F163">
        <v>3</v>
      </c>
      <c r="G163">
        <v>6</v>
      </c>
      <c r="H163">
        <v>4</v>
      </c>
    </row>
    <row r="164" spans="1:8" x14ac:dyDescent="0.2">
      <c r="A164" t="s">
        <v>24</v>
      </c>
      <c r="B164">
        <v>1</v>
      </c>
      <c r="C164">
        <v>200</v>
      </c>
      <c r="D164">
        <v>0</v>
      </c>
      <c r="E164">
        <v>3.9</v>
      </c>
      <c r="G164">
        <v>5</v>
      </c>
      <c r="H164">
        <v>4</v>
      </c>
    </row>
    <row r="165" spans="1:8" x14ac:dyDescent="0.2">
      <c r="A165" t="s">
        <v>25</v>
      </c>
      <c r="B165">
        <v>2</v>
      </c>
      <c r="C165">
        <v>100</v>
      </c>
      <c r="D165">
        <v>0</v>
      </c>
      <c r="E165">
        <v>4.45</v>
      </c>
      <c r="F165">
        <v>2.5</v>
      </c>
      <c r="G165">
        <v>2</v>
      </c>
      <c r="H165">
        <v>3</v>
      </c>
    </row>
    <row r="166" spans="1:8" x14ac:dyDescent="0.2">
      <c r="A166" t="s">
        <v>24</v>
      </c>
      <c r="B166">
        <v>2</v>
      </c>
      <c r="C166">
        <v>240</v>
      </c>
      <c r="D166">
        <v>0</v>
      </c>
      <c r="E166">
        <v>3.8</v>
      </c>
      <c r="G166">
        <v>1</v>
      </c>
      <c r="H166">
        <v>4</v>
      </c>
    </row>
    <row r="167" spans="1:8" x14ac:dyDescent="0.2">
      <c r="A167" t="s">
        <v>24</v>
      </c>
      <c r="B167">
        <v>2</v>
      </c>
      <c r="C167">
        <v>80</v>
      </c>
      <c r="D167">
        <v>0</v>
      </c>
      <c r="E167">
        <v>3.82</v>
      </c>
      <c r="F167">
        <v>3.2</v>
      </c>
      <c r="G167">
        <v>1</v>
      </c>
      <c r="H167">
        <v>1</v>
      </c>
    </row>
    <row r="168" spans="1:8" x14ac:dyDescent="0.2">
      <c r="A168" t="s">
        <v>24</v>
      </c>
      <c r="B168">
        <v>2</v>
      </c>
      <c r="C168">
        <v>100</v>
      </c>
      <c r="D168">
        <v>15</v>
      </c>
      <c r="E168">
        <v>3.4</v>
      </c>
      <c r="F168">
        <v>2.5</v>
      </c>
      <c r="G168">
        <v>6</v>
      </c>
      <c r="H168">
        <v>3</v>
      </c>
    </row>
    <row r="169" spans="1:8" x14ac:dyDescent="0.2">
      <c r="A169" t="s">
        <v>25</v>
      </c>
      <c r="B169">
        <v>2</v>
      </c>
      <c r="C169">
        <v>60</v>
      </c>
      <c r="D169">
        <v>15</v>
      </c>
      <c r="E169">
        <v>4</v>
      </c>
      <c r="F169">
        <v>2.5</v>
      </c>
      <c r="G169">
        <v>5</v>
      </c>
      <c r="H169">
        <v>4</v>
      </c>
    </row>
    <row r="170" spans="1:8" x14ac:dyDescent="0.2">
      <c r="A170" t="s">
        <v>24</v>
      </c>
      <c r="B170">
        <v>4</v>
      </c>
      <c r="C170">
        <v>90</v>
      </c>
      <c r="D170">
        <v>30</v>
      </c>
      <c r="E170">
        <v>4</v>
      </c>
      <c r="F170">
        <v>2.8</v>
      </c>
      <c r="G170">
        <v>1</v>
      </c>
      <c r="H170">
        <v>2</v>
      </c>
    </row>
    <row r="171" spans="1:8" x14ac:dyDescent="0.2">
      <c r="A171" t="s">
        <v>24</v>
      </c>
      <c r="B171">
        <v>2</v>
      </c>
      <c r="C171">
        <v>240</v>
      </c>
      <c r="D171">
        <v>0</v>
      </c>
      <c r="E171">
        <v>3.8</v>
      </c>
      <c r="F171">
        <v>2.8</v>
      </c>
      <c r="G171">
        <v>5</v>
      </c>
      <c r="H171">
        <v>4</v>
      </c>
    </row>
    <row r="172" spans="1:8" x14ac:dyDescent="0.2">
      <c r="A172" t="s">
        <v>24</v>
      </c>
      <c r="B172">
        <v>2</v>
      </c>
      <c r="C172">
        <v>60</v>
      </c>
      <c r="D172">
        <v>0</v>
      </c>
      <c r="E172">
        <v>4</v>
      </c>
      <c r="F172">
        <v>3.2</v>
      </c>
      <c r="G172">
        <v>2</v>
      </c>
      <c r="H172">
        <v>4</v>
      </c>
    </row>
    <row r="173" spans="1:8" x14ac:dyDescent="0.2">
      <c r="A173" t="s">
        <v>24</v>
      </c>
      <c r="B173">
        <v>3</v>
      </c>
      <c r="C173">
        <v>240</v>
      </c>
      <c r="D173">
        <v>0</v>
      </c>
      <c r="E173">
        <v>3.7</v>
      </c>
      <c r="F173">
        <v>2.7</v>
      </c>
      <c r="G173">
        <v>5</v>
      </c>
      <c r="H173">
        <v>3</v>
      </c>
    </row>
    <row r="174" spans="1:8" x14ac:dyDescent="0.2">
      <c r="A174" t="s">
        <v>24</v>
      </c>
      <c r="B174">
        <v>1</v>
      </c>
      <c r="C174">
        <v>90</v>
      </c>
      <c r="D174">
        <v>0</v>
      </c>
      <c r="E174">
        <v>3.64</v>
      </c>
      <c r="G174">
        <v>6</v>
      </c>
      <c r="H174">
        <v>4</v>
      </c>
    </row>
    <row r="175" spans="1:8" x14ac:dyDescent="0.2">
      <c r="A175" t="s">
        <v>24</v>
      </c>
      <c r="B175">
        <v>1</v>
      </c>
      <c r="C175">
        <v>120</v>
      </c>
      <c r="D175">
        <v>0</v>
      </c>
      <c r="E175">
        <v>3.61</v>
      </c>
      <c r="G175">
        <v>3</v>
      </c>
      <c r="H175">
        <v>2</v>
      </c>
    </row>
    <row r="176" spans="1:8" x14ac:dyDescent="0.2">
      <c r="A176" t="s">
        <v>25</v>
      </c>
      <c r="B176">
        <v>3</v>
      </c>
      <c r="C176">
        <v>60</v>
      </c>
      <c r="D176">
        <v>0</v>
      </c>
      <c r="E176">
        <v>3.55</v>
      </c>
      <c r="F176">
        <v>3.67</v>
      </c>
      <c r="G176">
        <v>1</v>
      </c>
      <c r="H176">
        <v>4</v>
      </c>
    </row>
    <row r="177" spans="1:8" x14ac:dyDescent="0.2">
      <c r="A177" t="s">
        <v>25</v>
      </c>
      <c r="B177">
        <v>2</v>
      </c>
      <c r="C177">
        <v>30</v>
      </c>
      <c r="D177">
        <v>0</v>
      </c>
      <c r="E177">
        <v>3.75</v>
      </c>
      <c r="F177">
        <v>2.33</v>
      </c>
      <c r="G177">
        <v>1</v>
      </c>
      <c r="H177">
        <v>1</v>
      </c>
    </row>
    <row r="178" spans="1:8" x14ac:dyDescent="0.2">
      <c r="A178" t="s">
        <v>24</v>
      </c>
      <c r="B178">
        <v>2</v>
      </c>
      <c r="C178">
        <v>60</v>
      </c>
      <c r="D178">
        <v>30</v>
      </c>
      <c r="E178">
        <v>3.8159999999999998</v>
      </c>
      <c r="F178">
        <v>2.819</v>
      </c>
      <c r="G178">
        <v>6</v>
      </c>
      <c r="H178">
        <v>1</v>
      </c>
    </row>
    <row r="179" spans="1:8" x14ac:dyDescent="0.2">
      <c r="A179" t="s">
        <v>25</v>
      </c>
      <c r="B179">
        <v>2</v>
      </c>
      <c r="C179">
        <v>60</v>
      </c>
      <c r="D179">
        <v>19</v>
      </c>
      <c r="E179">
        <v>3.9</v>
      </c>
      <c r="G179">
        <v>5</v>
      </c>
      <c r="H179">
        <v>1</v>
      </c>
    </row>
    <row r="180" spans="1:8" x14ac:dyDescent="0.2">
      <c r="A180" t="s">
        <v>24</v>
      </c>
      <c r="B180">
        <v>2</v>
      </c>
      <c r="C180">
        <v>240</v>
      </c>
      <c r="D180">
        <v>10</v>
      </c>
      <c r="E180">
        <v>4.5199999999999996</v>
      </c>
      <c r="F180">
        <v>2.6</v>
      </c>
      <c r="G180">
        <v>6</v>
      </c>
      <c r="H180">
        <v>3</v>
      </c>
    </row>
    <row r="181" spans="1:8" x14ac:dyDescent="0.2">
      <c r="A181" t="s">
        <v>24</v>
      </c>
      <c r="B181">
        <v>2</v>
      </c>
      <c r="C181">
        <v>60</v>
      </c>
      <c r="D181">
        <v>0</v>
      </c>
      <c r="E181">
        <v>3.8</v>
      </c>
      <c r="F181">
        <v>3.75</v>
      </c>
      <c r="G181">
        <v>2</v>
      </c>
      <c r="H181">
        <v>1</v>
      </c>
    </row>
    <row r="182" spans="1:8" x14ac:dyDescent="0.2">
      <c r="A182" t="s">
        <v>24</v>
      </c>
      <c r="B182">
        <v>2</v>
      </c>
      <c r="C182">
        <v>360</v>
      </c>
      <c r="D182">
        <v>15</v>
      </c>
      <c r="E182">
        <v>3.68</v>
      </c>
      <c r="G182">
        <v>6</v>
      </c>
      <c r="H182">
        <v>4</v>
      </c>
    </row>
    <row r="183" spans="1:8" x14ac:dyDescent="0.2">
      <c r="A183" t="s">
        <v>24</v>
      </c>
      <c r="B183">
        <v>3</v>
      </c>
      <c r="C183">
        <v>180</v>
      </c>
      <c r="D183">
        <v>20</v>
      </c>
      <c r="E183">
        <v>3.86</v>
      </c>
      <c r="F183">
        <v>3.94</v>
      </c>
      <c r="G183">
        <v>5</v>
      </c>
      <c r="H183">
        <v>4</v>
      </c>
    </row>
    <row r="184" spans="1:8" x14ac:dyDescent="0.2">
      <c r="A184" t="s">
        <v>24</v>
      </c>
      <c r="B184">
        <v>3</v>
      </c>
      <c r="C184">
        <v>180</v>
      </c>
      <c r="D184">
        <v>15</v>
      </c>
      <c r="E184">
        <v>3.4</v>
      </c>
      <c r="F184">
        <v>3.6</v>
      </c>
      <c r="G184">
        <v>3</v>
      </c>
      <c r="H184">
        <v>4</v>
      </c>
    </row>
    <row r="185" spans="1:8" x14ac:dyDescent="0.2">
      <c r="A185" t="s">
        <v>24</v>
      </c>
      <c r="B185">
        <v>4</v>
      </c>
      <c r="C185">
        <v>60</v>
      </c>
      <c r="D185">
        <v>0</v>
      </c>
      <c r="E185">
        <v>3.7</v>
      </c>
      <c r="F185">
        <v>3.79</v>
      </c>
      <c r="G185">
        <v>1</v>
      </c>
      <c r="H185">
        <v>1</v>
      </c>
    </row>
    <row r="186" spans="1:8" x14ac:dyDescent="0.2">
      <c r="A186" t="s">
        <v>25</v>
      </c>
      <c r="B186">
        <v>2</v>
      </c>
      <c r="C186">
        <v>10</v>
      </c>
      <c r="D186">
        <v>0</v>
      </c>
      <c r="E186">
        <v>3.8</v>
      </c>
      <c r="F186">
        <v>3.7</v>
      </c>
      <c r="G186">
        <v>4</v>
      </c>
      <c r="H186">
        <v>1</v>
      </c>
    </row>
    <row r="187" spans="1:8" x14ac:dyDescent="0.2">
      <c r="A187" t="s">
        <v>25</v>
      </c>
      <c r="C187">
        <v>10</v>
      </c>
      <c r="D187">
        <v>20</v>
      </c>
      <c r="E187">
        <v>3</v>
      </c>
      <c r="F187">
        <v>0</v>
      </c>
      <c r="G187">
        <v>5</v>
      </c>
      <c r="H187">
        <v>1</v>
      </c>
    </row>
    <row r="188" spans="1:8" x14ac:dyDescent="0.2">
      <c r="A188" t="s">
        <v>25</v>
      </c>
      <c r="B188">
        <v>3</v>
      </c>
      <c r="C188">
        <v>30</v>
      </c>
      <c r="D188">
        <v>35</v>
      </c>
      <c r="E188">
        <v>4</v>
      </c>
      <c r="G188">
        <v>5</v>
      </c>
      <c r="H188">
        <v>1</v>
      </c>
    </row>
    <row r="189" spans="1:8" x14ac:dyDescent="0.2">
      <c r="A189" t="s">
        <v>24</v>
      </c>
      <c r="B189">
        <v>3</v>
      </c>
      <c r="C189">
        <v>90</v>
      </c>
      <c r="D189">
        <v>12</v>
      </c>
      <c r="E189">
        <v>3.5</v>
      </c>
      <c r="F189">
        <v>3.4</v>
      </c>
      <c r="G189">
        <v>6</v>
      </c>
      <c r="H189">
        <v>1</v>
      </c>
    </row>
    <row r="190" spans="1:8" x14ac:dyDescent="0.2">
      <c r="A190" t="s">
        <v>24</v>
      </c>
      <c r="B190">
        <v>2</v>
      </c>
      <c r="C190">
        <v>40</v>
      </c>
      <c r="D190">
        <v>0</v>
      </c>
      <c r="E190">
        <v>4</v>
      </c>
      <c r="F190">
        <v>4</v>
      </c>
      <c r="G190">
        <v>5</v>
      </c>
      <c r="H190">
        <v>2</v>
      </c>
    </row>
    <row r="191" spans="1:8" x14ac:dyDescent="0.2">
      <c r="A191" t="s">
        <v>25</v>
      </c>
      <c r="B191">
        <v>1</v>
      </c>
      <c r="C191">
        <v>120</v>
      </c>
      <c r="D191">
        <v>0</v>
      </c>
      <c r="E191">
        <v>3.9969999999999999</v>
      </c>
      <c r="G191">
        <v>1</v>
      </c>
      <c r="H191">
        <v>4</v>
      </c>
    </row>
    <row r="192" spans="1:8" x14ac:dyDescent="0.2">
      <c r="A192" t="s">
        <v>25</v>
      </c>
      <c r="B192">
        <v>3</v>
      </c>
      <c r="C192">
        <v>60</v>
      </c>
      <c r="D192">
        <v>0</v>
      </c>
      <c r="E192">
        <v>3</v>
      </c>
      <c r="F192">
        <v>2.77</v>
      </c>
      <c r="G192">
        <v>6</v>
      </c>
      <c r="H192">
        <v>4</v>
      </c>
    </row>
    <row r="193" spans="1:8" x14ac:dyDescent="0.2">
      <c r="A193" t="s">
        <v>25</v>
      </c>
      <c r="B193">
        <v>2</v>
      </c>
      <c r="C193">
        <v>300</v>
      </c>
      <c r="D193">
        <v>10</v>
      </c>
      <c r="E193">
        <v>3.7</v>
      </c>
      <c r="F193">
        <v>3.5</v>
      </c>
      <c r="G193">
        <v>6</v>
      </c>
      <c r="H193">
        <v>4</v>
      </c>
    </row>
    <row r="194" spans="1:8" x14ac:dyDescent="0.2">
      <c r="A194" t="s">
        <v>24</v>
      </c>
      <c r="B194">
        <v>3</v>
      </c>
      <c r="C194">
        <v>75</v>
      </c>
      <c r="D194">
        <v>4</v>
      </c>
      <c r="E194">
        <v>4</v>
      </c>
      <c r="F194">
        <v>3.58</v>
      </c>
      <c r="G194">
        <v>2</v>
      </c>
      <c r="H194">
        <v>1</v>
      </c>
    </row>
    <row r="195" spans="1:8" x14ac:dyDescent="0.2">
      <c r="A195" t="s">
        <v>24</v>
      </c>
      <c r="B195">
        <v>3</v>
      </c>
      <c r="C195">
        <v>300</v>
      </c>
      <c r="D195">
        <v>16</v>
      </c>
      <c r="E195">
        <v>5</v>
      </c>
      <c r="F195">
        <v>3.5</v>
      </c>
      <c r="G195">
        <v>2</v>
      </c>
      <c r="H195">
        <v>1</v>
      </c>
    </row>
    <row r="196" spans="1:8" x14ac:dyDescent="0.2">
      <c r="A196" t="s">
        <v>25</v>
      </c>
      <c r="B196">
        <v>4</v>
      </c>
      <c r="C196">
        <v>120</v>
      </c>
      <c r="D196">
        <v>0</v>
      </c>
      <c r="E196">
        <v>3.2</v>
      </c>
      <c r="F196">
        <v>2.2000000000000002</v>
      </c>
      <c r="G196">
        <v>2</v>
      </c>
      <c r="H196">
        <v>1</v>
      </c>
    </row>
    <row r="197" spans="1:8" x14ac:dyDescent="0.2">
      <c r="A197" t="s">
        <v>24</v>
      </c>
      <c r="B197">
        <v>2</v>
      </c>
      <c r="C197">
        <v>60</v>
      </c>
      <c r="D197">
        <v>0</v>
      </c>
      <c r="E197">
        <v>3.97</v>
      </c>
      <c r="F197">
        <v>3.9340000000000002</v>
      </c>
      <c r="G197">
        <v>5</v>
      </c>
      <c r="H197">
        <v>1</v>
      </c>
    </row>
    <row r="198" spans="1:8" x14ac:dyDescent="0.2">
      <c r="A198" t="s">
        <v>24</v>
      </c>
      <c r="B198">
        <v>2</v>
      </c>
      <c r="C198">
        <v>200</v>
      </c>
      <c r="D198">
        <v>0</v>
      </c>
      <c r="E198">
        <v>4.2</v>
      </c>
      <c r="F198">
        <v>3.2</v>
      </c>
      <c r="G198">
        <v>6</v>
      </c>
      <c r="H198">
        <v>1</v>
      </c>
    </row>
    <row r="199" spans="1:8" x14ac:dyDescent="0.2">
      <c r="A199" t="s">
        <v>25</v>
      </c>
      <c r="B199">
        <v>3</v>
      </c>
      <c r="C199">
        <v>180</v>
      </c>
      <c r="D199">
        <v>0</v>
      </c>
      <c r="E199">
        <v>5</v>
      </c>
      <c r="F199">
        <v>2.6</v>
      </c>
      <c r="G199">
        <v>2</v>
      </c>
      <c r="H199">
        <v>3</v>
      </c>
    </row>
    <row r="200" spans="1:8" x14ac:dyDescent="0.2">
      <c r="A200" t="s">
        <v>24</v>
      </c>
      <c r="B200">
        <v>2</v>
      </c>
      <c r="C200">
        <v>90</v>
      </c>
      <c r="D200">
        <v>8</v>
      </c>
      <c r="E200">
        <v>4.5999999999999996</v>
      </c>
      <c r="F200">
        <v>3.4</v>
      </c>
      <c r="G200">
        <v>1</v>
      </c>
      <c r="H200">
        <v>1</v>
      </c>
    </row>
    <row r="201" spans="1:8" x14ac:dyDescent="0.2">
      <c r="A201" t="s">
        <v>24</v>
      </c>
      <c r="B201">
        <v>2</v>
      </c>
      <c r="C201">
        <v>60</v>
      </c>
      <c r="D201">
        <v>0</v>
      </c>
      <c r="E201">
        <v>3.8</v>
      </c>
      <c r="F201">
        <v>2.8</v>
      </c>
      <c r="G201">
        <v>6</v>
      </c>
      <c r="H201">
        <v>4</v>
      </c>
    </row>
    <row r="202" spans="1:8" x14ac:dyDescent="0.2">
      <c r="A202" t="s">
        <v>24</v>
      </c>
      <c r="B202">
        <v>2</v>
      </c>
      <c r="C202">
        <v>180</v>
      </c>
      <c r="D202">
        <v>0</v>
      </c>
      <c r="E202">
        <v>3.8</v>
      </c>
      <c r="F202">
        <v>3.1</v>
      </c>
      <c r="G202">
        <v>2</v>
      </c>
      <c r="H202">
        <v>2</v>
      </c>
    </row>
    <row r="203" spans="1:8" x14ac:dyDescent="0.2">
      <c r="A203" t="s">
        <v>24</v>
      </c>
      <c r="B203">
        <v>3</v>
      </c>
      <c r="C203">
        <v>120</v>
      </c>
      <c r="D203">
        <v>12</v>
      </c>
      <c r="E203">
        <v>3.5</v>
      </c>
      <c r="F203">
        <v>3</v>
      </c>
      <c r="G203">
        <v>2</v>
      </c>
      <c r="H203">
        <v>3</v>
      </c>
    </row>
    <row r="204" spans="1:8" x14ac:dyDescent="0.2">
      <c r="A204" t="s">
        <v>25</v>
      </c>
      <c r="B204">
        <v>4</v>
      </c>
      <c r="C204">
        <v>60</v>
      </c>
      <c r="D204">
        <v>25</v>
      </c>
      <c r="E204">
        <v>5</v>
      </c>
      <c r="F204">
        <v>3.25</v>
      </c>
      <c r="G204">
        <v>1</v>
      </c>
      <c r="H204">
        <v>1</v>
      </c>
    </row>
    <row r="205" spans="1:8" x14ac:dyDescent="0.2">
      <c r="A205" t="s">
        <v>24</v>
      </c>
      <c r="B205">
        <v>2</v>
      </c>
      <c r="C205">
        <v>40</v>
      </c>
      <c r="D205">
        <v>0</v>
      </c>
      <c r="E205">
        <v>3.78</v>
      </c>
      <c r="F205">
        <v>3.5</v>
      </c>
      <c r="G205">
        <v>3</v>
      </c>
      <c r="H205">
        <v>1</v>
      </c>
    </row>
    <row r="206" spans="1:8" x14ac:dyDescent="0.2">
      <c r="A206" t="s">
        <v>24</v>
      </c>
      <c r="B206">
        <v>3</v>
      </c>
      <c r="C206">
        <v>150</v>
      </c>
      <c r="D206">
        <v>15</v>
      </c>
      <c r="E206">
        <v>3.9</v>
      </c>
      <c r="F206">
        <v>3.6</v>
      </c>
      <c r="G206">
        <v>2</v>
      </c>
      <c r="H206">
        <v>1</v>
      </c>
    </row>
    <row r="207" spans="1:8" x14ac:dyDescent="0.2">
      <c r="A207" t="s">
        <v>24</v>
      </c>
      <c r="B207">
        <v>2</v>
      </c>
      <c r="C207">
        <v>120</v>
      </c>
      <c r="D207">
        <v>6</v>
      </c>
      <c r="E207">
        <v>4.13</v>
      </c>
      <c r="F207">
        <v>3.1</v>
      </c>
      <c r="G207">
        <v>6</v>
      </c>
      <c r="H207">
        <v>4</v>
      </c>
    </row>
    <row r="208" spans="1:8" x14ac:dyDescent="0.2">
      <c r="A208" t="s">
        <v>24</v>
      </c>
      <c r="B208">
        <v>3</v>
      </c>
      <c r="C208">
        <v>60</v>
      </c>
      <c r="D208">
        <v>0</v>
      </c>
      <c r="E208">
        <v>3.8</v>
      </c>
      <c r="F208">
        <v>0.9</v>
      </c>
      <c r="G208">
        <v>2</v>
      </c>
      <c r="H208">
        <v>1</v>
      </c>
    </row>
    <row r="209" spans="1:8" x14ac:dyDescent="0.2">
      <c r="A209" t="s">
        <v>25</v>
      </c>
      <c r="B209">
        <v>3</v>
      </c>
      <c r="C209">
        <v>60</v>
      </c>
      <c r="D209">
        <v>15</v>
      </c>
      <c r="E209">
        <v>3.7</v>
      </c>
      <c r="F209">
        <v>3.5</v>
      </c>
      <c r="G209">
        <v>6</v>
      </c>
      <c r="H209">
        <v>1</v>
      </c>
    </row>
    <row r="210" spans="1:8" x14ac:dyDescent="0.2">
      <c r="A210" t="s">
        <v>24</v>
      </c>
      <c r="B210">
        <v>3</v>
      </c>
      <c r="C210">
        <v>30</v>
      </c>
      <c r="D210">
        <v>8</v>
      </c>
      <c r="E210">
        <v>4.5999999999999996</v>
      </c>
      <c r="F210">
        <v>4</v>
      </c>
      <c r="G210">
        <v>6</v>
      </c>
      <c r="H210">
        <v>2</v>
      </c>
    </row>
    <row r="211" spans="1:8" x14ac:dyDescent="0.2">
      <c r="A211" t="s">
        <v>25</v>
      </c>
      <c r="B211">
        <v>2</v>
      </c>
      <c r="C211">
        <v>30</v>
      </c>
      <c r="D211">
        <v>10</v>
      </c>
      <c r="E211">
        <v>5</v>
      </c>
      <c r="F211">
        <v>2.9</v>
      </c>
      <c r="G211">
        <v>1</v>
      </c>
      <c r="H211">
        <v>4</v>
      </c>
    </row>
    <row r="212" spans="1:8" x14ac:dyDescent="0.2">
      <c r="A212" t="s">
        <v>24</v>
      </c>
      <c r="B212">
        <v>2</v>
      </c>
      <c r="C212">
        <v>45</v>
      </c>
      <c r="D212">
        <v>0</v>
      </c>
      <c r="E212">
        <v>5</v>
      </c>
      <c r="F212">
        <v>3.87</v>
      </c>
      <c r="G212">
        <v>5</v>
      </c>
      <c r="H212">
        <v>1</v>
      </c>
    </row>
    <row r="213" spans="1:8" x14ac:dyDescent="0.2">
      <c r="A213" t="s">
        <v>24</v>
      </c>
      <c r="B213">
        <v>2</v>
      </c>
      <c r="C213">
        <v>60</v>
      </c>
      <c r="D213">
        <v>10</v>
      </c>
      <c r="E213">
        <v>4.3</v>
      </c>
      <c r="F213">
        <v>2.9</v>
      </c>
      <c r="G213">
        <v>2</v>
      </c>
      <c r="H213">
        <v>2</v>
      </c>
    </row>
    <row r="214" spans="1:8" x14ac:dyDescent="0.2">
      <c r="A214" t="s">
        <v>25</v>
      </c>
      <c r="B214">
        <v>4</v>
      </c>
      <c r="C214">
        <v>180</v>
      </c>
      <c r="D214">
        <v>15</v>
      </c>
      <c r="E214">
        <v>4</v>
      </c>
      <c r="F214">
        <v>3</v>
      </c>
      <c r="G214">
        <v>2</v>
      </c>
      <c r="H214">
        <v>2</v>
      </c>
    </row>
    <row r="215" spans="1:8" x14ac:dyDescent="0.2">
      <c r="A215" t="s">
        <v>25</v>
      </c>
      <c r="B215">
        <v>2</v>
      </c>
      <c r="C215">
        <v>60</v>
      </c>
      <c r="D215">
        <v>3</v>
      </c>
      <c r="E215">
        <v>3.7</v>
      </c>
      <c r="F215">
        <v>3.4</v>
      </c>
      <c r="G215">
        <v>1</v>
      </c>
      <c r="H215">
        <v>2</v>
      </c>
    </row>
    <row r="216" spans="1:8" x14ac:dyDescent="0.2">
      <c r="A216" t="s">
        <v>24</v>
      </c>
      <c r="B216">
        <v>3</v>
      </c>
      <c r="C216">
        <v>100</v>
      </c>
      <c r="D216">
        <v>0</v>
      </c>
      <c r="E216">
        <v>3.75</v>
      </c>
      <c r="F216">
        <v>3.2</v>
      </c>
      <c r="G216">
        <v>1</v>
      </c>
      <c r="H216">
        <v>1</v>
      </c>
    </row>
    <row r="217" spans="1:8" x14ac:dyDescent="0.2">
      <c r="A217" t="s">
        <v>24</v>
      </c>
      <c r="B217">
        <v>3</v>
      </c>
      <c r="C217">
        <v>150</v>
      </c>
      <c r="D217">
        <v>20</v>
      </c>
      <c r="E217">
        <v>3.8</v>
      </c>
      <c r="F217">
        <v>3</v>
      </c>
      <c r="G217">
        <v>6</v>
      </c>
      <c r="H217">
        <v>2</v>
      </c>
    </row>
    <row r="218" spans="1:8" x14ac:dyDescent="0.2">
      <c r="A218" t="s">
        <v>25</v>
      </c>
      <c r="B218">
        <v>3</v>
      </c>
      <c r="C218">
        <v>60</v>
      </c>
      <c r="D218">
        <v>0</v>
      </c>
      <c r="E218">
        <v>3.9</v>
      </c>
      <c r="F218">
        <v>3</v>
      </c>
      <c r="G218">
        <v>5</v>
      </c>
      <c r="H218">
        <v>1</v>
      </c>
    </row>
    <row r="219" spans="1:8" x14ac:dyDescent="0.2">
      <c r="A219" t="s">
        <v>25</v>
      </c>
      <c r="B219">
        <v>2</v>
      </c>
      <c r="C219">
        <v>90</v>
      </c>
      <c r="D219">
        <v>0</v>
      </c>
      <c r="E219">
        <v>3.4</v>
      </c>
      <c r="F219">
        <v>3.5</v>
      </c>
      <c r="G219">
        <v>1</v>
      </c>
      <c r="H219">
        <v>2</v>
      </c>
    </row>
    <row r="220" spans="1:8" x14ac:dyDescent="0.2">
      <c r="A220" t="s">
        <v>25</v>
      </c>
      <c r="B220">
        <v>3</v>
      </c>
      <c r="C220">
        <v>180</v>
      </c>
      <c r="D220">
        <v>20</v>
      </c>
      <c r="E220">
        <v>4.2</v>
      </c>
      <c r="F220">
        <v>3</v>
      </c>
      <c r="G220">
        <v>6</v>
      </c>
      <c r="H220">
        <v>1</v>
      </c>
    </row>
    <row r="221" spans="1:8" x14ac:dyDescent="0.2">
      <c r="A221" t="s">
        <v>24</v>
      </c>
      <c r="B221">
        <v>1</v>
      </c>
      <c r="C221">
        <v>120</v>
      </c>
      <c r="D221">
        <v>0</v>
      </c>
      <c r="E221">
        <v>3.99</v>
      </c>
      <c r="G221">
        <v>2</v>
      </c>
      <c r="H221">
        <v>2</v>
      </c>
    </row>
    <row r="222" spans="1:8" x14ac:dyDescent="0.2">
      <c r="A222" t="s">
        <v>25</v>
      </c>
      <c r="B222">
        <v>2</v>
      </c>
      <c r="C222">
        <v>12</v>
      </c>
      <c r="D222">
        <v>6</v>
      </c>
      <c r="E222">
        <v>4.32</v>
      </c>
      <c r="F222">
        <v>3.62</v>
      </c>
      <c r="G222">
        <v>2</v>
      </c>
      <c r="H222">
        <v>2</v>
      </c>
    </row>
    <row r="223" spans="1:8" x14ac:dyDescent="0.2">
      <c r="A223" t="s">
        <v>24</v>
      </c>
      <c r="B223">
        <v>3</v>
      </c>
      <c r="C223">
        <v>180</v>
      </c>
      <c r="D223">
        <v>0</v>
      </c>
      <c r="E223">
        <v>3.6</v>
      </c>
      <c r="F223">
        <v>3.56</v>
      </c>
      <c r="G223">
        <v>2</v>
      </c>
      <c r="H223">
        <v>3</v>
      </c>
    </row>
    <row r="224" spans="1:8" x14ac:dyDescent="0.2">
      <c r="A224" t="s">
        <v>25</v>
      </c>
      <c r="B224">
        <v>2</v>
      </c>
      <c r="C224">
        <v>300</v>
      </c>
      <c r="D224">
        <v>20</v>
      </c>
      <c r="E224">
        <v>5</v>
      </c>
      <c r="F224">
        <v>3.72</v>
      </c>
      <c r="G224">
        <v>1</v>
      </c>
      <c r="H224">
        <v>1</v>
      </c>
    </row>
    <row r="225" spans="1:8" x14ac:dyDescent="0.2">
      <c r="A225" t="s">
        <v>24</v>
      </c>
      <c r="B225">
        <v>2</v>
      </c>
      <c r="C225">
        <v>120</v>
      </c>
      <c r="D225">
        <v>0</v>
      </c>
      <c r="E225">
        <v>3.74</v>
      </c>
      <c r="F225">
        <v>3.3</v>
      </c>
      <c r="G225">
        <v>4</v>
      </c>
      <c r="H225">
        <v>1</v>
      </c>
    </row>
    <row r="226" spans="1:8" x14ac:dyDescent="0.2">
      <c r="A226" t="s">
        <v>25</v>
      </c>
      <c r="B226">
        <v>4</v>
      </c>
      <c r="C226">
        <v>60</v>
      </c>
      <c r="D226">
        <v>15</v>
      </c>
      <c r="E226">
        <v>3.34</v>
      </c>
      <c r="F226">
        <v>1.67</v>
      </c>
      <c r="G226">
        <v>1</v>
      </c>
      <c r="H226">
        <v>4</v>
      </c>
    </row>
    <row r="227" spans="1:8" x14ac:dyDescent="0.2">
      <c r="A227" t="s">
        <v>24</v>
      </c>
      <c r="B227">
        <v>2</v>
      </c>
      <c r="C227">
        <v>250</v>
      </c>
      <c r="D227">
        <v>0</v>
      </c>
      <c r="E227">
        <v>4</v>
      </c>
      <c r="F227">
        <v>2.5</v>
      </c>
      <c r="G227">
        <v>2</v>
      </c>
      <c r="H227">
        <v>3</v>
      </c>
    </row>
    <row r="228" spans="1:8" x14ac:dyDescent="0.2">
      <c r="A228" t="s">
        <v>24</v>
      </c>
      <c r="B228">
        <v>4</v>
      </c>
      <c r="C228">
        <v>60</v>
      </c>
      <c r="D228">
        <v>25</v>
      </c>
      <c r="E228">
        <v>3.8</v>
      </c>
      <c r="F228">
        <v>2.8</v>
      </c>
      <c r="G228">
        <v>5</v>
      </c>
      <c r="H228">
        <v>4</v>
      </c>
    </row>
    <row r="229" spans="1:8" x14ac:dyDescent="0.2">
      <c r="A229" t="s">
        <v>25</v>
      </c>
      <c r="B229">
        <v>2</v>
      </c>
      <c r="C229">
        <v>60</v>
      </c>
      <c r="D229">
        <v>20</v>
      </c>
      <c r="E229">
        <v>3.84</v>
      </c>
      <c r="F229">
        <v>2.9</v>
      </c>
      <c r="G229">
        <v>6</v>
      </c>
      <c r="H229">
        <v>4</v>
      </c>
    </row>
    <row r="230" spans="1:8" x14ac:dyDescent="0.2">
      <c r="A230" t="s">
        <v>24</v>
      </c>
      <c r="B230">
        <v>2</v>
      </c>
      <c r="C230">
        <v>180</v>
      </c>
      <c r="D230">
        <v>10</v>
      </c>
      <c r="E230">
        <v>4.2</v>
      </c>
      <c r="F230">
        <v>2.1</v>
      </c>
      <c r="G230">
        <v>6</v>
      </c>
      <c r="H230">
        <v>1</v>
      </c>
    </row>
    <row r="231" spans="1:8" x14ac:dyDescent="0.2">
      <c r="A231" t="s">
        <v>24</v>
      </c>
      <c r="B231">
        <v>2</v>
      </c>
      <c r="C231">
        <v>180</v>
      </c>
      <c r="D231">
        <v>1</v>
      </c>
      <c r="E231">
        <v>4</v>
      </c>
      <c r="F231">
        <v>3.59</v>
      </c>
      <c r="G231">
        <v>4</v>
      </c>
      <c r="H231">
        <v>4</v>
      </c>
    </row>
    <row r="232" spans="1:8" x14ac:dyDescent="0.2">
      <c r="A232" t="s">
        <v>25</v>
      </c>
      <c r="B232">
        <v>3</v>
      </c>
      <c r="C232">
        <v>60</v>
      </c>
      <c r="D232">
        <v>20</v>
      </c>
      <c r="E232">
        <v>5</v>
      </c>
      <c r="F232">
        <v>4</v>
      </c>
      <c r="G232">
        <v>1</v>
      </c>
      <c r="H232">
        <v>2</v>
      </c>
    </row>
    <row r="233" spans="1:8" x14ac:dyDescent="0.2">
      <c r="A233" t="s">
        <v>24</v>
      </c>
      <c r="B233">
        <v>3</v>
      </c>
      <c r="C233">
        <v>60</v>
      </c>
      <c r="D233">
        <v>15</v>
      </c>
      <c r="E233">
        <v>3</v>
      </c>
      <c r="F233">
        <v>3.5</v>
      </c>
      <c r="G233">
        <v>1</v>
      </c>
      <c r="H233">
        <v>1</v>
      </c>
    </row>
    <row r="234" spans="1:8" x14ac:dyDescent="0.2">
      <c r="A234" t="s">
        <v>25</v>
      </c>
      <c r="B234">
        <v>2</v>
      </c>
      <c r="C234">
        <v>120</v>
      </c>
      <c r="D234">
        <v>0</v>
      </c>
      <c r="E234">
        <v>5</v>
      </c>
      <c r="G234">
        <v>2</v>
      </c>
      <c r="H234">
        <v>4</v>
      </c>
    </row>
    <row r="235" spans="1:8" x14ac:dyDescent="0.2">
      <c r="A235" t="s">
        <v>24</v>
      </c>
      <c r="B235">
        <v>3</v>
      </c>
      <c r="C235">
        <v>30</v>
      </c>
      <c r="D235">
        <v>10</v>
      </c>
      <c r="E235">
        <v>3.92</v>
      </c>
      <c r="F235">
        <v>3.82</v>
      </c>
      <c r="G235">
        <v>2</v>
      </c>
      <c r="H235">
        <v>1</v>
      </c>
    </row>
    <row r="236" spans="1:8" x14ac:dyDescent="0.2">
      <c r="A236" t="s">
        <v>24</v>
      </c>
      <c r="B236">
        <v>4</v>
      </c>
      <c r="C236">
        <v>60</v>
      </c>
      <c r="D236">
        <v>32</v>
      </c>
      <c r="E236">
        <v>3.8</v>
      </c>
      <c r="F236">
        <v>2.7</v>
      </c>
      <c r="G236">
        <v>1</v>
      </c>
      <c r="H236">
        <v>1</v>
      </c>
    </row>
    <row r="237" spans="1:8" x14ac:dyDescent="0.2">
      <c r="A237" t="s">
        <v>25</v>
      </c>
      <c r="B237">
        <v>1</v>
      </c>
      <c r="C237">
        <v>60</v>
      </c>
      <c r="D237">
        <v>10</v>
      </c>
      <c r="E237">
        <v>4.5999999999999996</v>
      </c>
      <c r="G237">
        <v>1</v>
      </c>
      <c r="H237">
        <v>3</v>
      </c>
    </row>
    <row r="238" spans="1:8" x14ac:dyDescent="0.2">
      <c r="A238" t="s">
        <v>25</v>
      </c>
      <c r="B238">
        <v>3</v>
      </c>
      <c r="C238">
        <v>60</v>
      </c>
      <c r="D238">
        <v>20</v>
      </c>
      <c r="E238">
        <v>3.2</v>
      </c>
      <c r="F238">
        <v>3</v>
      </c>
      <c r="G238">
        <v>2</v>
      </c>
      <c r="H238">
        <v>4</v>
      </c>
    </row>
    <row r="239" spans="1:8" x14ac:dyDescent="0.2">
      <c r="A239" t="s">
        <v>24</v>
      </c>
      <c r="B239">
        <v>2</v>
      </c>
      <c r="C239">
        <v>80</v>
      </c>
      <c r="D239">
        <v>10</v>
      </c>
      <c r="E239">
        <v>4.0999999999999996</v>
      </c>
      <c r="F239">
        <v>3.4</v>
      </c>
      <c r="G239">
        <v>6</v>
      </c>
      <c r="H239">
        <v>4</v>
      </c>
    </row>
    <row r="240" spans="1:8" x14ac:dyDescent="0.2">
      <c r="A240" t="s">
        <v>24</v>
      </c>
      <c r="B240">
        <v>3</v>
      </c>
      <c r="C240">
        <v>60</v>
      </c>
      <c r="D240">
        <v>0</v>
      </c>
      <c r="E240">
        <v>4.8</v>
      </c>
      <c r="F240">
        <v>3.1</v>
      </c>
      <c r="G240">
        <v>1</v>
      </c>
      <c r="H240">
        <v>4</v>
      </c>
    </row>
    <row r="241" spans="1:8" x14ac:dyDescent="0.2">
      <c r="A241" t="s">
        <v>24</v>
      </c>
      <c r="B241">
        <v>3</v>
      </c>
      <c r="C241">
        <v>60</v>
      </c>
      <c r="D241">
        <v>10</v>
      </c>
      <c r="E241">
        <v>4</v>
      </c>
      <c r="F241">
        <v>1.5</v>
      </c>
      <c r="G241">
        <v>6</v>
      </c>
      <c r="H241">
        <v>4</v>
      </c>
    </row>
    <row r="242" spans="1:8" x14ac:dyDescent="0.2">
      <c r="A242" t="s">
        <v>24</v>
      </c>
      <c r="B242">
        <v>2</v>
      </c>
      <c r="C242">
        <v>60</v>
      </c>
      <c r="D242">
        <v>2.5</v>
      </c>
      <c r="E242">
        <v>4.5</v>
      </c>
      <c r="F242">
        <v>3.75</v>
      </c>
      <c r="G242">
        <v>1</v>
      </c>
      <c r="H242">
        <v>1</v>
      </c>
    </row>
    <row r="243" spans="1:8" x14ac:dyDescent="0.2">
      <c r="A243" t="s">
        <v>24</v>
      </c>
      <c r="B243">
        <v>2</v>
      </c>
      <c r="C243">
        <v>15</v>
      </c>
      <c r="D243">
        <v>21</v>
      </c>
      <c r="E243">
        <v>3.5</v>
      </c>
      <c r="G243">
        <v>2</v>
      </c>
      <c r="H243">
        <v>3</v>
      </c>
    </row>
    <row r="244" spans="1:8" x14ac:dyDescent="0.2">
      <c r="A244" t="s">
        <v>25</v>
      </c>
      <c r="B244">
        <v>1</v>
      </c>
      <c r="C244">
        <v>65</v>
      </c>
      <c r="D244">
        <v>0</v>
      </c>
      <c r="E244">
        <v>4</v>
      </c>
      <c r="G244">
        <v>1</v>
      </c>
      <c r="H244">
        <v>1</v>
      </c>
    </row>
    <row r="245" spans="1:8" x14ac:dyDescent="0.2">
      <c r="A245" t="s">
        <v>24</v>
      </c>
      <c r="B245">
        <v>3</v>
      </c>
      <c r="C245">
        <v>60</v>
      </c>
      <c r="D245">
        <v>10</v>
      </c>
      <c r="E245">
        <v>4</v>
      </c>
      <c r="F245">
        <v>3.2</v>
      </c>
      <c r="G245">
        <v>1</v>
      </c>
      <c r="H245">
        <v>1</v>
      </c>
    </row>
    <row r="246" spans="1:8" x14ac:dyDescent="0.2">
      <c r="A246" t="s">
        <v>24</v>
      </c>
      <c r="B246">
        <v>2</v>
      </c>
      <c r="C246">
        <v>45</v>
      </c>
      <c r="D246">
        <v>0</v>
      </c>
      <c r="E246">
        <v>4</v>
      </c>
      <c r="F246">
        <v>3.4</v>
      </c>
      <c r="G246">
        <v>1</v>
      </c>
      <c r="H246">
        <v>3</v>
      </c>
    </row>
    <row r="247" spans="1:8" x14ac:dyDescent="0.2">
      <c r="A247" t="s">
        <v>24</v>
      </c>
      <c r="B247">
        <v>3</v>
      </c>
      <c r="C247">
        <v>90</v>
      </c>
      <c r="D247">
        <v>10</v>
      </c>
      <c r="E247">
        <v>5</v>
      </c>
      <c r="F247">
        <v>3.3</v>
      </c>
      <c r="G247">
        <v>6</v>
      </c>
      <c r="H247">
        <v>1</v>
      </c>
    </row>
    <row r="248" spans="1:8" x14ac:dyDescent="0.2">
      <c r="A248" t="s">
        <v>24</v>
      </c>
      <c r="B248">
        <v>3</v>
      </c>
      <c r="C248">
        <v>100</v>
      </c>
      <c r="D248">
        <v>5</v>
      </c>
      <c r="E248">
        <v>3.9986999999999999</v>
      </c>
      <c r="F248">
        <v>2.2000000000000002</v>
      </c>
      <c r="G248">
        <v>2</v>
      </c>
      <c r="H248">
        <v>2</v>
      </c>
    </row>
    <row r="249" spans="1:8" x14ac:dyDescent="0.2">
      <c r="A249" t="s">
        <v>24</v>
      </c>
      <c r="B249">
        <v>2</v>
      </c>
      <c r="C249">
        <v>20</v>
      </c>
      <c r="D249">
        <v>0</v>
      </c>
      <c r="E249">
        <v>3.5</v>
      </c>
      <c r="F249">
        <v>3.5</v>
      </c>
      <c r="G249">
        <v>6</v>
      </c>
      <c r="H249">
        <v>4</v>
      </c>
    </row>
    <row r="250" spans="1:8" x14ac:dyDescent="0.2">
      <c r="A250" t="s">
        <v>25</v>
      </c>
      <c r="B250">
        <v>2</v>
      </c>
      <c r="C250">
        <v>60</v>
      </c>
      <c r="D250">
        <v>0</v>
      </c>
      <c r="E250">
        <v>3.5</v>
      </c>
      <c r="G250">
        <v>1</v>
      </c>
      <c r="H250">
        <v>4</v>
      </c>
    </row>
    <row r="251" spans="1:8" x14ac:dyDescent="0.2">
      <c r="A251" t="s">
        <v>24</v>
      </c>
      <c r="B251">
        <v>1</v>
      </c>
      <c r="C251">
        <v>90</v>
      </c>
      <c r="D251">
        <v>18</v>
      </c>
      <c r="E251">
        <v>5</v>
      </c>
      <c r="G251">
        <v>1</v>
      </c>
      <c r="H251">
        <v>1</v>
      </c>
    </row>
    <row r="252" spans="1:8" x14ac:dyDescent="0.2">
      <c r="A252" t="s">
        <v>24</v>
      </c>
      <c r="B252">
        <v>3</v>
      </c>
      <c r="C252">
        <v>90</v>
      </c>
      <c r="D252">
        <v>15</v>
      </c>
      <c r="E252">
        <v>4.2</v>
      </c>
      <c r="F252">
        <v>3.5</v>
      </c>
      <c r="G252">
        <v>2</v>
      </c>
      <c r="H252">
        <v>3</v>
      </c>
    </row>
    <row r="253" spans="1:8" x14ac:dyDescent="0.2">
      <c r="A253" t="s">
        <v>24</v>
      </c>
      <c r="B253">
        <v>3</v>
      </c>
      <c r="C253">
        <v>60</v>
      </c>
      <c r="D253">
        <v>0</v>
      </c>
      <c r="E253">
        <v>3.5</v>
      </c>
      <c r="F253">
        <v>3.3</v>
      </c>
      <c r="G253">
        <v>6</v>
      </c>
      <c r="H253">
        <v>1</v>
      </c>
    </row>
  </sheetData>
  <sortState ref="A2:XFD1048576">
    <sortCondition ref="F3:F1048576"/>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53"/>
  <sheetViews>
    <sheetView tabSelected="1" workbookViewId="0">
      <selection activeCell="X102" sqref="X102"/>
    </sheetView>
  </sheetViews>
  <sheetFormatPr defaultColWidth="11" defaultRowHeight="12.75" x14ac:dyDescent="0.2"/>
  <cols>
    <col min="1" max="10" width="11" style="3"/>
    <col min="11" max="11" width="16.75" style="3" customWidth="1"/>
    <col min="12" max="13" width="11" style="3"/>
    <col min="14" max="14" width="22" style="26" customWidth="1"/>
    <col min="15" max="27" width="11" style="3"/>
    <col min="28" max="28" width="12.875" style="3" customWidth="1"/>
    <col min="29" max="40" width="11" style="3"/>
    <col min="41" max="41" width="29" style="3" bestFit="1" customWidth="1"/>
    <col min="42" max="16384" width="11" style="3"/>
  </cols>
  <sheetData>
    <row r="1" spans="1:19" x14ac:dyDescent="0.2">
      <c r="A1" s="2" t="s">
        <v>16</v>
      </c>
      <c r="B1" s="2" t="s">
        <v>1</v>
      </c>
      <c r="C1" s="2" t="s">
        <v>4</v>
      </c>
      <c r="D1" s="2" t="s">
        <v>6</v>
      </c>
      <c r="E1" s="2" t="s">
        <v>8</v>
      </c>
      <c r="F1" s="2" t="s">
        <v>21</v>
      </c>
      <c r="G1" s="2" t="s">
        <v>22</v>
      </c>
      <c r="H1" s="2" t="s">
        <v>13</v>
      </c>
      <c r="K1" s="2" t="s">
        <v>31</v>
      </c>
      <c r="L1" s="4"/>
      <c r="M1" s="4"/>
      <c r="N1" s="5"/>
    </row>
    <row r="2" spans="1:19" x14ac:dyDescent="0.2">
      <c r="A2" s="6" t="s">
        <v>24</v>
      </c>
      <c r="B2" s="6">
        <v>1</v>
      </c>
      <c r="C2" s="6">
        <v>240</v>
      </c>
      <c r="D2" s="6">
        <v>14</v>
      </c>
      <c r="E2" s="6">
        <v>3.89</v>
      </c>
      <c r="F2" s="6" t="s">
        <v>73</v>
      </c>
      <c r="G2" s="6">
        <v>1</v>
      </c>
      <c r="H2" s="6">
        <v>1</v>
      </c>
      <c r="K2" s="2" t="s">
        <v>32</v>
      </c>
      <c r="L2" s="2" t="s">
        <v>33</v>
      </c>
      <c r="M2" s="2" t="s">
        <v>34</v>
      </c>
      <c r="N2" s="7" t="s">
        <v>35</v>
      </c>
    </row>
    <row r="3" spans="1:19" x14ac:dyDescent="0.2">
      <c r="A3" s="6" t="s">
        <v>24</v>
      </c>
      <c r="B3" s="6">
        <v>1</v>
      </c>
      <c r="C3" s="6">
        <v>200</v>
      </c>
      <c r="D3" s="6">
        <v>0</v>
      </c>
      <c r="E3" s="6">
        <v>3.9</v>
      </c>
      <c r="F3" s="6" t="s">
        <v>73</v>
      </c>
      <c r="G3" s="6">
        <v>5</v>
      </c>
      <c r="H3" s="6">
        <v>4</v>
      </c>
      <c r="K3" s="8" t="s">
        <v>36</v>
      </c>
      <c r="L3" s="6" t="s">
        <v>37</v>
      </c>
      <c r="M3" s="6">
        <f>COUNTIF('Working Data'!A2:A253, "M")</f>
        <v>87</v>
      </c>
      <c r="N3" s="9">
        <f>M3/M5</f>
        <v>0.34523809523809523</v>
      </c>
    </row>
    <row r="4" spans="1:19" x14ac:dyDescent="0.2">
      <c r="A4" s="6" t="s">
        <v>24</v>
      </c>
      <c r="B4" s="6">
        <v>1</v>
      </c>
      <c r="C4" s="6">
        <v>180</v>
      </c>
      <c r="D4" s="6">
        <v>0</v>
      </c>
      <c r="E4" s="6">
        <v>5</v>
      </c>
      <c r="F4" s="6" t="s">
        <v>73</v>
      </c>
      <c r="G4" s="6">
        <v>1</v>
      </c>
      <c r="H4" s="6">
        <v>3</v>
      </c>
      <c r="K4" s="6"/>
      <c r="L4" s="6" t="s">
        <v>38</v>
      </c>
      <c r="M4" s="6">
        <f>COUNTIF('Working Data'!A2:A254, "F")</f>
        <v>165</v>
      </c>
      <c r="N4" s="9">
        <f>M4/M5</f>
        <v>0.65476190476190477</v>
      </c>
    </row>
    <row r="5" spans="1:19" x14ac:dyDescent="0.2">
      <c r="A5" s="6" t="s">
        <v>25</v>
      </c>
      <c r="B5" s="6">
        <v>1</v>
      </c>
      <c r="C5" s="6">
        <v>150</v>
      </c>
      <c r="D5" s="6">
        <v>0</v>
      </c>
      <c r="E5" s="6">
        <v>3.9</v>
      </c>
      <c r="F5" s="6">
        <v>2.9</v>
      </c>
      <c r="G5" s="6">
        <v>2</v>
      </c>
      <c r="H5" s="6">
        <v>2</v>
      </c>
      <c r="K5" s="6"/>
      <c r="L5" s="10" t="s">
        <v>39</v>
      </c>
      <c r="M5" s="11">
        <f>SUM(M3:M4)</f>
        <v>252</v>
      </c>
      <c r="N5" s="12"/>
    </row>
    <row r="6" spans="1:19" x14ac:dyDescent="0.2">
      <c r="A6" s="6" t="s">
        <v>24</v>
      </c>
      <c r="B6" s="6">
        <v>1</v>
      </c>
      <c r="C6" s="6">
        <v>120</v>
      </c>
      <c r="D6" s="6">
        <v>15</v>
      </c>
      <c r="E6" s="6">
        <v>3.8</v>
      </c>
      <c r="F6" s="6">
        <v>2.9</v>
      </c>
      <c r="G6" s="6">
        <v>1</v>
      </c>
      <c r="H6" s="6">
        <v>1</v>
      </c>
      <c r="K6" s="13"/>
      <c r="L6" s="2" t="s">
        <v>33</v>
      </c>
      <c r="M6" s="2" t="s">
        <v>34</v>
      </c>
      <c r="N6" s="7" t="s">
        <v>35</v>
      </c>
    </row>
    <row r="7" spans="1:19" x14ac:dyDescent="0.2">
      <c r="A7" s="6" t="s">
        <v>25</v>
      </c>
      <c r="B7" s="6">
        <v>1</v>
      </c>
      <c r="C7" s="6">
        <v>120</v>
      </c>
      <c r="D7" s="6">
        <v>0</v>
      </c>
      <c r="E7" s="6">
        <v>3.92</v>
      </c>
      <c r="F7" s="6">
        <v>4</v>
      </c>
      <c r="G7" s="6">
        <v>4</v>
      </c>
      <c r="H7" s="6">
        <v>1</v>
      </c>
      <c r="K7" s="8" t="s">
        <v>40</v>
      </c>
      <c r="L7" s="14">
        <v>1</v>
      </c>
      <c r="M7" s="6">
        <f>COUNTIF($B$2:$B$253, 1)</f>
        <v>35</v>
      </c>
      <c r="N7" s="9">
        <f>M7/$M$11</f>
        <v>0.1394422310756972</v>
      </c>
    </row>
    <row r="8" spans="1:19" x14ac:dyDescent="0.2">
      <c r="A8" s="6" t="s">
        <v>24</v>
      </c>
      <c r="B8" s="6">
        <v>1</v>
      </c>
      <c r="C8" s="6">
        <v>120</v>
      </c>
      <c r="D8" s="6">
        <v>0</v>
      </c>
      <c r="E8" s="6">
        <v>3.61</v>
      </c>
      <c r="F8" s="6" t="s">
        <v>73</v>
      </c>
      <c r="G8" s="6">
        <v>3</v>
      </c>
      <c r="H8" s="6">
        <v>2</v>
      </c>
      <c r="K8" s="6"/>
      <c r="L8" s="14">
        <v>2</v>
      </c>
      <c r="M8" s="6">
        <f>COUNTIF($B$2:$B$253, 2)</f>
        <v>132</v>
      </c>
      <c r="N8" s="9">
        <f t="shared" ref="N8:N10" si="0">M8/$M$11</f>
        <v>0.52589641434262946</v>
      </c>
    </row>
    <row r="9" spans="1:19" x14ac:dyDescent="0.2">
      <c r="A9" s="6" t="s">
        <v>25</v>
      </c>
      <c r="B9" s="6">
        <v>1</v>
      </c>
      <c r="C9" s="6">
        <v>120</v>
      </c>
      <c r="D9" s="6">
        <v>0</v>
      </c>
      <c r="E9" s="6">
        <v>3.64</v>
      </c>
      <c r="F9" s="6" t="s">
        <v>73</v>
      </c>
      <c r="G9" s="6">
        <v>1</v>
      </c>
      <c r="H9" s="6">
        <v>2</v>
      </c>
      <c r="K9" s="6"/>
      <c r="L9" s="14">
        <v>3</v>
      </c>
      <c r="M9" s="6">
        <f>COUNTIF($B$2:$B$253,3 )</f>
        <v>64</v>
      </c>
      <c r="N9" s="9">
        <f t="shared" si="0"/>
        <v>0.2549800796812749</v>
      </c>
    </row>
    <row r="10" spans="1:19" x14ac:dyDescent="0.2">
      <c r="A10" s="6" t="s">
        <v>24</v>
      </c>
      <c r="B10" s="6">
        <v>1</v>
      </c>
      <c r="C10" s="6">
        <v>120</v>
      </c>
      <c r="D10" s="6">
        <v>18</v>
      </c>
      <c r="E10" s="6">
        <v>3.7</v>
      </c>
      <c r="F10" s="6" t="s">
        <v>73</v>
      </c>
      <c r="G10" s="6">
        <v>5</v>
      </c>
      <c r="H10" s="6">
        <v>4</v>
      </c>
      <c r="K10" s="6"/>
      <c r="L10" s="14">
        <v>4</v>
      </c>
      <c r="M10" s="6">
        <f>COUNTIF($B$2:$B$253, 4)</f>
        <v>20</v>
      </c>
      <c r="N10" s="9">
        <f t="shared" si="0"/>
        <v>7.9681274900398405E-2</v>
      </c>
    </row>
    <row r="11" spans="1:19" x14ac:dyDescent="0.2">
      <c r="A11" s="6" t="s">
        <v>24</v>
      </c>
      <c r="B11" s="6">
        <v>1</v>
      </c>
      <c r="C11" s="6">
        <v>120</v>
      </c>
      <c r="D11" s="6">
        <v>0</v>
      </c>
      <c r="E11" s="6">
        <v>3.99</v>
      </c>
      <c r="F11" s="6" t="s">
        <v>73</v>
      </c>
      <c r="G11" s="6">
        <v>2</v>
      </c>
      <c r="H11" s="6">
        <v>2</v>
      </c>
      <c r="K11" s="6"/>
      <c r="L11" s="10" t="s">
        <v>39</v>
      </c>
      <c r="M11" s="11">
        <f>SUM(M7:M10)</f>
        <v>251</v>
      </c>
      <c r="N11" s="12"/>
      <c r="O11" s="15" t="s">
        <v>41</v>
      </c>
      <c r="P11" s="43" t="s">
        <v>42</v>
      </c>
      <c r="Q11" s="43"/>
      <c r="R11" s="43"/>
      <c r="S11" s="43"/>
    </row>
    <row r="12" spans="1:19" x14ac:dyDescent="0.2">
      <c r="A12" s="6" t="s">
        <v>25</v>
      </c>
      <c r="B12" s="6">
        <v>1</v>
      </c>
      <c r="C12" s="6">
        <v>120</v>
      </c>
      <c r="D12" s="6">
        <v>0</v>
      </c>
      <c r="E12" s="6">
        <v>3.9969999999999999</v>
      </c>
      <c r="F12" s="6" t="s">
        <v>73</v>
      </c>
      <c r="G12" s="6">
        <v>1</v>
      </c>
      <c r="H12" s="6">
        <v>4</v>
      </c>
      <c r="K12" s="13"/>
      <c r="L12" s="2" t="s">
        <v>33</v>
      </c>
      <c r="M12" s="2" t="s">
        <v>34</v>
      </c>
      <c r="N12" s="7" t="s">
        <v>35</v>
      </c>
      <c r="P12" s="16" t="s">
        <v>50</v>
      </c>
    </row>
    <row r="13" spans="1:19" x14ac:dyDescent="0.2">
      <c r="A13" s="6" t="s">
        <v>25</v>
      </c>
      <c r="B13" s="6">
        <v>1</v>
      </c>
      <c r="C13" s="6">
        <v>120</v>
      </c>
      <c r="D13" s="6">
        <v>0</v>
      </c>
      <c r="E13" s="6">
        <v>4.3</v>
      </c>
      <c r="F13" s="6" t="s">
        <v>73</v>
      </c>
      <c r="G13" s="6">
        <v>1</v>
      </c>
      <c r="H13" s="6">
        <v>3</v>
      </c>
      <c r="K13" s="8" t="s">
        <v>43</v>
      </c>
      <c r="L13" s="14" t="s">
        <v>44</v>
      </c>
      <c r="M13" s="6">
        <f>COUNTIF($G$2:$G$253, 1)</f>
        <v>95</v>
      </c>
      <c r="N13" s="9">
        <f>M13/$M$19</f>
        <v>0.37698412698412698</v>
      </c>
    </row>
    <row r="14" spans="1:19" x14ac:dyDescent="0.2">
      <c r="A14" s="6" t="s">
        <v>24</v>
      </c>
      <c r="B14" s="6">
        <v>1</v>
      </c>
      <c r="C14" s="6">
        <v>100</v>
      </c>
      <c r="D14" s="6">
        <v>0</v>
      </c>
      <c r="E14" s="6">
        <v>3.2</v>
      </c>
      <c r="F14" s="6" t="s">
        <v>73</v>
      </c>
      <c r="G14" s="6">
        <v>6</v>
      </c>
      <c r="H14" s="6">
        <v>2</v>
      </c>
      <c r="K14" s="6"/>
      <c r="L14" s="14" t="s">
        <v>45</v>
      </c>
      <c r="M14" s="6">
        <f>COUNTIF($G$2:$G$253, 2)</f>
        <v>51</v>
      </c>
      <c r="N14" s="9">
        <f t="shared" ref="N14:N18" si="1">M14/$M$19</f>
        <v>0.20238095238095238</v>
      </c>
    </row>
    <row r="15" spans="1:19" x14ac:dyDescent="0.2">
      <c r="A15" s="6" t="s">
        <v>24</v>
      </c>
      <c r="B15" s="6">
        <v>1</v>
      </c>
      <c r="C15" s="6">
        <v>100</v>
      </c>
      <c r="D15" s="6">
        <v>0</v>
      </c>
      <c r="E15" s="6">
        <v>3.6</v>
      </c>
      <c r="F15" s="6" t="s">
        <v>73</v>
      </c>
      <c r="G15" s="6">
        <v>1</v>
      </c>
      <c r="H15" s="6">
        <v>1</v>
      </c>
      <c r="K15" s="6"/>
      <c r="L15" s="14" t="s">
        <v>46</v>
      </c>
      <c r="M15" s="6">
        <f>COUNTIF($G$2:$G$253, 3)</f>
        <v>20</v>
      </c>
      <c r="N15" s="9">
        <f t="shared" si="1"/>
        <v>7.9365079365079361E-2</v>
      </c>
    </row>
    <row r="16" spans="1:19" x14ac:dyDescent="0.2">
      <c r="A16" s="6" t="s">
        <v>24</v>
      </c>
      <c r="B16" s="6">
        <v>1</v>
      </c>
      <c r="C16" s="6">
        <v>90</v>
      </c>
      <c r="D16" s="6">
        <v>22</v>
      </c>
      <c r="E16" s="6">
        <v>3.54</v>
      </c>
      <c r="F16" s="6">
        <v>3.1</v>
      </c>
      <c r="G16" s="6">
        <v>2</v>
      </c>
      <c r="H16" s="6">
        <v>1</v>
      </c>
      <c r="K16" s="6"/>
      <c r="L16" s="14" t="s">
        <v>47</v>
      </c>
      <c r="M16" s="6">
        <f>COUNTIF($G$2:$G$253, 4)</f>
        <v>8</v>
      </c>
      <c r="N16" s="9">
        <f t="shared" si="1"/>
        <v>3.1746031746031744E-2</v>
      </c>
    </row>
    <row r="17" spans="1:20" x14ac:dyDescent="0.2">
      <c r="A17" s="6" t="s">
        <v>24</v>
      </c>
      <c r="B17" s="6">
        <v>1</v>
      </c>
      <c r="C17" s="6">
        <v>90</v>
      </c>
      <c r="D17" s="6">
        <v>0</v>
      </c>
      <c r="E17" s="6">
        <v>3.64</v>
      </c>
      <c r="F17" s="6" t="s">
        <v>73</v>
      </c>
      <c r="G17" s="6">
        <v>6</v>
      </c>
      <c r="H17" s="6">
        <v>4</v>
      </c>
      <c r="K17" s="6"/>
      <c r="L17" s="14" t="s">
        <v>48</v>
      </c>
      <c r="M17" s="6">
        <f>COUNTIF($G$2:$G$253, 5)</f>
        <v>35</v>
      </c>
      <c r="N17" s="9">
        <f t="shared" si="1"/>
        <v>0.1388888888888889</v>
      </c>
    </row>
    <row r="18" spans="1:20" x14ac:dyDescent="0.2">
      <c r="A18" s="6" t="s">
        <v>24</v>
      </c>
      <c r="B18" s="6">
        <v>1</v>
      </c>
      <c r="C18" s="6">
        <v>90</v>
      </c>
      <c r="D18" s="6">
        <v>0</v>
      </c>
      <c r="E18" s="6">
        <v>4.0999999999999996</v>
      </c>
      <c r="F18" s="6" t="s">
        <v>73</v>
      </c>
      <c r="G18" s="6">
        <v>3</v>
      </c>
      <c r="H18" s="6">
        <v>1</v>
      </c>
      <c r="K18" s="6"/>
      <c r="L18" s="14" t="s">
        <v>49</v>
      </c>
      <c r="M18" s="6">
        <f>COUNTIF($G$2:$G$253, 6)</f>
        <v>43</v>
      </c>
      <c r="N18" s="9">
        <f t="shared" si="1"/>
        <v>0.17063492063492064</v>
      </c>
    </row>
    <row r="19" spans="1:20" x14ac:dyDescent="0.2">
      <c r="A19" s="6" t="s">
        <v>24</v>
      </c>
      <c r="B19" s="6">
        <v>1</v>
      </c>
      <c r="C19" s="6">
        <v>90</v>
      </c>
      <c r="D19" s="6">
        <v>18</v>
      </c>
      <c r="E19" s="6">
        <v>5</v>
      </c>
      <c r="F19" s="6" t="s">
        <v>73</v>
      </c>
      <c r="G19" s="6">
        <v>1</v>
      </c>
      <c r="H19" s="6">
        <v>1</v>
      </c>
      <c r="K19" s="6"/>
      <c r="L19" s="10" t="s">
        <v>39</v>
      </c>
      <c r="M19" s="11">
        <f>SUM(M13:M18)</f>
        <v>252</v>
      </c>
      <c r="N19" s="12"/>
    </row>
    <row r="20" spans="1:20" x14ac:dyDescent="0.2">
      <c r="A20" s="6" t="s">
        <v>24</v>
      </c>
      <c r="B20" s="6">
        <v>1</v>
      </c>
      <c r="C20" s="6">
        <v>80</v>
      </c>
      <c r="D20" s="6">
        <v>0</v>
      </c>
      <c r="E20" s="6">
        <v>3.3</v>
      </c>
      <c r="F20" s="6">
        <v>2.6</v>
      </c>
      <c r="G20" s="6">
        <v>3</v>
      </c>
      <c r="H20" s="6">
        <v>3</v>
      </c>
      <c r="K20" s="13"/>
      <c r="L20" s="2" t="s">
        <v>33</v>
      </c>
      <c r="M20" s="2" t="s">
        <v>34</v>
      </c>
      <c r="N20" s="7" t="s">
        <v>35</v>
      </c>
    </row>
    <row r="21" spans="1:20" x14ac:dyDescent="0.2">
      <c r="A21" s="6" t="s">
        <v>25</v>
      </c>
      <c r="B21" s="6">
        <v>1</v>
      </c>
      <c r="C21" s="6">
        <v>70</v>
      </c>
      <c r="D21" s="6">
        <v>0</v>
      </c>
      <c r="E21" s="6">
        <v>4</v>
      </c>
      <c r="F21" s="6" t="s">
        <v>73</v>
      </c>
      <c r="G21" s="6">
        <v>1</v>
      </c>
      <c r="H21" s="6">
        <v>1</v>
      </c>
      <c r="K21" s="8" t="s">
        <v>51</v>
      </c>
      <c r="L21" s="14" t="s">
        <v>52</v>
      </c>
      <c r="M21" s="6">
        <f>COUNTIF($H$2:$H$253, 1)</f>
        <v>106</v>
      </c>
      <c r="N21" s="9">
        <f>M21/$M$25</f>
        <v>0.42063492063492064</v>
      </c>
    </row>
    <row r="22" spans="1:20" x14ac:dyDescent="0.2">
      <c r="A22" s="6" t="s">
        <v>25</v>
      </c>
      <c r="B22" s="6">
        <v>1</v>
      </c>
      <c r="C22" s="6">
        <v>65</v>
      </c>
      <c r="D22" s="6">
        <v>0</v>
      </c>
      <c r="E22" s="6">
        <v>4</v>
      </c>
      <c r="F22" s="6" t="s">
        <v>73</v>
      </c>
      <c r="G22" s="6">
        <v>1</v>
      </c>
      <c r="H22" s="6">
        <v>1</v>
      </c>
      <c r="K22" s="6"/>
      <c r="L22" s="14" t="s">
        <v>53</v>
      </c>
      <c r="M22" s="6">
        <f>COUNTIF($H$2:$H$253, 2)</f>
        <v>43</v>
      </c>
      <c r="N22" s="9">
        <f t="shared" ref="N22:N24" si="2">M22/$M$25</f>
        <v>0.17063492063492064</v>
      </c>
    </row>
    <row r="23" spans="1:20" x14ac:dyDescent="0.2">
      <c r="A23" s="6" t="s">
        <v>24</v>
      </c>
      <c r="B23" s="6">
        <v>1</v>
      </c>
      <c r="C23" s="6">
        <v>60</v>
      </c>
      <c r="D23" s="6">
        <v>0</v>
      </c>
      <c r="E23" s="6">
        <v>3.8</v>
      </c>
      <c r="F23" s="6">
        <v>3.2</v>
      </c>
      <c r="G23" s="6">
        <v>3</v>
      </c>
      <c r="H23" s="6">
        <v>3</v>
      </c>
      <c r="K23" s="6"/>
      <c r="L23" s="14" t="s">
        <v>54</v>
      </c>
      <c r="M23" s="6">
        <f>COUNTIF($H$2:$H$253, 3)</f>
        <v>49</v>
      </c>
      <c r="N23" s="9">
        <f t="shared" si="2"/>
        <v>0.19444444444444445</v>
      </c>
    </row>
    <row r="24" spans="1:20" x14ac:dyDescent="0.2">
      <c r="A24" s="6" t="s">
        <v>25</v>
      </c>
      <c r="B24" s="6">
        <v>1</v>
      </c>
      <c r="C24" s="6">
        <v>60</v>
      </c>
      <c r="D24" s="6">
        <v>0</v>
      </c>
      <c r="E24" s="6">
        <v>3.4</v>
      </c>
      <c r="F24" s="6">
        <v>3.8</v>
      </c>
      <c r="G24" s="6">
        <v>2</v>
      </c>
      <c r="H24" s="6">
        <v>2</v>
      </c>
      <c r="K24" s="6"/>
      <c r="L24" s="14" t="s">
        <v>55</v>
      </c>
      <c r="M24" s="6">
        <f>COUNTIF($H$2:$H$253, 4)</f>
        <v>54</v>
      </c>
      <c r="N24" s="9">
        <f t="shared" si="2"/>
        <v>0.21428571428571427</v>
      </c>
    </row>
    <row r="25" spans="1:20" x14ac:dyDescent="0.2">
      <c r="A25" s="6" t="s">
        <v>25</v>
      </c>
      <c r="B25" s="6">
        <v>1</v>
      </c>
      <c r="C25" s="6">
        <v>60</v>
      </c>
      <c r="D25" s="6">
        <v>30</v>
      </c>
      <c r="E25" s="6">
        <v>3.59</v>
      </c>
      <c r="F25" s="6" t="s">
        <v>73</v>
      </c>
      <c r="G25" s="6">
        <v>6</v>
      </c>
      <c r="H25" s="6">
        <v>2</v>
      </c>
      <c r="K25" s="6"/>
      <c r="L25" s="10" t="s">
        <v>39</v>
      </c>
      <c r="M25" s="11">
        <f>SUM(M21:M24)</f>
        <v>252</v>
      </c>
      <c r="N25" s="12"/>
    </row>
    <row r="26" spans="1:20" x14ac:dyDescent="0.2">
      <c r="A26" s="6" t="s">
        <v>24</v>
      </c>
      <c r="B26" s="6">
        <v>1</v>
      </c>
      <c r="C26" s="6">
        <v>60</v>
      </c>
      <c r="D26" s="6">
        <v>30</v>
      </c>
      <c r="E26" s="6">
        <v>4.3330000000000002</v>
      </c>
      <c r="F26" s="6" t="s">
        <v>73</v>
      </c>
      <c r="G26" s="6">
        <v>3</v>
      </c>
      <c r="H26" s="6">
        <v>1</v>
      </c>
      <c r="K26" s="13"/>
      <c r="L26" s="13"/>
      <c r="M26" s="13"/>
      <c r="N26" s="17"/>
      <c r="O26" s="13"/>
    </row>
    <row r="27" spans="1:20" x14ac:dyDescent="0.2">
      <c r="A27" s="6" t="s">
        <v>25</v>
      </c>
      <c r="B27" s="6">
        <v>1</v>
      </c>
      <c r="C27" s="6">
        <v>60</v>
      </c>
      <c r="D27" s="6">
        <v>10</v>
      </c>
      <c r="E27" s="6">
        <v>4.5999999999999996</v>
      </c>
      <c r="F27" s="6" t="s">
        <v>73</v>
      </c>
      <c r="G27" s="6">
        <v>1</v>
      </c>
      <c r="H27" s="6">
        <v>3</v>
      </c>
      <c r="K27" s="2" t="s">
        <v>56</v>
      </c>
      <c r="L27" s="4"/>
      <c r="M27" s="4"/>
      <c r="N27" s="5"/>
      <c r="O27" s="13"/>
    </row>
    <row r="28" spans="1:20" x14ac:dyDescent="0.2">
      <c r="A28" s="6" t="s">
        <v>24</v>
      </c>
      <c r="B28" s="6">
        <v>1</v>
      </c>
      <c r="C28" s="6">
        <v>45</v>
      </c>
      <c r="D28" s="6">
        <v>0</v>
      </c>
      <c r="E28" s="6">
        <v>3.89</v>
      </c>
      <c r="F28" s="6">
        <v>3.6675</v>
      </c>
      <c r="G28" s="6">
        <v>3</v>
      </c>
      <c r="H28" s="6">
        <v>3</v>
      </c>
      <c r="K28" s="2" t="s">
        <v>32</v>
      </c>
      <c r="L28" s="2" t="s">
        <v>65</v>
      </c>
      <c r="M28" s="18" t="s">
        <v>66</v>
      </c>
      <c r="N28" s="19" t="s">
        <v>67</v>
      </c>
      <c r="O28" s="20" t="s">
        <v>68</v>
      </c>
    </row>
    <row r="29" spans="1:20" x14ac:dyDescent="0.2">
      <c r="A29" s="6" t="s">
        <v>24</v>
      </c>
      <c r="B29" s="6">
        <v>1</v>
      </c>
      <c r="C29" s="6">
        <v>45</v>
      </c>
      <c r="D29" s="6">
        <v>0</v>
      </c>
      <c r="E29" s="6">
        <v>4.1130000000000004</v>
      </c>
      <c r="F29" s="6" t="s">
        <v>73</v>
      </c>
      <c r="G29" s="6">
        <v>3</v>
      </c>
      <c r="H29" s="6">
        <v>1</v>
      </c>
      <c r="K29" s="8" t="s">
        <v>57</v>
      </c>
      <c r="L29" s="21" t="s">
        <v>69</v>
      </c>
      <c r="M29" s="8" t="s">
        <v>70</v>
      </c>
      <c r="N29" s="22" t="s">
        <v>71</v>
      </c>
      <c r="O29" s="23" t="s">
        <v>71</v>
      </c>
    </row>
    <row r="30" spans="1:20" x14ac:dyDescent="0.2">
      <c r="A30" s="6" t="s">
        <v>25</v>
      </c>
      <c r="B30" s="6">
        <v>1</v>
      </c>
      <c r="C30" s="6">
        <v>30</v>
      </c>
      <c r="D30" s="6">
        <v>0</v>
      </c>
      <c r="E30" s="6">
        <v>3.7</v>
      </c>
      <c r="F30" s="6" t="s">
        <v>73</v>
      </c>
      <c r="G30" s="6">
        <v>2</v>
      </c>
      <c r="H30" s="6">
        <v>2</v>
      </c>
      <c r="K30" s="8" t="s">
        <v>34</v>
      </c>
      <c r="L30" s="14">
        <f>COUNT(C2:C253)</f>
        <v>248</v>
      </c>
      <c r="M30" s="14">
        <f t="shared" ref="M30:O30" si="3">COUNT(D2:D253)</f>
        <v>248</v>
      </c>
      <c r="N30" s="14">
        <f t="shared" si="3"/>
        <v>237</v>
      </c>
      <c r="O30" s="14">
        <f t="shared" si="3"/>
        <v>211</v>
      </c>
      <c r="P30" s="24" t="s">
        <v>41</v>
      </c>
      <c r="Q30" s="43" t="s">
        <v>72</v>
      </c>
      <c r="R30" s="43"/>
      <c r="S30" s="43"/>
      <c r="T30" s="43"/>
    </row>
    <row r="31" spans="1:20" x14ac:dyDescent="0.2">
      <c r="A31" s="6" t="s">
        <v>24</v>
      </c>
      <c r="B31" s="6">
        <v>1</v>
      </c>
      <c r="C31" s="6">
        <v>30</v>
      </c>
      <c r="D31" s="6">
        <v>0</v>
      </c>
      <c r="E31" s="6">
        <v>4</v>
      </c>
      <c r="F31" s="6" t="s">
        <v>73</v>
      </c>
      <c r="G31" s="6">
        <v>2</v>
      </c>
      <c r="H31" s="6">
        <v>1</v>
      </c>
      <c r="K31" s="8" t="s">
        <v>58</v>
      </c>
      <c r="L31" s="25">
        <f>AVERAGE(C2:C253)</f>
        <v>95.854838709677423</v>
      </c>
      <c r="M31" s="25">
        <f t="shared" ref="M31:O31" si="4">AVERAGE(D2:D253)</f>
        <v>8.258064516129032</v>
      </c>
      <c r="N31" s="25">
        <f t="shared" si="4"/>
        <v>3.928402953586497</v>
      </c>
      <c r="O31" s="25">
        <f t="shared" si="4"/>
        <v>3.2228687203791457</v>
      </c>
      <c r="Q31" s="16" t="s">
        <v>50</v>
      </c>
    </row>
    <row r="32" spans="1:20" x14ac:dyDescent="0.2">
      <c r="A32" s="6" t="s">
        <v>24</v>
      </c>
      <c r="B32" s="6">
        <v>1</v>
      </c>
      <c r="C32" s="6">
        <v>30</v>
      </c>
      <c r="D32" s="6">
        <v>0</v>
      </c>
      <c r="E32" s="6"/>
      <c r="F32" s="6" t="s">
        <v>73</v>
      </c>
      <c r="G32" s="6">
        <v>4</v>
      </c>
      <c r="H32" s="6">
        <v>1</v>
      </c>
      <c r="K32" s="8" t="s">
        <v>59</v>
      </c>
      <c r="L32" s="25">
        <f>STDEV(C2:C253)</f>
        <v>69.130890761393772</v>
      </c>
      <c r="M32" s="25">
        <f t="shared" ref="M32:O32" si="5">STDEV(D2:D253)</f>
        <v>10.006067768616841</v>
      </c>
      <c r="N32" s="25">
        <f t="shared" si="5"/>
        <v>0.43352930153319486</v>
      </c>
      <c r="O32" s="25">
        <f t="shared" si="5"/>
        <v>0.61421599781292313</v>
      </c>
    </row>
    <row r="33" spans="1:15" x14ac:dyDescent="0.2">
      <c r="A33" s="6" t="s">
        <v>25</v>
      </c>
      <c r="B33" s="6">
        <v>1</v>
      </c>
      <c r="C33" s="6">
        <v>20</v>
      </c>
      <c r="D33" s="6" t="s">
        <v>73</v>
      </c>
      <c r="E33" s="6">
        <v>3.94</v>
      </c>
      <c r="F33" s="6" t="s">
        <v>73</v>
      </c>
      <c r="G33" s="6">
        <v>1</v>
      </c>
      <c r="H33" s="6">
        <v>3</v>
      </c>
      <c r="K33" s="8" t="s">
        <v>60</v>
      </c>
      <c r="L33" s="14">
        <f>MIN(C2:C253)</f>
        <v>0</v>
      </c>
      <c r="M33" s="14">
        <f t="shared" ref="M33:O33" si="6">MIN(D2:D253)</f>
        <v>0</v>
      </c>
      <c r="N33" s="14">
        <f t="shared" si="6"/>
        <v>2.5</v>
      </c>
      <c r="O33" s="14">
        <f t="shared" si="6"/>
        <v>0</v>
      </c>
    </row>
    <row r="34" spans="1:15" x14ac:dyDescent="0.2">
      <c r="A34" s="6" t="s">
        <v>24</v>
      </c>
      <c r="B34" s="6">
        <v>1</v>
      </c>
      <c r="C34" s="6">
        <v>20</v>
      </c>
      <c r="D34" s="6">
        <v>10</v>
      </c>
      <c r="E34" s="6">
        <v>4</v>
      </c>
      <c r="F34" s="6" t="s">
        <v>73</v>
      </c>
      <c r="G34" s="6">
        <v>2</v>
      </c>
      <c r="H34" s="6">
        <v>3</v>
      </c>
      <c r="K34" s="8" t="s">
        <v>61</v>
      </c>
      <c r="L34" s="14">
        <f>QUARTILE(C2:C253,1)</f>
        <v>60</v>
      </c>
      <c r="M34" s="14">
        <f>QUARTILE(D2:D253,1)</f>
        <v>0</v>
      </c>
      <c r="N34" s="14">
        <f t="shared" ref="N34:O34" si="7">QUARTILE(E2:E253,1)</f>
        <v>3.7</v>
      </c>
      <c r="O34" s="14">
        <f t="shared" si="7"/>
        <v>2.9</v>
      </c>
    </row>
    <row r="35" spans="1:15" x14ac:dyDescent="0.2">
      <c r="A35" s="6" t="s">
        <v>24</v>
      </c>
      <c r="B35" s="6">
        <v>1</v>
      </c>
      <c r="C35" s="6">
        <v>20</v>
      </c>
      <c r="D35" s="6">
        <v>7</v>
      </c>
      <c r="E35" s="6">
        <v>4.01</v>
      </c>
      <c r="F35" s="6" t="s">
        <v>73</v>
      </c>
      <c r="G35" s="6">
        <v>1</v>
      </c>
      <c r="H35" s="6">
        <v>3</v>
      </c>
      <c r="K35" s="8" t="s">
        <v>62</v>
      </c>
      <c r="L35" s="14">
        <f>MEDIAN(C2:C253)</f>
        <v>60</v>
      </c>
      <c r="M35" s="14">
        <f t="shared" ref="M35:O35" si="8">MEDIAN(D2:D253)</f>
        <v>4</v>
      </c>
      <c r="N35" s="14">
        <f t="shared" si="8"/>
        <v>3.9</v>
      </c>
      <c r="O35" s="25">
        <f t="shared" si="8"/>
        <v>3.3090000000000002</v>
      </c>
    </row>
    <row r="36" spans="1:15" x14ac:dyDescent="0.2">
      <c r="A36" s="6" t="s">
        <v>24</v>
      </c>
      <c r="B36" s="6">
        <v>1</v>
      </c>
      <c r="C36" s="6">
        <v>20</v>
      </c>
      <c r="D36" s="6">
        <v>0</v>
      </c>
      <c r="E36" s="6"/>
      <c r="F36" s="6" t="s">
        <v>73</v>
      </c>
      <c r="G36" s="6">
        <v>5</v>
      </c>
      <c r="H36" s="6">
        <v>1</v>
      </c>
      <c r="K36" s="8" t="s">
        <v>63</v>
      </c>
      <c r="L36" s="14">
        <f>QUARTILE(C2:C253,3)</f>
        <v>120</v>
      </c>
      <c r="M36" s="14">
        <f t="shared" ref="M36:O36" si="9">QUARTILE(D2:D253,3)</f>
        <v>15</v>
      </c>
      <c r="N36" s="14">
        <f t="shared" si="9"/>
        <v>4</v>
      </c>
      <c r="O36" s="14">
        <f t="shared" si="9"/>
        <v>3.67</v>
      </c>
    </row>
    <row r="37" spans="1:15" x14ac:dyDescent="0.2">
      <c r="A37" s="6" t="s">
        <v>24</v>
      </c>
      <c r="B37" s="6">
        <v>2</v>
      </c>
      <c r="C37" s="6" t="s">
        <v>73</v>
      </c>
      <c r="D37" s="6">
        <v>10</v>
      </c>
      <c r="E37" s="6">
        <v>3.8</v>
      </c>
      <c r="F37" s="6">
        <v>3.8</v>
      </c>
      <c r="G37" s="6">
        <v>5</v>
      </c>
      <c r="H37" s="6">
        <v>1</v>
      </c>
      <c r="K37" s="8" t="s">
        <v>64</v>
      </c>
      <c r="L37" s="14">
        <f>MAX(C2:C253)</f>
        <v>360</v>
      </c>
      <c r="M37" s="14">
        <f t="shared" ref="M37:O37" si="10">MAX(D2:D253)</f>
        <v>60</v>
      </c>
      <c r="N37" s="14">
        <f t="shared" si="10"/>
        <v>5.45</v>
      </c>
      <c r="O37" s="14">
        <f t="shared" si="10"/>
        <v>4</v>
      </c>
    </row>
    <row r="38" spans="1:15" x14ac:dyDescent="0.2">
      <c r="A38" s="6" t="s">
        <v>25</v>
      </c>
      <c r="B38" s="6">
        <v>2</v>
      </c>
      <c r="C38" s="6">
        <v>360</v>
      </c>
      <c r="D38" s="6">
        <v>25</v>
      </c>
      <c r="E38" s="6">
        <v>3.3</v>
      </c>
      <c r="F38" s="6">
        <v>3.6</v>
      </c>
      <c r="G38" s="6">
        <v>5</v>
      </c>
      <c r="H38" s="6">
        <v>4</v>
      </c>
    </row>
    <row r="39" spans="1:15" x14ac:dyDescent="0.2">
      <c r="A39" s="6" t="s">
        <v>24</v>
      </c>
      <c r="B39" s="6">
        <v>2</v>
      </c>
      <c r="C39" s="6">
        <v>360</v>
      </c>
      <c r="D39" s="6">
        <v>10</v>
      </c>
      <c r="E39" s="6">
        <v>3.95</v>
      </c>
      <c r="F39" s="6">
        <v>3.75</v>
      </c>
      <c r="G39" s="6">
        <v>6</v>
      </c>
      <c r="H39" s="6">
        <v>2</v>
      </c>
    </row>
    <row r="40" spans="1:15" x14ac:dyDescent="0.2">
      <c r="A40" s="6" t="s">
        <v>24</v>
      </c>
      <c r="B40" s="6">
        <v>2</v>
      </c>
      <c r="C40" s="6">
        <v>360</v>
      </c>
      <c r="D40" s="6">
        <v>15</v>
      </c>
      <c r="E40" s="6">
        <v>3.68</v>
      </c>
      <c r="F40" s="6" t="s">
        <v>73</v>
      </c>
      <c r="G40" s="6">
        <v>6</v>
      </c>
      <c r="H40" s="6">
        <v>4</v>
      </c>
    </row>
    <row r="41" spans="1:15" x14ac:dyDescent="0.2">
      <c r="A41" s="6" t="s">
        <v>25</v>
      </c>
      <c r="B41" s="6">
        <v>2</v>
      </c>
      <c r="C41" s="6">
        <v>300</v>
      </c>
      <c r="D41" s="6">
        <v>10</v>
      </c>
      <c r="E41" s="6">
        <v>3.7</v>
      </c>
      <c r="F41" s="6">
        <v>3.5</v>
      </c>
      <c r="G41" s="6">
        <v>6</v>
      </c>
      <c r="H41" s="6">
        <v>4</v>
      </c>
    </row>
    <row r="42" spans="1:15" x14ac:dyDescent="0.2">
      <c r="A42" s="6" t="s">
        <v>25</v>
      </c>
      <c r="B42" s="6">
        <v>2</v>
      </c>
      <c r="C42" s="6">
        <v>300</v>
      </c>
      <c r="D42" s="6">
        <v>20</v>
      </c>
      <c r="E42" s="6">
        <v>5</v>
      </c>
      <c r="F42" s="6">
        <v>3.72</v>
      </c>
      <c r="G42" s="6">
        <v>1</v>
      </c>
      <c r="H42" s="6">
        <v>1</v>
      </c>
    </row>
    <row r="43" spans="1:15" x14ac:dyDescent="0.2">
      <c r="A43" s="6" t="s">
        <v>24</v>
      </c>
      <c r="B43" s="6">
        <v>2</v>
      </c>
      <c r="C43" s="6">
        <v>250</v>
      </c>
      <c r="D43" s="6">
        <v>0</v>
      </c>
      <c r="E43" s="6">
        <v>4</v>
      </c>
      <c r="F43" s="6">
        <v>2.5</v>
      </c>
      <c r="G43" s="6">
        <v>2</v>
      </c>
      <c r="H43" s="6">
        <v>3</v>
      </c>
    </row>
    <row r="44" spans="1:15" x14ac:dyDescent="0.2">
      <c r="A44" s="6" t="s">
        <v>25</v>
      </c>
      <c r="B44" s="6">
        <v>2</v>
      </c>
      <c r="C44" s="6">
        <v>240</v>
      </c>
      <c r="D44" s="6">
        <v>0</v>
      </c>
      <c r="E44" s="6">
        <v>3.6</v>
      </c>
      <c r="F44" s="6">
        <v>2.5</v>
      </c>
      <c r="G44" s="6">
        <v>6</v>
      </c>
      <c r="H44" s="6">
        <v>4</v>
      </c>
    </row>
    <row r="45" spans="1:15" x14ac:dyDescent="0.2">
      <c r="A45" s="6" t="s">
        <v>24</v>
      </c>
      <c r="B45" s="6">
        <v>2</v>
      </c>
      <c r="C45" s="6">
        <v>240</v>
      </c>
      <c r="D45" s="6">
        <v>10</v>
      </c>
      <c r="E45" s="6">
        <v>4.5199999999999996</v>
      </c>
      <c r="F45" s="6">
        <v>2.6</v>
      </c>
      <c r="G45" s="6">
        <v>6</v>
      </c>
      <c r="H45" s="6">
        <v>3</v>
      </c>
    </row>
    <row r="46" spans="1:15" x14ac:dyDescent="0.2">
      <c r="A46" s="6" t="s">
        <v>24</v>
      </c>
      <c r="B46" s="6">
        <v>2</v>
      </c>
      <c r="C46" s="6">
        <v>240</v>
      </c>
      <c r="D46" s="6">
        <v>0</v>
      </c>
      <c r="E46" s="6">
        <v>3.8</v>
      </c>
      <c r="F46" s="6">
        <v>2.8</v>
      </c>
      <c r="G46" s="6">
        <v>5</v>
      </c>
      <c r="H46" s="6">
        <v>4</v>
      </c>
    </row>
    <row r="47" spans="1:15" x14ac:dyDescent="0.2">
      <c r="A47" s="6" t="s">
        <v>24</v>
      </c>
      <c r="B47" s="6">
        <v>2</v>
      </c>
      <c r="C47" s="6">
        <v>240</v>
      </c>
      <c r="D47" s="6">
        <v>0</v>
      </c>
      <c r="E47" s="6">
        <v>4</v>
      </c>
      <c r="F47" s="6">
        <v>3.2</v>
      </c>
      <c r="G47" s="6">
        <v>2</v>
      </c>
      <c r="H47" s="6">
        <v>1</v>
      </c>
    </row>
    <row r="48" spans="1:15" x14ac:dyDescent="0.2">
      <c r="A48" s="6" t="s">
        <v>25</v>
      </c>
      <c r="B48" s="6">
        <v>2</v>
      </c>
      <c r="C48" s="6">
        <v>240</v>
      </c>
      <c r="D48" s="6">
        <v>10</v>
      </c>
      <c r="E48" s="6">
        <v>3.5</v>
      </c>
      <c r="F48" s="6">
        <v>3.4</v>
      </c>
      <c r="G48" s="6">
        <v>6</v>
      </c>
      <c r="H48" s="6">
        <v>1</v>
      </c>
    </row>
    <row r="49" spans="1:8" x14ac:dyDescent="0.2">
      <c r="A49" s="6" t="s">
        <v>24</v>
      </c>
      <c r="B49" s="6">
        <v>2</v>
      </c>
      <c r="C49" s="6">
        <v>240</v>
      </c>
      <c r="D49" s="6">
        <v>0</v>
      </c>
      <c r="E49" s="6">
        <v>3.8</v>
      </c>
      <c r="F49" s="6" t="s">
        <v>73</v>
      </c>
      <c r="G49" s="6">
        <v>1</v>
      </c>
      <c r="H49" s="6">
        <v>4</v>
      </c>
    </row>
    <row r="50" spans="1:8" x14ac:dyDescent="0.2">
      <c r="A50" s="6" t="s">
        <v>24</v>
      </c>
      <c r="B50" s="6">
        <v>2</v>
      </c>
      <c r="C50" s="6">
        <v>200</v>
      </c>
      <c r="D50" s="6">
        <v>0</v>
      </c>
      <c r="E50" s="6">
        <v>4.2</v>
      </c>
      <c r="F50" s="6">
        <v>3.2</v>
      </c>
      <c r="G50" s="6">
        <v>6</v>
      </c>
      <c r="H50" s="6">
        <v>1</v>
      </c>
    </row>
    <row r="51" spans="1:8" x14ac:dyDescent="0.2">
      <c r="A51" s="6" t="s">
        <v>24</v>
      </c>
      <c r="B51" s="6">
        <v>2</v>
      </c>
      <c r="C51" s="6">
        <v>180</v>
      </c>
      <c r="D51" s="6">
        <v>10</v>
      </c>
      <c r="E51" s="6">
        <v>4.2</v>
      </c>
      <c r="F51" s="6">
        <v>2.1</v>
      </c>
      <c r="G51" s="6">
        <v>6</v>
      </c>
      <c r="H51" s="6">
        <v>1</v>
      </c>
    </row>
    <row r="52" spans="1:8" x14ac:dyDescent="0.2">
      <c r="A52" s="6" t="s">
        <v>24</v>
      </c>
      <c r="B52" s="6">
        <v>2</v>
      </c>
      <c r="C52" s="6">
        <v>180</v>
      </c>
      <c r="D52" s="6">
        <v>0</v>
      </c>
      <c r="E52" s="6">
        <v>3.8</v>
      </c>
      <c r="F52" s="6">
        <v>3.1</v>
      </c>
      <c r="G52" s="6">
        <v>2</v>
      </c>
      <c r="H52" s="6">
        <v>2</v>
      </c>
    </row>
    <row r="53" spans="1:8" x14ac:dyDescent="0.2">
      <c r="A53" s="6" t="s">
        <v>24</v>
      </c>
      <c r="B53" s="6">
        <v>2</v>
      </c>
      <c r="C53" s="6">
        <v>180</v>
      </c>
      <c r="D53" s="6">
        <v>20</v>
      </c>
      <c r="E53" s="6"/>
      <c r="F53" s="6">
        <v>3.4</v>
      </c>
      <c r="G53" s="6">
        <v>5</v>
      </c>
      <c r="H53" s="6">
        <v>4</v>
      </c>
    </row>
    <row r="54" spans="1:8" x14ac:dyDescent="0.2">
      <c r="A54" s="6" t="s">
        <v>24</v>
      </c>
      <c r="B54" s="6">
        <v>2</v>
      </c>
      <c r="C54" s="6">
        <v>180</v>
      </c>
      <c r="D54" s="6">
        <v>0</v>
      </c>
      <c r="E54" s="6">
        <v>3.98</v>
      </c>
      <c r="F54" s="6">
        <v>3.5</v>
      </c>
      <c r="G54" s="6">
        <v>6</v>
      </c>
      <c r="H54" s="6">
        <v>1</v>
      </c>
    </row>
    <row r="55" spans="1:8" x14ac:dyDescent="0.2">
      <c r="A55" s="6" t="s">
        <v>24</v>
      </c>
      <c r="B55" s="6">
        <v>2</v>
      </c>
      <c r="C55" s="6">
        <v>180</v>
      </c>
      <c r="D55" s="6">
        <v>1</v>
      </c>
      <c r="E55" s="6">
        <v>4</v>
      </c>
      <c r="F55" s="6">
        <v>3.59</v>
      </c>
      <c r="G55" s="6">
        <v>4</v>
      </c>
      <c r="H55" s="6">
        <v>4</v>
      </c>
    </row>
    <row r="56" spans="1:8" x14ac:dyDescent="0.2">
      <c r="A56" s="6" t="s">
        <v>24</v>
      </c>
      <c r="B56" s="6">
        <v>2</v>
      </c>
      <c r="C56" s="6">
        <v>180</v>
      </c>
      <c r="D56" s="6">
        <v>14</v>
      </c>
      <c r="E56" s="6">
        <v>3.89</v>
      </c>
      <c r="F56" s="6">
        <v>3.6</v>
      </c>
      <c r="G56" s="6">
        <v>1</v>
      </c>
      <c r="H56" s="6">
        <v>1</v>
      </c>
    </row>
    <row r="57" spans="1:8" x14ac:dyDescent="0.2">
      <c r="A57" s="6" t="s">
        <v>25</v>
      </c>
      <c r="B57" s="6">
        <v>2</v>
      </c>
      <c r="C57" s="6">
        <v>180</v>
      </c>
      <c r="D57" s="6">
        <v>20</v>
      </c>
      <c r="E57" s="6"/>
      <c r="F57" s="6">
        <v>3.8</v>
      </c>
      <c r="G57" s="6">
        <v>6</v>
      </c>
      <c r="H57" s="6">
        <v>4</v>
      </c>
    </row>
    <row r="58" spans="1:8" x14ac:dyDescent="0.2">
      <c r="A58" s="6" t="s">
        <v>24</v>
      </c>
      <c r="B58" s="6">
        <v>2</v>
      </c>
      <c r="C58" s="6">
        <v>150</v>
      </c>
      <c r="D58" s="6">
        <v>0</v>
      </c>
      <c r="E58" s="6">
        <v>4.3</v>
      </c>
      <c r="F58" s="6">
        <v>3.75</v>
      </c>
      <c r="G58" s="6">
        <v>1</v>
      </c>
      <c r="H58" s="6">
        <v>2</v>
      </c>
    </row>
    <row r="59" spans="1:8" x14ac:dyDescent="0.2">
      <c r="A59" s="6" t="s">
        <v>24</v>
      </c>
      <c r="B59" s="6">
        <v>2</v>
      </c>
      <c r="C59" s="6">
        <v>150</v>
      </c>
      <c r="D59" s="6">
        <v>0</v>
      </c>
      <c r="E59" s="6">
        <v>3.8</v>
      </c>
      <c r="F59" s="6">
        <v>3.8</v>
      </c>
      <c r="G59" s="6">
        <v>3</v>
      </c>
      <c r="H59" s="6">
        <v>2</v>
      </c>
    </row>
    <row r="60" spans="1:8" x14ac:dyDescent="0.2">
      <c r="A60" s="6" t="s">
        <v>24</v>
      </c>
      <c r="B60" s="6">
        <v>2</v>
      </c>
      <c r="C60" s="6">
        <v>150</v>
      </c>
      <c r="D60" s="6">
        <v>0</v>
      </c>
      <c r="E60" s="6">
        <v>4</v>
      </c>
      <c r="F60" s="6">
        <v>4</v>
      </c>
      <c r="G60" s="6">
        <v>2</v>
      </c>
      <c r="H60" s="6">
        <v>3</v>
      </c>
    </row>
    <row r="61" spans="1:8" x14ac:dyDescent="0.2">
      <c r="A61" s="6" t="s">
        <v>24</v>
      </c>
      <c r="B61" s="6">
        <v>2</v>
      </c>
      <c r="C61" s="6">
        <v>120</v>
      </c>
      <c r="D61" s="6">
        <v>0</v>
      </c>
      <c r="E61" s="6">
        <v>3.8</v>
      </c>
      <c r="F61" s="6">
        <v>1.45</v>
      </c>
      <c r="G61" s="6">
        <v>6</v>
      </c>
      <c r="H61" s="6">
        <v>1</v>
      </c>
    </row>
    <row r="62" spans="1:8" x14ac:dyDescent="0.2">
      <c r="A62" s="6" t="s">
        <v>24</v>
      </c>
      <c r="B62" s="6">
        <v>2</v>
      </c>
      <c r="C62" s="6">
        <v>120</v>
      </c>
      <c r="D62" s="6">
        <v>0</v>
      </c>
      <c r="E62" s="6">
        <v>3.9</v>
      </c>
      <c r="F62" s="6">
        <v>2.8</v>
      </c>
      <c r="G62" s="6">
        <v>3</v>
      </c>
      <c r="H62" s="6">
        <v>3</v>
      </c>
    </row>
    <row r="63" spans="1:8" x14ac:dyDescent="0.2">
      <c r="A63" s="6" t="s">
        <v>24</v>
      </c>
      <c r="B63" s="6">
        <v>2</v>
      </c>
      <c r="C63" s="6">
        <v>120</v>
      </c>
      <c r="D63" s="6">
        <v>20</v>
      </c>
      <c r="E63" s="6">
        <v>3.6</v>
      </c>
      <c r="F63" s="6">
        <v>3</v>
      </c>
      <c r="G63" s="6">
        <v>6</v>
      </c>
      <c r="H63" s="6">
        <v>4</v>
      </c>
    </row>
    <row r="64" spans="1:8" x14ac:dyDescent="0.2">
      <c r="A64" s="6" t="s">
        <v>24</v>
      </c>
      <c r="B64" s="6">
        <v>2</v>
      </c>
      <c r="C64" s="6">
        <v>120</v>
      </c>
      <c r="D64" s="6">
        <v>20</v>
      </c>
      <c r="E64" s="6">
        <v>3.9</v>
      </c>
      <c r="F64" s="6">
        <v>3</v>
      </c>
      <c r="G64" s="6">
        <v>1</v>
      </c>
      <c r="H64" s="6">
        <v>3</v>
      </c>
    </row>
    <row r="65" spans="1:43" x14ac:dyDescent="0.2">
      <c r="A65" s="6" t="s">
        <v>24</v>
      </c>
      <c r="B65" s="6">
        <v>2</v>
      </c>
      <c r="C65" s="6">
        <v>120</v>
      </c>
      <c r="D65" s="6">
        <v>20</v>
      </c>
      <c r="E65" s="6">
        <v>3.94</v>
      </c>
      <c r="F65" s="6">
        <v>3.05</v>
      </c>
      <c r="G65" s="6">
        <v>2</v>
      </c>
      <c r="H65" s="6">
        <v>4</v>
      </c>
    </row>
    <row r="66" spans="1:43" x14ac:dyDescent="0.2">
      <c r="A66" s="6" t="s">
        <v>24</v>
      </c>
      <c r="B66" s="6">
        <v>2</v>
      </c>
      <c r="C66" s="6">
        <v>120</v>
      </c>
      <c r="D66" s="6">
        <v>10</v>
      </c>
      <c r="E66" s="6">
        <v>4.0999999999999996</v>
      </c>
      <c r="F66" s="6">
        <v>3.1</v>
      </c>
      <c r="G66" s="6">
        <v>6</v>
      </c>
      <c r="H66" s="6">
        <v>1</v>
      </c>
    </row>
    <row r="67" spans="1:43" x14ac:dyDescent="0.2">
      <c r="A67" s="6" t="s">
        <v>24</v>
      </c>
      <c r="B67" s="6">
        <v>2</v>
      </c>
      <c r="C67" s="6">
        <v>120</v>
      </c>
      <c r="D67" s="6">
        <v>6</v>
      </c>
      <c r="E67" s="6">
        <v>4.13</v>
      </c>
      <c r="F67" s="6">
        <v>3.1</v>
      </c>
      <c r="G67" s="6">
        <v>6</v>
      </c>
      <c r="H67" s="6">
        <v>4</v>
      </c>
    </row>
    <row r="68" spans="1:43" x14ac:dyDescent="0.2">
      <c r="A68" s="6" t="s">
        <v>24</v>
      </c>
      <c r="B68" s="6">
        <v>2</v>
      </c>
      <c r="C68" s="6">
        <v>120</v>
      </c>
      <c r="D68" s="6">
        <v>10</v>
      </c>
      <c r="E68" s="6">
        <v>4.7</v>
      </c>
      <c r="F68" s="6">
        <v>3.1</v>
      </c>
      <c r="G68" s="6">
        <v>6</v>
      </c>
      <c r="H68" s="6">
        <v>1</v>
      </c>
    </row>
    <row r="69" spans="1:43" x14ac:dyDescent="0.2">
      <c r="A69" s="6" t="s">
        <v>24</v>
      </c>
      <c r="B69" s="6">
        <v>2</v>
      </c>
      <c r="C69" s="6">
        <v>120</v>
      </c>
      <c r="D69" s="6">
        <v>9</v>
      </c>
      <c r="E69" s="6"/>
      <c r="F69" s="6">
        <v>3.2</v>
      </c>
      <c r="G69" s="6">
        <v>1</v>
      </c>
      <c r="H69" s="6">
        <v>1</v>
      </c>
    </row>
    <row r="70" spans="1:43" x14ac:dyDescent="0.2">
      <c r="A70" s="6" t="s">
        <v>24</v>
      </c>
      <c r="B70" s="6">
        <v>2</v>
      </c>
      <c r="C70" s="6">
        <v>120</v>
      </c>
      <c r="D70" s="6">
        <v>0</v>
      </c>
      <c r="E70" s="6">
        <v>3.74</v>
      </c>
      <c r="F70" s="6">
        <v>3.3</v>
      </c>
      <c r="G70" s="6">
        <v>4</v>
      </c>
      <c r="H70" s="6">
        <v>1</v>
      </c>
    </row>
    <row r="71" spans="1:43" x14ac:dyDescent="0.2">
      <c r="A71" s="6" t="s">
        <v>24</v>
      </c>
      <c r="B71" s="6">
        <v>2</v>
      </c>
      <c r="C71" s="6">
        <v>120</v>
      </c>
      <c r="D71" s="6">
        <v>0</v>
      </c>
      <c r="E71" s="6">
        <v>4</v>
      </c>
      <c r="F71" s="6">
        <v>3.3</v>
      </c>
      <c r="G71" s="6">
        <v>1</v>
      </c>
      <c r="H71" s="6">
        <v>3</v>
      </c>
    </row>
    <row r="72" spans="1:43" x14ac:dyDescent="0.2">
      <c r="A72" s="6" t="s">
        <v>24</v>
      </c>
      <c r="B72" s="6">
        <v>2</v>
      </c>
      <c r="C72" s="6">
        <v>120</v>
      </c>
      <c r="D72" s="6">
        <v>8</v>
      </c>
      <c r="E72" s="6">
        <v>4.3</v>
      </c>
      <c r="F72" s="6">
        <v>3.5</v>
      </c>
      <c r="G72" s="6">
        <v>6</v>
      </c>
      <c r="H72" s="6">
        <v>1</v>
      </c>
    </row>
    <row r="73" spans="1:43" x14ac:dyDescent="0.2">
      <c r="A73" s="6" t="s">
        <v>24</v>
      </c>
      <c r="B73" s="6">
        <v>2</v>
      </c>
      <c r="C73" s="6">
        <v>120</v>
      </c>
      <c r="D73" s="6" t="s">
        <v>73</v>
      </c>
      <c r="E73" s="6">
        <v>3.9</v>
      </c>
      <c r="F73" s="6">
        <v>3.54</v>
      </c>
      <c r="G73" s="6">
        <v>1</v>
      </c>
      <c r="H73" s="6">
        <v>3</v>
      </c>
      <c r="Q73" s="3" t="s">
        <v>81</v>
      </c>
      <c r="R73" s="3" t="s">
        <v>82</v>
      </c>
      <c r="V73" s="3" t="s">
        <v>81</v>
      </c>
      <c r="W73" s="3" t="s">
        <v>82</v>
      </c>
    </row>
    <row r="74" spans="1:43" x14ac:dyDescent="0.2">
      <c r="A74" s="6" t="s">
        <v>24</v>
      </c>
      <c r="B74" s="6">
        <v>2</v>
      </c>
      <c r="C74" s="6">
        <v>120</v>
      </c>
      <c r="D74" s="6">
        <v>0</v>
      </c>
      <c r="E74" s="6">
        <v>3.97</v>
      </c>
      <c r="F74" s="6">
        <v>3.58</v>
      </c>
      <c r="G74" s="6">
        <v>4</v>
      </c>
      <c r="H74" s="6">
        <v>2</v>
      </c>
      <c r="Q74" s="2" t="s">
        <v>8</v>
      </c>
      <c r="R74" s="2" t="s">
        <v>21</v>
      </c>
      <c r="S74" s="2" t="s">
        <v>79</v>
      </c>
      <c r="T74" s="2" t="s">
        <v>80</v>
      </c>
      <c r="V74" s="2" t="s">
        <v>6</v>
      </c>
      <c r="W74" s="2" t="s">
        <v>8</v>
      </c>
      <c r="X74" s="2" t="s">
        <v>79</v>
      </c>
      <c r="Y74" s="2" t="s">
        <v>80</v>
      </c>
      <c r="AB74" s="29" t="s">
        <v>83</v>
      </c>
      <c r="AC74" s="30"/>
      <c r="AD74" s="13"/>
      <c r="AJ74" s="3" t="s">
        <v>81</v>
      </c>
      <c r="AK74" s="3" t="s">
        <v>82</v>
      </c>
    </row>
    <row r="75" spans="1:43" x14ac:dyDescent="0.2">
      <c r="A75" s="6" t="s">
        <v>24</v>
      </c>
      <c r="B75" s="6">
        <v>2</v>
      </c>
      <c r="C75" s="6">
        <v>120</v>
      </c>
      <c r="D75" s="6">
        <v>0</v>
      </c>
      <c r="E75" s="6">
        <v>4.0999999999999996</v>
      </c>
      <c r="F75" s="6">
        <v>3.66</v>
      </c>
      <c r="G75" s="6">
        <v>2</v>
      </c>
      <c r="H75" s="6">
        <v>2</v>
      </c>
      <c r="Q75" s="6">
        <v>3.9</v>
      </c>
      <c r="R75" s="6">
        <v>2.9</v>
      </c>
      <c r="S75" s="37">
        <f t="shared" ref="S75:S106" si="11">$M$115+$M$114*Q75</f>
        <v>3.1202092257601004</v>
      </c>
      <c r="T75" s="37">
        <f>R75-S75</f>
        <v>-0.22020922576010049</v>
      </c>
      <c r="V75" s="6">
        <v>0</v>
      </c>
      <c r="W75" s="6">
        <v>3.9</v>
      </c>
      <c r="X75" s="25">
        <f>$AC$80+$AC$79*V75</f>
        <v>3.8855743388050228</v>
      </c>
      <c r="Y75" s="25">
        <f>W75-X75</f>
        <v>1.4425661194977124E-2</v>
      </c>
      <c r="AB75" s="30" t="s">
        <v>32</v>
      </c>
      <c r="AC75" s="31" t="s">
        <v>58</v>
      </c>
      <c r="AD75" s="2" t="s">
        <v>75</v>
      </c>
      <c r="AJ75" s="2" t="s">
        <v>4</v>
      </c>
      <c r="AK75" s="2" t="s">
        <v>8</v>
      </c>
      <c r="AL75" s="2" t="s">
        <v>79</v>
      </c>
      <c r="AM75" s="2" t="s">
        <v>80</v>
      </c>
      <c r="AO75" s="40" t="s">
        <v>87</v>
      </c>
      <c r="AP75" s="30"/>
      <c r="AQ75" s="13"/>
    </row>
    <row r="76" spans="1:43" x14ac:dyDescent="0.2">
      <c r="A76" s="6" t="s">
        <v>24</v>
      </c>
      <c r="B76" s="6">
        <v>2</v>
      </c>
      <c r="C76" s="6">
        <v>120</v>
      </c>
      <c r="D76" s="6">
        <v>12</v>
      </c>
      <c r="E76" s="6">
        <v>4</v>
      </c>
      <c r="F76" s="6">
        <v>3.67</v>
      </c>
      <c r="G76" s="6">
        <v>1</v>
      </c>
      <c r="H76" s="6">
        <v>4</v>
      </c>
      <c r="Q76" s="6">
        <v>3.92</v>
      </c>
      <c r="R76" s="6">
        <v>4</v>
      </c>
      <c r="S76" s="37">
        <f t="shared" si="11"/>
        <v>3.1267389005480979</v>
      </c>
      <c r="T76" s="37">
        <f t="shared" ref="T76:T138" si="12">R76-S76</f>
        <v>0.87326109945190211</v>
      </c>
      <c r="V76" s="6">
        <v>0</v>
      </c>
      <c r="W76" s="6">
        <v>3.92</v>
      </c>
      <c r="X76" s="25">
        <f t="shared" ref="X76:X139" si="13">$AC$80+$AC$79*V76</f>
        <v>3.8855743388050228</v>
      </c>
      <c r="Y76" s="25">
        <f t="shared" ref="Y76:Y139" si="14">W76-X76</f>
        <v>3.4425661194977142E-2</v>
      </c>
      <c r="AB76" s="32" t="s">
        <v>84</v>
      </c>
      <c r="AC76" s="33">
        <f>AVERAGE(V73:V153)</f>
        <v>9.4303797468354436</v>
      </c>
      <c r="AD76" s="36">
        <f>STDEV(V75:V154)</f>
        <v>11.435945716484481</v>
      </c>
      <c r="AJ76" s="6">
        <v>150</v>
      </c>
      <c r="AK76" s="6">
        <v>3.9</v>
      </c>
      <c r="AL76" s="37">
        <f>$AP$81+$AP$80*AJ76</f>
        <v>3.9392523797240697</v>
      </c>
      <c r="AM76" s="37">
        <f>AK76-AL76</f>
        <v>-3.9252379724069808E-2</v>
      </c>
      <c r="AO76" s="41" t="s">
        <v>32</v>
      </c>
      <c r="AP76" s="31" t="s">
        <v>58</v>
      </c>
      <c r="AQ76" s="2" t="s">
        <v>75</v>
      </c>
    </row>
    <row r="77" spans="1:43" x14ac:dyDescent="0.2">
      <c r="A77" s="6" t="s">
        <v>24</v>
      </c>
      <c r="B77" s="6">
        <v>2</v>
      </c>
      <c r="C77" s="6">
        <v>120</v>
      </c>
      <c r="D77" s="6">
        <v>0</v>
      </c>
      <c r="E77" s="6">
        <v>3.86</v>
      </c>
      <c r="F77" s="6">
        <v>3.69</v>
      </c>
      <c r="G77" s="6">
        <v>1</v>
      </c>
      <c r="H77" s="6">
        <v>2</v>
      </c>
      <c r="Q77" s="6">
        <v>3.4</v>
      </c>
      <c r="R77" s="6">
        <v>3.8</v>
      </c>
      <c r="S77" s="37">
        <f t="shared" si="11"/>
        <v>2.9569673560601633</v>
      </c>
      <c r="T77" s="37">
        <f t="shared" si="12"/>
        <v>0.84303264393983657</v>
      </c>
      <c r="V77" s="6">
        <v>0</v>
      </c>
      <c r="W77" s="6">
        <v>3.64</v>
      </c>
      <c r="X77" s="25">
        <f t="shared" si="13"/>
        <v>3.8855743388050228</v>
      </c>
      <c r="Y77" s="25">
        <f t="shared" si="14"/>
        <v>-0.24557433880502266</v>
      </c>
      <c r="AB77" s="32" t="s">
        <v>67</v>
      </c>
      <c r="AC77" s="33">
        <f>AVERAGE(W75:W154)</f>
        <v>3.9267125000000007</v>
      </c>
      <c r="AD77" s="36">
        <f>STDEV(W75:W154)</f>
        <v>0.52939748876207549</v>
      </c>
      <c r="AJ77" s="6">
        <v>120</v>
      </c>
      <c r="AK77" s="6">
        <v>3.92</v>
      </c>
      <c r="AL77" s="37">
        <f t="shared" ref="AL77:AL140" si="15">$AP$81+$AP$80*AJ77</f>
        <v>3.9371592308458649</v>
      </c>
      <c r="AM77" s="37">
        <f t="shared" ref="AM77:AM140" si="16">AK77-AL77</f>
        <v>-1.7159230845865014E-2</v>
      </c>
      <c r="AO77" s="42" t="s">
        <v>86</v>
      </c>
      <c r="AP77" s="33">
        <f>AVERAGE(AJ75:AJ156)</f>
        <v>78.790123456790127</v>
      </c>
      <c r="AQ77" s="36">
        <f>STDEV(AJ76:AJ156)</f>
        <v>67.828407774578992</v>
      </c>
    </row>
    <row r="78" spans="1:43" x14ac:dyDescent="0.2">
      <c r="A78" s="6" t="s">
        <v>24</v>
      </c>
      <c r="B78" s="6">
        <v>2</v>
      </c>
      <c r="C78" s="6">
        <v>120</v>
      </c>
      <c r="D78" s="6">
        <v>0</v>
      </c>
      <c r="E78" s="6">
        <v>3.8</v>
      </c>
      <c r="F78" s="6">
        <v>3.9</v>
      </c>
      <c r="G78" s="6">
        <v>3</v>
      </c>
      <c r="H78" s="6">
        <v>1</v>
      </c>
      <c r="Q78" s="6">
        <v>3.3</v>
      </c>
      <c r="R78" s="6">
        <v>3.6</v>
      </c>
      <c r="S78" s="37">
        <f t="shared" si="11"/>
        <v>2.9243189821201758</v>
      </c>
      <c r="T78" s="37">
        <f t="shared" si="12"/>
        <v>0.67568101787982426</v>
      </c>
      <c r="V78" s="6">
        <v>0</v>
      </c>
      <c r="W78" s="6">
        <v>3.9969999999999999</v>
      </c>
      <c r="X78" s="25">
        <f t="shared" si="13"/>
        <v>3.8855743388050228</v>
      </c>
      <c r="Y78" s="25">
        <f t="shared" si="14"/>
        <v>0.1114256611949771</v>
      </c>
      <c r="AB78" s="34" t="s">
        <v>76</v>
      </c>
      <c r="AC78" s="38">
        <f>CORREL(V75:V154,W75:W154)</f>
        <v>9.4233625973724242E-2</v>
      </c>
      <c r="AD78" s="35"/>
      <c r="AJ78" s="6">
        <v>120</v>
      </c>
      <c r="AK78" s="6">
        <v>3.64</v>
      </c>
      <c r="AL78" s="37">
        <f t="shared" si="15"/>
        <v>3.9371592308458649</v>
      </c>
      <c r="AM78" s="37">
        <f t="shared" si="16"/>
        <v>-0.29715923084586482</v>
      </c>
      <c r="AO78" s="42" t="s">
        <v>67</v>
      </c>
      <c r="AP78" s="33">
        <f>AVERAGE(AK75:AK156)</f>
        <v>3.9342839506172851</v>
      </c>
      <c r="AQ78" s="36">
        <f>STDEV(AK76:AK156)</f>
        <v>0.52278284771422612</v>
      </c>
    </row>
    <row r="79" spans="1:43" x14ac:dyDescent="0.2">
      <c r="A79" s="6" t="s">
        <v>25</v>
      </c>
      <c r="B79" s="6">
        <v>2</v>
      </c>
      <c r="C79" s="6">
        <v>120</v>
      </c>
      <c r="D79" s="6">
        <v>6</v>
      </c>
      <c r="E79" s="6">
        <v>4.12</v>
      </c>
      <c r="F79" s="6">
        <v>3.9</v>
      </c>
      <c r="G79" s="6">
        <v>2</v>
      </c>
      <c r="H79" s="6">
        <v>4</v>
      </c>
      <c r="Q79" s="6">
        <v>3.7</v>
      </c>
      <c r="R79" s="6">
        <v>3.5</v>
      </c>
      <c r="S79" s="37">
        <f t="shared" si="11"/>
        <v>3.0549124778801255</v>
      </c>
      <c r="T79" s="37">
        <f t="shared" si="12"/>
        <v>0.44508752211987446</v>
      </c>
      <c r="V79" s="6">
        <v>0</v>
      </c>
      <c r="W79" s="6">
        <v>4.3</v>
      </c>
      <c r="X79" s="25">
        <f t="shared" si="13"/>
        <v>3.8855743388050228</v>
      </c>
      <c r="Y79" s="25">
        <f t="shared" si="14"/>
        <v>0.41442566119497704</v>
      </c>
      <c r="AB79" s="34" t="s">
        <v>77</v>
      </c>
      <c r="AC79" s="39">
        <f>AC78*(AD77/AD76)</f>
        <v>4.3623016569171039E-3</v>
      </c>
      <c r="AD79" s="35"/>
      <c r="AE79" s="44" t="s">
        <v>85</v>
      </c>
      <c r="AF79" s="44"/>
      <c r="AG79" s="44"/>
      <c r="AJ79" s="6">
        <v>120</v>
      </c>
      <c r="AK79" s="6">
        <v>3.9969999999999999</v>
      </c>
      <c r="AL79" s="37">
        <f t="shared" si="15"/>
        <v>3.9371592308458649</v>
      </c>
      <c r="AM79" s="37">
        <f t="shared" si="16"/>
        <v>5.9840769154134943E-2</v>
      </c>
      <c r="AO79" s="34" t="s">
        <v>76</v>
      </c>
      <c r="AP79" s="38">
        <f>CORREL(AJ76:AJ156,AK76:AK156)</f>
        <v>9.0525129930177778E-3</v>
      </c>
      <c r="AQ79" s="35"/>
    </row>
    <row r="80" spans="1:43" x14ac:dyDescent="0.2">
      <c r="A80" s="6" t="s">
        <v>24</v>
      </c>
      <c r="B80" s="6">
        <v>2</v>
      </c>
      <c r="C80" s="6">
        <v>120</v>
      </c>
      <c r="D80" s="6">
        <v>0</v>
      </c>
      <c r="E80" s="6">
        <v>3.63</v>
      </c>
      <c r="F80" s="6">
        <v>3.96</v>
      </c>
      <c r="G80" s="6">
        <v>2</v>
      </c>
      <c r="H80" s="6">
        <v>1</v>
      </c>
      <c r="Q80" s="6">
        <v>5</v>
      </c>
      <c r="R80" s="6">
        <v>3.72</v>
      </c>
      <c r="S80" s="37">
        <f t="shared" si="11"/>
        <v>3.4793413390999617</v>
      </c>
      <c r="T80" s="37">
        <f t="shared" si="12"/>
        <v>0.24065866090003851</v>
      </c>
      <c r="V80" s="6">
        <v>0</v>
      </c>
      <c r="W80" s="6">
        <v>4</v>
      </c>
      <c r="X80" s="25">
        <f t="shared" si="13"/>
        <v>3.8855743388050228</v>
      </c>
      <c r="Y80" s="25">
        <f t="shared" si="14"/>
        <v>0.11442566119497721</v>
      </c>
      <c r="AB80" s="34" t="s">
        <v>78</v>
      </c>
      <c r="AC80" s="25">
        <f>AC77-(AC79*AC76)</f>
        <v>3.8855743388050228</v>
      </c>
      <c r="AD80" s="35"/>
      <c r="AE80" s="44"/>
      <c r="AF80" s="44"/>
      <c r="AG80" s="44"/>
      <c r="AJ80" s="6">
        <v>120</v>
      </c>
      <c r="AK80" s="6">
        <v>4.3</v>
      </c>
      <c r="AL80" s="37">
        <f t="shared" si="15"/>
        <v>3.9371592308458649</v>
      </c>
      <c r="AM80" s="37">
        <f t="shared" si="16"/>
        <v>0.36284076915413488</v>
      </c>
      <c r="AO80" s="34" t="s">
        <v>77</v>
      </c>
      <c r="AP80" s="39">
        <f>AP79*(AQ78/AQ77)</f>
        <v>6.9771629273502291E-5</v>
      </c>
      <c r="AQ80" s="35"/>
    </row>
    <row r="81" spans="1:43" x14ac:dyDescent="0.2">
      <c r="A81" s="6" t="s">
        <v>24</v>
      </c>
      <c r="B81" s="6">
        <v>2</v>
      </c>
      <c r="C81" s="6">
        <v>120</v>
      </c>
      <c r="D81" s="6">
        <v>0</v>
      </c>
      <c r="E81" s="6">
        <v>4</v>
      </c>
      <c r="F81" s="6">
        <v>4</v>
      </c>
      <c r="G81" s="6">
        <v>1</v>
      </c>
      <c r="H81" s="6">
        <v>1</v>
      </c>
      <c r="Q81" s="6">
        <v>3.6</v>
      </c>
      <c r="R81" s="6">
        <v>2.5</v>
      </c>
      <c r="S81" s="37">
        <f t="shared" si="11"/>
        <v>3.0222641039401381</v>
      </c>
      <c r="T81" s="37">
        <f t="shared" si="12"/>
        <v>-0.52226410394013811</v>
      </c>
      <c r="V81" s="6">
        <v>0</v>
      </c>
      <c r="W81" s="6">
        <v>4</v>
      </c>
      <c r="X81" s="25">
        <f t="shared" si="13"/>
        <v>3.8855743388050228</v>
      </c>
      <c r="Y81" s="25">
        <f t="shared" si="14"/>
        <v>0.11442566119497721</v>
      </c>
      <c r="AJ81" s="6">
        <v>70</v>
      </c>
      <c r="AK81" s="6">
        <v>4</v>
      </c>
      <c r="AL81" s="37">
        <f t="shared" si="15"/>
        <v>3.9336706493821896</v>
      </c>
      <c r="AM81" s="37">
        <f t="shared" si="16"/>
        <v>6.6329350617810423E-2</v>
      </c>
      <c r="AO81" s="34" t="s">
        <v>78</v>
      </c>
      <c r="AP81" s="25">
        <f>AP78-(AP80*AP77)</f>
        <v>3.9287866353330445</v>
      </c>
      <c r="AQ81" s="35"/>
    </row>
    <row r="82" spans="1:43" x14ac:dyDescent="0.2">
      <c r="A82" s="6" t="s">
        <v>24</v>
      </c>
      <c r="B82" s="6">
        <v>2</v>
      </c>
      <c r="C82" s="6">
        <v>120</v>
      </c>
      <c r="D82" s="6">
        <v>0</v>
      </c>
      <c r="E82" s="6">
        <v>3.8</v>
      </c>
      <c r="F82" s="6" t="s">
        <v>73</v>
      </c>
      <c r="G82" s="6">
        <v>5</v>
      </c>
      <c r="H82" s="6">
        <v>3</v>
      </c>
      <c r="Q82" s="6">
        <v>3.5</v>
      </c>
      <c r="R82" s="6">
        <v>3.4</v>
      </c>
      <c r="S82" s="37">
        <f t="shared" si="11"/>
        <v>2.9896157300001507</v>
      </c>
      <c r="T82" s="37">
        <f t="shared" si="12"/>
        <v>0.41038426999984923</v>
      </c>
      <c r="V82" s="6">
        <v>0</v>
      </c>
      <c r="W82" s="6">
        <v>3.4</v>
      </c>
      <c r="X82" s="25">
        <f t="shared" si="13"/>
        <v>3.8855743388050228</v>
      </c>
      <c r="Y82" s="25">
        <f t="shared" si="14"/>
        <v>-0.48557433880502288</v>
      </c>
      <c r="AJ82" s="6">
        <v>65</v>
      </c>
      <c r="AK82" s="6">
        <v>4</v>
      </c>
      <c r="AL82" s="37">
        <f t="shared" si="15"/>
        <v>3.933321791235822</v>
      </c>
      <c r="AM82" s="37">
        <f t="shared" si="16"/>
        <v>6.667820876417796E-2</v>
      </c>
    </row>
    <row r="83" spans="1:43" x14ac:dyDescent="0.2">
      <c r="A83" s="6" t="s">
        <v>25</v>
      </c>
      <c r="B83" s="6">
        <v>2</v>
      </c>
      <c r="C83" s="6">
        <v>120</v>
      </c>
      <c r="D83" s="6">
        <v>0</v>
      </c>
      <c r="E83" s="6">
        <v>5</v>
      </c>
      <c r="F83" s="6" t="s">
        <v>73</v>
      </c>
      <c r="G83" s="6">
        <v>2</v>
      </c>
      <c r="H83" s="6">
        <v>4</v>
      </c>
      <c r="Q83" s="6">
        <v>4.12</v>
      </c>
      <c r="R83" s="6">
        <v>3.9</v>
      </c>
      <c r="S83" s="37">
        <f t="shared" si="11"/>
        <v>3.1920356484280727</v>
      </c>
      <c r="T83" s="37">
        <f t="shared" si="12"/>
        <v>0.70796435157192716</v>
      </c>
      <c r="V83" s="6">
        <v>30</v>
      </c>
      <c r="W83" s="6">
        <v>3.59</v>
      </c>
      <c r="X83" s="25">
        <f t="shared" si="13"/>
        <v>4.0164433885125357</v>
      </c>
      <c r="Y83" s="25">
        <f t="shared" si="14"/>
        <v>-0.42644338851253583</v>
      </c>
      <c r="AJ83" s="6">
        <v>60</v>
      </c>
      <c r="AK83" s="6">
        <v>3.4</v>
      </c>
      <c r="AL83" s="37">
        <f t="shared" si="15"/>
        <v>3.9329729330894545</v>
      </c>
      <c r="AM83" s="37">
        <f t="shared" si="16"/>
        <v>-0.53297293308945459</v>
      </c>
    </row>
    <row r="84" spans="1:43" x14ac:dyDescent="0.2">
      <c r="A84" s="6" t="s">
        <v>24</v>
      </c>
      <c r="B84" s="6">
        <v>2</v>
      </c>
      <c r="C84" s="6">
        <v>100</v>
      </c>
      <c r="D84" s="6">
        <v>15</v>
      </c>
      <c r="E84" s="6">
        <v>3.4</v>
      </c>
      <c r="F84" s="6">
        <v>2.5</v>
      </c>
      <c r="G84" s="6">
        <v>6</v>
      </c>
      <c r="H84" s="6">
        <v>3</v>
      </c>
      <c r="Q84" s="6">
        <v>4.45</v>
      </c>
      <c r="R84" s="6">
        <v>2.5</v>
      </c>
      <c r="S84" s="37">
        <f t="shared" si="11"/>
        <v>3.2997752824300308</v>
      </c>
      <c r="T84" s="37">
        <f t="shared" si="12"/>
        <v>-0.79977528243003082</v>
      </c>
      <c r="V84" s="6">
        <v>10</v>
      </c>
      <c r="W84" s="6">
        <v>4.5999999999999996</v>
      </c>
      <c r="X84" s="25">
        <f t="shared" si="13"/>
        <v>3.9291973553741939</v>
      </c>
      <c r="Y84" s="25">
        <f t="shared" si="14"/>
        <v>0.67080264462580574</v>
      </c>
      <c r="AJ84" s="6">
        <v>60</v>
      </c>
      <c r="AK84" s="6">
        <v>3.59</v>
      </c>
      <c r="AL84" s="37">
        <f t="shared" si="15"/>
        <v>3.9329729330894545</v>
      </c>
      <c r="AM84" s="37">
        <f t="shared" si="16"/>
        <v>-0.34297293308945465</v>
      </c>
    </row>
    <row r="85" spans="1:43" x14ac:dyDescent="0.2">
      <c r="A85" s="6" t="s">
        <v>25</v>
      </c>
      <c r="B85" s="6">
        <v>2</v>
      </c>
      <c r="C85" s="6">
        <v>100</v>
      </c>
      <c r="D85" s="6">
        <v>0</v>
      </c>
      <c r="E85" s="6">
        <v>4.45</v>
      </c>
      <c r="F85" s="6">
        <v>2.5</v>
      </c>
      <c r="G85" s="6">
        <v>2</v>
      </c>
      <c r="H85" s="6">
        <v>3</v>
      </c>
      <c r="Q85" s="6">
        <v>3.4</v>
      </c>
      <c r="R85" s="6">
        <v>3.5</v>
      </c>
      <c r="S85" s="37">
        <f t="shared" si="11"/>
        <v>2.9569673560601633</v>
      </c>
      <c r="T85" s="37">
        <f t="shared" si="12"/>
        <v>0.54303264393983675</v>
      </c>
      <c r="V85" s="6">
        <v>0</v>
      </c>
      <c r="W85" s="6">
        <v>3.7</v>
      </c>
      <c r="X85" s="25">
        <f t="shared" si="13"/>
        <v>3.8855743388050228</v>
      </c>
      <c r="Y85" s="25">
        <f t="shared" si="14"/>
        <v>-0.18557433880502261</v>
      </c>
      <c r="AJ85" s="6">
        <v>60</v>
      </c>
      <c r="AK85" s="6">
        <v>4.5999999999999996</v>
      </c>
      <c r="AL85" s="37">
        <f t="shared" si="15"/>
        <v>3.9329729330894545</v>
      </c>
      <c r="AM85" s="37">
        <f t="shared" si="16"/>
        <v>0.66702706691054514</v>
      </c>
    </row>
    <row r="86" spans="1:43" x14ac:dyDescent="0.2">
      <c r="A86" s="6" t="s">
        <v>24</v>
      </c>
      <c r="B86" s="6">
        <v>2</v>
      </c>
      <c r="C86" s="6">
        <v>100</v>
      </c>
      <c r="D86" s="6">
        <v>8</v>
      </c>
      <c r="E86" s="6"/>
      <c r="F86" s="6">
        <v>2.6789999999999998</v>
      </c>
      <c r="G86" s="6">
        <v>1</v>
      </c>
      <c r="H86" s="6">
        <v>4</v>
      </c>
      <c r="Q86" s="6">
        <v>3.9</v>
      </c>
      <c r="R86" s="6">
        <v>3.7</v>
      </c>
      <c r="S86" s="37">
        <f t="shared" si="11"/>
        <v>3.1202092257601004</v>
      </c>
      <c r="T86" s="37">
        <f t="shared" si="12"/>
        <v>0.57979077423989978</v>
      </c>
      <c r="V86" s="6">
        <v>25</v>
      </c>
      <c r="W86" s="6">
        <v>3.3</v>
      </c>
      <c r="X86" s="25">
        <f t="shared" si="13"/>
        <v>3.9946318802279506</v>
      </c>
      <c r="Y86" s="25">
        <f t="shared" si="14"/>
        <v>-0.69463188022795075</v>
      </c>
      <c r="AJ86" s="6">
        <v>30</v>
      </c>
      <c r="AK86" s="6">
        <v>3.7</v>
      </c>
      <c r="AL86" s="37">
        <f t="shared" si="15"/>
        <v>3.9308797842112497</v>
      </c>
      <c r="AM86" s="37">
        <f t="shared" si="16"/>
        <v>-0.23087978421124955</v>
      </c>
    </row>
    <row r="87" spans="1:43" x14ac:dyDescent="0.2">
      <c r="A87" s="6" t="s">
        <v>24</v>
      </c>
      <c r="B87" s="6">
        <v>2</v>
      </c>
      <c r="C87" s="6">
        <v>100</v>
      </c>
      <c r="D87" s="6">
        <v>0</v>
      </c>
      <c r="E87" s="6">
        <v>4.04</v>
      </c>
      <c r="F87" s="6">
        <v>2.9</v>
      </c>
      <c r="G87" s="6">
        <v>5</v>
      </c>
      <c r="H87" s="6">
        <v>3</v>
      </c>
      <c r="Q87" s="6">
        <v>3.77</v>
      </c>
      <c r="R87" s="6">
        <v>1.68</v>
      </c>
      <c r="S87" s="37">
        <f t="shared" si="11"/>
        <v>3.0777663396381163</v>
      </c>
      <c r="T87" s="37">
        <f t="shared" si="12"/>
        <v>-1.3977663396381164</v>
      </c>
      <c r="V87" s="6">
        <v>10</v>
      </c>
      <c r="W87" s="6">
        <v>3.7</v>
      </c>
      <c r="X87" s="25">
        <f t="shared" si="13"/>
        <v>3.9291973553741939</v>
      </c>
      <c r="Y87" s="25">
        <f t="shared" si="14"/>
        <v>-0.22919735537419372</v>
      </c>
      <c r="AJ87" s="6">
        <v>20</v>
      </c>
      <c r="AK87" s="6">
        <v>3.94</v>
      </c>
      <c r="AL87" s="37">
        <f t="shared" si="15"/>
        <v>3.9301820679185147</v>
      </c>
      <c r="AM87" s="37">
        <f t="shared" si="16"/>
        <v>9.8179320814852922E-3</v>
      </c>
    </row>
    <row r="88" spans="1:43" x14ac:dyDescent="0.2">
      <c r="A88" s="6" t="s">
        <v>25</v>
      </c>
      <c r="B88" s="6">
        <v>2</v>
      </c>
      <c r="C88" s="6">
        <v>100</v>
      </c>
      <c r="D88" s="6">
        <v>0</v>
      </c>
      <c r="E88" s="6">
        <v>3.6</v>
      </c>
      <c r="F88" s="6" t="s">
        <v>73</v>
      </c>
      <c r="G88" s="6">
        <v>1</v>
      </c>
      <c r="H88" s="6">
        <v>2</v>
      </c>
      <c r="Q88" s="6">
        <v>4</v>
      </c>
      <c r="R88" s="6">
        <v>2.5</v>
      </c>
      <c r="S88" s="37">
        <f t="shared" si="11"/>
        <v>3.1528575997000878</v>
      </c>
      <c r="T88" s="37">
        <f t="shared" si="12"/>
        <v>-0.65285759970008783</v>
      </c>
      <c r="V88" s="6">
        <v>20</v>
      </c>
      <c r="W88" s="6">
        <v>5</v>
      </c>
      <c r="X88" s="25">
        <f t="shared" si="13"/>
        <v>3.972820371943365</v>
      </c>
      <c r="Y88" s="25">
        <f t="shared" si="14"/>
        <v>1.027179628056635</v>
      </c>
      <c r="AJ88" s="6">
        <v>360</v>
      </c>
      <c r="AK88" s="6">
        <v>3.3</v>
      </c>
      <c r="AL88" s="37">
        <f t="shared" si="15"/>
        <v>3.9539044218715054</v>
      </c>
      <c r="AM88" s="37">
        <f t="shared" si="16"/>
        <v>-0.65390442187150555</v>
      </c>
    </row>
    <row r="89" spans="1:43" x14ac:dyDescent="0.2">
      <c r="A89" s="6" t="s">
        <v>24</v>
      </c>
      <c r="B89" s="6">
        <v>2</v>
      </c>
      <c r="C89" s="6">
        <v>90</v>
      </c>
      <c r="D89" s="6">
        <v>8</v>
      </c>
      <c r="E89" s="6">
        <v>4.5999999999999996</v>
      </c>
      <c r="F89" s="6">
        <v>3.4</v>
      </c>
      <c r="G89" s="6">
        <v>1</v>
      </c>
      <c r="H89" s="6">
        <v>1</v>
      </c>
      <c r="Q89" s="6">
        <v>5</v>
      </c>
      <c r="R89" s="6">
        <v>2.5299999999999998</v>
      </c>
      <c r="S89" s="37">
        <f t="shared" si="11"/>
        <v>3.4793413390999617</v>
      </c>
      <c r="T89" s="37">
        <f t="shared" si="12"/>
        <v>-0.94934133909996188</v>
      </c>
      <c r="V89" s="6">
        <v>0</v>
      </c>
      <c r="W89" s="6">
        <v>3.6</v>
      </c>
      <c r="X89" s="25">
        <f t="shared" si="13"/>
        <v>3.8855743388050228</v>
      </c>
      <c r="Y89" s="25">
        <f t="shared" si="14"/>
        <v>-0.2855743388050227</v>
      </c>
      <c r="AJ89" s="6">
        <v>300</v>
      </c>
      <c r="AK89" s="6">
        <v>3.7</v>
      </c>
      <c r="AL89" s="37">
        <f t="shared" si="15"/>
        <v>3.9497181241150954</v>
      </c>
      <c r="AM89" s="37">
        <f t="shared" si="16"/>
        <v>-0.2497181241150952</v>
      </c>
    </row>
    <row r="90" spans="1:43" x14ac:dyDescent="0.2">
      <c r="A90" s="6" t="s">
        <v>25</v>
      </c>
      <c r="B90" s="6">
        <v>2</v>
      </c>
      <c r="C90" s="6">
        <v>90</v>
      </c>
      <c r="D90" s="6">
        <v>0</v>
      </c>
      <c r="E90" s="6">
        <v>3.4</v>
      </c>
      <c r="F90" s="6">
        <v>3.5</v>
      </c>
      <c r="G90" s="6">
        <v>1</v>
      </c>
      <c r="H90" s="6">
        <v>2</v>
      </c>
      <c r="Q90" s="6">
        <v>3.84</v>
      </c>
      <c r="R90" s="6">
        <v>2.9</v>
      </c>
      <c r="S90" s="37">
        <f t="shared" si="11"/>
        <v>3.1006202013961079</v>
      </c>
      <c r="T90" s="37">
        <f t="shared" si="12"/>
        <v>-0.20062020139610803</v>
      </c>
      <c r="V90" s="6">
        <v>10</v>
      </c>
      <c r="W90" s="6">
        <v>3.5</v>
      </c>
      <c r="X90" s="25">
        <f t="shared" si="13"/>
        <v>3.9291973553741939</v>
      </c>
      <c r="Y90" s="25">
        <f t="shared" si="14"/>
        <v>-0.4291973553741939</v>
      </c>
      <c r="AJ90" s="6">
        <v>300</v>
      </c>
      <c r="AK90" s="6">
        <v>5</v>
      </c>
      <c r="AL90" s="37">
        <f t="shared" si="15"/>
        <v>3.9497181241150954</v>
      </c>
      <c r="AM90" s="37">
        <f t="shared" si="16"/>
        <v>1.0502818758849046</v>
      </c>
    </row>
    <row r="91" spans="1:43" x14ac:dyDescent="0.2">
      <c r="A91" s="6" t="s">
        <v>25</v>
      </c>
      <c r="B91" s="6">
        <v>2</v>
      </c>
      <c r="C91" s="6">
        <v>90</v>
      </c>
      <c r="D91" s="6">
        <v>1</v>
      </c>
      <c r="E91" s="6">
        <v>3.4</v>
      </c>
      <c r="F91" s="6" t="s">
        <v>73</v>
      </c>
      <c r="G91" s="6">
        <v>5</v>
      </c>
      <c r="H91" s="6">
        <v>4</v>
      </c>
      <c r="Q91" s="6">
        <v>4</v>
      </c>
      <c r="R91" s="6">
        <v>3</v>
      </c>
      <c r="S91" s="37">
        <f t="shared" si="11"/>
        <v>3.1528575997000878</v>
      </c>
      <c r="T91" s="37">
        <f t="shared" si="12"/>
        <v>-0.15285759970008783</v>
      </c>
      <c r="V91" s="6">
        <v>6</v>
      </c>
      <c r="W91" s="6">
        <v>4.12</v>
      </c>
      <c r="X91" s="25">
        <f t="shared" si="13"/>
        <v>3.9117481487465255</v>
      </c>
      <c r="Y91" s="25">
        <f t="shared" si="14"/>
        <v>0.20825185125347456</v>
      </c>
      <c r="AJ91" s="6">
        <v>240</v>
      </c>
      <c r="AK91" s="6">
        <v>3.6</v>
      </c>
      <c r="AL91" s="37">
        <f t="shared" si="15"/>
        <v>3.9455318263586849</v>
      </c>
      <c r="AM91" s="37">
        <f t="shared" si="16"/>
        <v>-0.34553182635868485</v>
      </c>
    </row>
    <row r="92" spans="1:43" x14ac:dyDescent="0.2">
      <c r="A92" s="6" t="s">
        <v>24</v>
      </c>
      <c r="B92" s="6">
        <v>2</v>
      </c>
      <c r="C92" s="6">
        <v>80</v>
      </c>
      <c r="D92" s="6">
        <v>0</v>
      </c>
      <c r="E92" s="6">
        <v>3.82</v>
      </c>
      <c r="F92" s="6">
        <v>3.2</v>
      </c>
      <c r="G92" s="6">
        <v>1</v>
      </c>
      <c r="H92" s="6">
        <v>1</v>
      </c>
      <c r="Q92" s="6">
        <v>3.7</v>
      </c>
      <c r="R92" s="6">
        <v>3.4</v>
      </c>
      <c r="S92" s="37">
        <f t="shared" si="11"/>
        <v>3.0549124778801255</v>
      </c>
      <c r="T92" s="37">
        <f t="shared" si="12"/>
        <v>0.34508752211987437</v>
      </c>
      <c r="V92" s="6">
        <v>0</v>
      </c>
      <c r="W92" s="6">
        <v>5</v>
      </c>
      <c r="X92" s="25">
        <f t="shared" si="13"/>
        <v>3.8855743388050228</v>
      </c>
      <c r="Y92" s="25">
        <f t="shared" si="14"/>
        <v>1.1144256611949772</v>
      </c>
      <c r="AJ92" s="6">
        <v>240</v>
      </c>
      <c r="AK92" s="6">
        <v>3.5</v>
      </c>
      <c r="AL92" s="37">
        <f t="shared" si="15"/>
        <v>3.9455318263586849</v>
      </c>
      <c r="AM92" s="37">
        <f t="shared" si="16"/>
        <v>-0.44553182635868493</v>
      </c>
    </row>
    <row r="93" spans="1:43" x14ac:dyDescent="0.2">
      <c r="A93" s="6" t="s">
        <v>24</v>
      </c>
      <c r="B93" s="6">
        <v>2</v>
      </c>
      <c r="C93" s="6">
        <v>80</v>
      </c>
      <c r="D93" s="6">
        <v>10</v>
      </c>
      <c r="E93" s="6">
        <v>4.0999999999999996</v>
      </c>
      <c r="F93" s="6">
        <v>3.4</v>
      </c>
      <c r="G93" s="6">
        <v>6</v>
      </c>
      <c r="H93" s="6">
        <v>4</v>
      </c>
      <c r="K93" s="27"/>
      <c r="L93" s="28"/>
      <c r="Q93" s="6">
        <v>3.5</v>
      </c>
      <c r="R93" s="6">
        <v>3.53</v>
      </c>
      <c r="S93" s="37">
        <f t="shared" si="11"/>
        <v>2.9896157300001507</v>
      </c>
      <c r="T93" s="37">
        <f t="shared" si="12"/>
        <v>0.54038426999984912</v>
      </c>
      <c r="V93" s="6">
        <v>0</v>
      </c>
      <c r="W93" s="6">
        <v>4.45</v>
      </c>
      <c r="X93" s="25">
        <f t="shared" si="13"/>
        <v>3.8855743388050228</v>
      </c>
      <c r="Y93" s="25">
        <f t="shared" si="14"/>
        <v>0.56442566119497739</v>
      </c>
      <c r="AJ93" s="6">
        <v>120</v>
      </c>
      <c r="AK93" s="6">
        <v>4.12</v>
      </c>
      <c r="AL93" s="37">
        <f t="shared" si="15"/>
        <v>3.9371592308458649</v>
      </c>
      <c r="AM93" s="37">
        <f t="shared" si="16"/>
        <v>0.18284076915413516</v>
      </c>
    </row>
    <row r="94" spans="1:43" x14ac:dyDescent="0.2">
      <c r="A94" s="6" t="s">
        <v>25</v>
      </c>
      <c r="B94" s="6">
        <v>2</v>
      </c>
      <c r="C94" s="6">
        <v>80</v>
      </c>
      <c r="D94" s="6">
        <v>0</v>
      </c>
      <c r="E94" s="6">
        <v>3.9</v>
      </c>
      <c r="F94" s="6">
        <v>3.7</v>
      </c>
      <c r="G94" s="6">
        <v>1</v>
      </c>
      <c r="H94" s="6">
        <v>4</v>
      </c>
      <c r="Q94" s="6">
        <v>4.0750000000000002</v>
      </c>
      <c r="R94" s="6">
        <v>3.66</v>
      </c>
      <c r="S94" s="37">
        <f t="shared" si="11"/>
        <v>3.1773438801550782</v>
      </c>
      <c r="T94" s="37">
        <f t="shared" si="12"/>
        <v>0.48265611984492196</v>
      </c>
      <c r="V94" s="6">
        <v>0</v>
      </c>
      <c r="W94" s="6">
        <v>3.6</v>
      </c>
      <c r="X94" s="25">
        <f t="shared" si="13"/>
        <v>3.8855743388050228</v>
      </c>
      <c r="Y94" s="25">
        <f t="shared" si="14"/>
        <v>-0.2855743388050227</v>
      </c>
      <c r="AJ94" s="6">
        <v>120</v>
      </c>
      <c r="AK94" s="6">
        <v>5</v>
      </c>
      <c r="AL94" s="37">
        <f t="shared" si="15"/>
        <v>3.9371592308458649</v>
      </c>
      <c r="AM94" s="37">
        <f t="shared" si="16"/>
        <v>1.0628407691541351</v>
      </c>
    </row>
    <row r="95" spans="1:43" x14ac:dyDescent="0.2">
      <c r="A95" s="6" t="s">
        <v>24</v>
      </c>
      <c r="B95" s="6">
        <v>2</v>
      </c>
      <c r="C95" s="6">
        <v>75</v>
      </c>
      <c r="D95" s="6">
        <v>4</v>
      </c>
      <c r="E95" s="6">
        <v>4</v>
      </c>
      <c r="F95" s="6">
        <v>2.8</v>
      </c>
      <c r="G95" s="6">
        <v>3</v>
      </c>
      <c r="H95" s="6">
        <v>3</v>
      </c>
      <c r="Q95" s="6">
        <v>4.25</v>
      </c>
      <c r="R95" s="6">
        <v>3.7524999999999999</v>
      </c>
      <c r="S95" s="37">
        <f t="shared" si="11"/>
        <v>3.234478534550056</v>
      </c>
      <c r="T95" s="37">
        <f t="shared" si="12"/>
        <v>0.51802146544994399</v>
      </c>
      <c r="V95" s="6">
        <v>0</v>
      </c>
      <c r="W95" s="6">
        <v>3.4</v>
      </c>
      <c r="X95" s="25">
        <f t="shared" si="13"/>
        <v>3.8855743388050228</v>
      </c>
      <c r="Y95" s="25">
        <f t="shared" si="14"/>
        <v>-0.48557433880502288</v>
      </c>
      <c r="AJ95" s="6">
        <v>100</v>
      </c>
      <c r="AK95" s="6">
        <v>4.45</v>
      </c>
      <c r="AL95" s="37">
        <f t="shared" si="15"/>
        <v>3.9357637982603948</v>
      </c>
      <c r="AM95" s="37">
        <f t="shared" si="16"/>
        <v>0.51423620173960538</v>
      </c>
    </row>
    <row r="96" spans="1:43" x14ac:dyDescent="0.2">
      <c r="A96" s="6" t="s">
        <v>24</v>
      </c>
      <c r="B96" s="6">
        <v>2</v>
      </c>
      <c r="C96" s="6">
        <v>65</v>
      </c>
      <c r="D96" s="6">
        <v>0</v>
      </c>
      <c r="E96" s="6">
        <v>3.85</v>
      </c>
      <c r="F96" s="6">
        <v>3.25</v>
      </c>
      <c r="G96" s="6">
        <v>1</v>
      </c>
      <c r="H96" s="6">
        <v>1</v>
      </c>
      <c r="Q96" s="6">
        <v>3.6</v>
      </c>
      <c r="R96" s="6">
        <v>3.84</v>
      </c>
      <c r="S96" s="37">
        <f t="shared" si="11"/>
        <v>3.0222641039401381</v>
      </c>
      <c r="T96" s="37">
        <f t="shared" si="12"/>
        <v>0.81773589605986174</v>
      </c>
      <c r="V96" s="6">
        <v>1</v>
      </c>
      <c r="W96" s="6">
        <v>3.4</v>
      </c>
      <c r="X96" s="25">
        <f t="shared" si="13"/>
        <v>3.88993664046194</v>
      </c>
      <c r="Y96" s="25">
        <f t="shared" si="14"/>
        <v>-0.48993664046194008</v>
      </c>
      <c r="AJ96" s="6">
        <v>100</v>
      </c>
      <c r="AK96" s="6">
        <v>3.6</v>
      </c>
      <c r="AL96" s="37">
        <f t="shared" si="15"/>
        <v>3.9357637982603948</v>
      </c>
      <c r="AM96" s="37">
        <f t="shared" si="16"/>
        <v>-0.33576379826039471</v>
      </c>
    </row>
    <row r="97" spans="1:39" x14ac:dyDescent="0.2">
      <c r="A97" s="6" t="s">
        <v>25</v>
      </c>
      <c r="B97" s="6">
        <v>2</v>
      </c>
      <c r="C97" s="6">
        <v>60</v>
      </c>
      <c r="D97" s="6">
        <v>10</v>
      </c>
      <c r="E97" s="6">
        <v>3.77</v>
      </c>
      <c r="F97" s="6">
        <v>1.68</v>
      </c>
      <c r="G97" s="6">
        <v>1</v>
      </c>
      <c r="H97" s="6">
        <v>1</v>
      </c>
      <c r="Q97" s="6">
        <v>3.8</v>
      </c>
      <c r="R97" s="6">
        <v>3</v>
      </c>
      <c r="S97" s="37">
        <f t="shared" si="11"/>
        <v>3.087560851820113</v>
      </c>
      <c r="T97" s="37">
        <f t="shared" si="12"/>
        <v>-8.7560851820112973E-2</v>
      </c>
      <c r="V97" s="6">
        <v>0</v>
      </c>
      <c r="W97" s="6">
        <v>3.9</v>
      </c>
      <c r="X97" s="25">
        <f t="shared" si="13"/>
        <v>3.8855743388050228</v>
      </c>
      <c r="Y97" s="25">
        <f t="shared" si="14"/>
        <v>1.4425661194977124E-2</v>
      </c>
      <c r="AJ97" s="6">
        <v>90</v>
      </c>
      <c r="AK97" s="6">
        <v>3.4</v>
      </c>
      <c r="AL97" s="37">
        <f t="shared" si="15"/>
        <v>3.9350660819676597</v>
      </c>
      <c r="AM97" s="37">
        <f t="shared" si="16"/>
        <v>-0.53506608196765981</v>
      </c>
    </row>
    <row r="98" spans="1:39" x14ac:dyDescent="0.2">
      <c r="A98" s="6" t="s">
        <v>25</v>
      </c>
      <c r="B98" s="6">
        <v>2</v>
      </c>
      <c r="C98" s="6">
        <v>60</v>
      </c>
      <c r="D98" s="6">
        <v>15</v>
      </c>
      <c r="E98" s="6">
        <v>4</v>
      </c>
      <c r="F98" s="6">
        <v>2.5</v>
      </c>
      <c r="G98" s="6">
        <v>5</v>
      </c>
      <c r="H98" s="6">
        <v>4</v>
      </c>
      <c r="Q98" s="6">
        <v>4.53</v>
      </c>
      <c r="R98" s="6">
        <v>3.46</v>
      </c>
      <c r="S98" s="37">
        <f t="shared" si="11"/>
        <v>3.3258939815820208</v>
      </c>
      <c r="T98" s="37">
        <f t="shared" si="12"/>
        <v>0.1341060184179792</v>
      </c>
      <c r="V98" s="6">
        <v>10</v>
      </c>
      <c r="W98" s="6">
        <v>3.77</v>
      </c>
      <c r="X98" s="25">
        <f t="shared" si="13"/>
        <v>3.9291973553741939</v>
      </c>
      <c r="Y98" s="25">
        <f t="shared" si="14"/>
        <v>-0.15919735537419388</v>
      </c>
      <c r="AJ98" s="6">
        <v>90</v>
      </c>
      <c r="AK98" s="6">
        <v>3.4</v>
      </c>
      <c r="AL98" s="37">
        <f t="shared" si="15"/>
        <v>3.9350660819676597</v>
      </c>
      <c r="AM98" s="37">
        <f t="shared" si="16"/>
        <v>-0.53506608196765981</v>
      </c>
    </row>
    <row r="99" spans="1:39" x14ac:dyDescent="0.2">
      <c r="A99" s="6" t="s">
        <v>25</v>
      </c>
      <c r="B99" s="6">
        <v>2</v>
      </c>
      <c r="C99" s="6">
        <v>60</v>
      </c>
      <c r="D99" s="6">
        <v>0</v>
      </c>
      <c r="E99" s="6">
        <v>5</v>
      </c>
      <c r="F99" s="6">
        <v>2.5299999999999998</v>
      </c>
      <c r="G99" s="6">
        <v>1</v>
      </c>
      <c r="H99" s="6">
        <v>1</v>
      </c>
      <c r="Q99" s="6">
        <v>3.77</v>
      </c>
      <c r="R99" s="6">
        <v>3.61</v>
      </c>
      <c r="S99" s="37">
        <f t="shared" si="11"/>
        <v>3.0777663396381163</v>
      </c>
      <c r="T99" s="37">
        <f t="shared" si="12"/>
        <v>0.53223366036188358</v>
      </c>
      <c r="V99" s="6">
        <v>15</v>
      </c>
      <c r="W99" s="6">
        <v>4</v>
      </c>
      <c r="X99" s="25">
        <f t="shared" si="13"/>
        <v>3.9510088636587795</v>
      </c>
      <c r="Y99" s="25">
        <f t="shared" si="14"/>
        <v>4.8991136341220543E-2</v>
      </c>
      <c r="AJ99" s="6">
        <v>80</v>
      </c>
      <c r="AK99" s="6">
        <v>3.9</v>
      </c>
      <c r="AL99" s="37">
        <f t="shared" si="15"/>
        <v>3.9343683656749247</v>
      </c>
      <c r="AM99" s="37">
        <f t="shared" si="16"/>
        <v>-3.4368365674924739E-2</v>
      </c>
    </row>
    <row r="100" spans="1:39" x14ac:dyDescent="0.2">
      <c r="A100" s="6" t="s">
        <v>24</v>
      </c>
      <c r="B100" s="6">
        <v>2</v>
      </c>
      <c r="C100" s="6">
        <v>60</v>
      </c>
      <c r="D100" s="6">
        <v>8</v>
      </c>
      <c r="E100" s="6">
        <v>3.9</v>
      </c>
      <c r="F100" s="6">
        <v>2.7</v>
      </c>
      <c r="G100" s="6">
        <v>5</v>
      </c>
      <c r="H100" s="6">
        <v>1</v>
      </c>
      <c r="Q100" s="6">
        <v>4.2</v>
      </c>
      <c r="R100" s="6">
        <v>3.87</v>
      </c>
      <c r="S100" s="37">
        <f t="shared" si="11"/>
        <v>3.2181543475800627</v>
      </c>
      <c r="T100" s="37">
        <f t="shared" si="12"/>
        <v>0.65184565241993742</v>
      </c>
      <c r="V100" s="6">
        <v>0</v>
      </c>
      <c r="W100" s="6">
        <v>5</v>
      </c>
      <c r="X100" s="25">
        <f t="shared" si="13"/>
        <v>3.8855743388050228</v>
      </c>
      <c r="Y100" s="25">
        <f t="shared" si="14"/>
        <v>1.1144256611949772</v>
      </c>
      <c r="AJ100" s="6">
        <v>60</v>
      </c>
      <c r="AK100" s="6">
        <v>3.77</v>
      </c>
      <c r="AL100" s="37">
        <f t="shared" si="15"/>
        <v>3.9329729330894545</v>
      </c>
      <c r="AM100" s="37">
        <f t="shared" si="16"/>
        <v>-0.16297293308945449</v>
      </c>
    </row>
    <row r="101" spans="1:39" x14ac:dyDescent="0.2">
      <c r="A101" s="6" t="s">
        <v>24</v>
      </c>
      <c r="B101" s="6">
        <v>2</v>
      </c>
      <c r="C101" s="6">
        <v>60</v>
      </c>
      <c r="D101" s="6">
        <v>0</v>
      </c>
      <c r="E101" s="6">
        <v>3.8</v>
      </c>
      <c r="F101" s="6">
        <v>2.8</v>
      </c>
      <c r="G101" s="6">
        <v>6</v>
      </c>
      <c r="H101" s="6">
        <v>4</v>
      </c>
      <c r="Q101" s="6">
        <v>3.75</v>
      </c>
      <c r="R101" s="6">
        <v>2.33</v>
      </c>
      <c r="S101" s="37">
        <f t="shared" si="11"/>
        <v>3.0712366648501188</v>
      </c>
      <c r="T101" s="37">
        <f t="shared" si="12"/>
        <v>-0.74123666485011874</v>
      </c>
      <c r="V101" s="6">
        <v>20</v>
      </c>
      <c r="W101" s="6">
        <v>3.84</v>
      </c>
      <c r="X101" s="25">
        <f t="shared" si="13"/>
        <v>3.972820371943365</v>
      </c>
      <c r="Y101" s="25">
        <f t="shared" si="14"/>
        <v>-0.13282037194336516</v>
      </c>
      <c r="AJ101" s="6">
        <v>60</v>
      </c>
      <c r="AK101" s="6">
        <v>4</v>
      </c>
      <c r="AL101" s="37">
        <f t="shared" si="15"/>
        <v>3.9329729330894545</v>
      </c>
      <c r="AM101" s="37">
        <f t="shared" si="16"/>
        <v>6.7027066910545496E-2</v>
      </c>
    </row>
    <row r="102" spans="1:39" x14ac:dyDescent="0.2">
      <c r="A102" s="6" t="s">
        <v>24</v>
      </c>
      <c r="B102" s="6">
        <v>2</v>
      </c>
      <c r="C102" s="6">
        <v>60</v>
      </c>
      <c r="D102" s="6">
        <v>30</v>
      </c>
      <c r="E102" s="6">
        <v>3.8159999999999998</v>
      </c>
      <c r="F102" s="6">
        <v>2.819</v>
      </c>
      <c r="G102" s="6">
        <v>6</v>
      </c>
      <c r="H102" s="6">
        <v>1</v>
      </c>
      <c r="Q102" s="6">
        <v>4.0549999999999997</v>
      </c>
      <c r="R102" s="6">
        <v>2.79</v>
      </c>
      <c r="S102" s="37">
        <f t="shared" si="11"/>
        <v>3.1708142053670807</v>
      </c>
      <c r="T102" s="37">
        <f t="shared" si="12"/>
        <v>-0.38081420536708066</v>
      </c>
      <c r="V102" s="6">
        <v>0</v>
      </c>
      <c r="W102" s="6">
        <v>4</v>
      </c>
      <c r="X102" s="25">
        <f t="shared" si="13"/>
        <v>3.8855743388050228</v>
      </c>
      <c r="Y102" s="25">
        <f t="shared" si="14"/>
        <v>0.11442566119497721</v>
      </c>
      <c r="AJ102" s="6">
        <v>60</v>
      </c>
      <c r="AK102" s="6">
        <v>5</v>
      </c>
      <c r="AL102" s="37">
        <f t="shared" si="15"/>
        <v>3.9329729330894545</v>
      </c>
      <c r="AM102" s="37">
        <f t="shared" si="16"/>
        <v>1.0670270669105455</v>
      </c>
    </row>
    <row r="103" spans="1:39" x14ac:dyDescent="0.2">
      <c r="A103" s="6" t="s">
        <v>25</v>
      </c>
      <c r="B103" s="6">
        <v>2</v>
      </c>
      <c r="C103" s="6">
        <v>60</v>
      </c>
      <c r="D103" s="6">
        <v>20</v>
      </c>
      <c r="E103" s="6">
        <v>3.84</v>
      </c>
      <c r="F103" s="6">
        <v>2.9</v>
      </c>
      <c r="G103" s="6">
        <v>6</v>
      </c>
      <c r="H103" s="6">
        <v>4</v>
      </c>
      <c r="Q103" s="6">
        <v>5</v>
      </c>
      <c r="R103" s="6">
        <v>2.9</v>
      </c>
      <c r="S103" s="37">
        <f t="shared" si="11"/>
        <v>3.4793413390999617</v>
      </c>
      <c r="T103" s="37">
        <f t="shared" si="12"/>
        <v>-0.57934133909996177</v>
      </c>
      <c r="V103" s="6">
        <v>3</v>
      </c>
      <c r="W103" s="6">
        <v>3.7</v>
      </c>
      <c r="X103" s="25">
        <f t="shared" si="13"/>
        <v>3.8986612437757739</v>
      </c>
      <c r="Y103" s="25">
        <f t="shared" si="14"/>
        <v>-0.19866124377577377</v>
      </c>
      <c r="AJ103" s="6">
        <v>60</v>
      </c>
      <c r="AK103" s="6">
        <v>3.84</v>
      </c>
      <c r="AL103" s="37">
        <f t="shared" si="15"/>
        <v>3.9329729330894545</v>
      </c>
      <c r="AM103" s="37">
        <f t="shared" si="16"/>
        <v>-9.2972933089454646E-2</v>
      </c>
    </row>
    <row r="104" spans="1:39" x14ac:dyDescent="0.2">
      <c r="A104" s="6" t="s">
        <v>24</v>
      </c>
      <c r="B104" s="6">
        <v>2</v>
      </c>
      <c r="C104" s="6">
        <v>60</v>
      </c>
      <c r="D104" s="6">
        <v>10</v>
      </c>
      <c r="E104" s="6">
        <v>4.3</v>
      </c>
      <c r="F104" s="6">
        <v>2.9</v>
      </c>
      <c r="G104" s="6">
        <v>2</v>
      </c>
      <c r="H104" s="6">
        <v>2</v>
      </c>
      <c r="Q104" s="6">
        <v>4</v>
      </c>
      <c r="R104" s="6">
        <v>3</v>
      </c>
      <c r="S104" s="37">
        <f t="shared" si="11"/>
        <v>3.1528575997000878</v>
      </c>
      <c r="T104" s="37">
        <f t="shared" si="12"/>
        <v>-0.15285759970008783</v>
      </c>
      <c r="V104" s="6">
        <v>12</v>
      </c>
      <c r="W104" s="6">
        <v>3.5</v>
      </c>
      <c r="X104" s="25">
        <f t="shared" si="13"/>
        <v>3.9379219586880279</v>
      </c>
      <c r="Y104" s="25">
        <f t="shared" si="14"/>
        <v>-0.43792195868802786</v>
      </c>
      <c r="AJ104" s="6">
        <v>60</v>
      </c>
      <c r="AK104" s="6">
        <v>4</v>
      </c>
      <c r="AL104" s="37">
        <f t="shared" si="15"/>
        <v>3.9329729330894545</v>
      </c>
      <c r="AM104" s="37">
        <f t="shared" si="16"/>
        <v>6.7027066910545496E-2</v>
      </c>
    </row>
    <row r="105" spans="1:39" x14ac:dyDescent="0.2">
      <c r="A105" s="6" t="s">
        <v>24</v>
      </c>
      <c r="B105" s="6">
        <v>2</v>
      </c>
      <c r="C105" s="6">
        <v>60</v>
      </c>
      <c r="D105" s="6">
        <v>20</v>
      </c>
      <c r="E105" s="6"/>
      <c r="F105" s="6">
        <v>2.99</v>
      </c>
      <c r="G105" s="6">
        <v>2</v>
      </c>
      <c r="H105" s="6">
        <v>2</v>
      </c>
      <c r="Q105" s="6">
        <v>4.2699999999999996</v>
      </c>
      <c r="R105" s="6">
        <v>3.2511999999999999</v>
      </c>
      <c r="S105" s="37">
        <f t="shared" si="11"/>
        <v>3.2410082093380534</v>
      </c>
      <c r="T105" s="37">
        <f t="shared" si="12"/>
        <v>1.019179066194642E-2</v>
      </c>
      <c r="V105" s="6">
        <v>0</v>
      </c>
      <c r="W105" s="6">
        <v>4.0750000000000002</v>
      </c>
      <c r="X105" s="25">
        <f t="shared" si="13"/>
        <v>3.8855743388050228</v>
      </c>
      <c r="Y105" s="25">
        <f t="shared" si="14"/>
        <v>0.18942566119497739</v>
      </c>
      <c r="AJ105" s="6">
        <v>60</v>
      </c>
      <c r="AK105" s="6">
        <v>3.7</v>
      </c>
      <c r="AL105" s="37">
        <f t="shared" si="15"/>
        <v>3.9329729330894545</v>
      </c>
      <c r="AM105" s="37">
        <f t="shared" si="16"/>
        <v>-0.23297293308945433</v>
      </c>
    </row>
    <row r="106" spans="1:39" x14ac:dyDescent="0.2">
      <c r="A106" s="6" t="s">
        <v>25</v>
      </c>
      <c r="B106" s="6">
        <v>2</v>
      </c>
      <c r="C106" s="6">
        <v>60</v>
      </c>
      <c r="D106" s="6">
        <v>0</v>
      </c>
      <c r="E106" s="6">
        <v>4</v>
      </c>
      <c r="F106" s="6">
        <v>3</v>
      </c>
      <c r="G106" s="6">
        <v>1</v>
      </c>
      <c r="H106" s="6">
        <v>1</v>
      </c>
      <c r="Q106" s="6">
        <v>4</v>
      </c>
      <c r="R106" s="6">
        <v>3.67</v>
      </c>
      <c r="S106" s="37">
        <f t="shared" si="11"/>
        <v>3.1528575997000878</v>
      </c>
      <c r="T106" s="37">
        <f t="shared" si="12"/>
        <v>0.5171424002999121</v>
      </c>
      <c r="V106" s="6">
        <v>0</v>
      </c>
      <c r="W106" s="6">
        <v>4.25</v>
      </c>
      <c r="X106" s="25">
        <f t="shared" si="13"/>
        <v>3.8855743388050228</v>
      </c>
      <c r="Y106" s="25">
        <f t="shared" si="14"/>
        <v>0.36442566119497721</v>
      </c>
      <c r="AJ106" s="6">
        <v>60</v>
      </c>
      <c r="AK106" s="6">
        <v>3.5</v>
      </c>
      <c r="AL106" s="37">
        <f t="shared" si="15"/>
        <v>3.9329729330894545</v>
      </c>
      <c r="AM106" s="37">
        <f t="shared" si="16"/>
        <v>-0.4329729330894545</v>
      </c>
    </row>
    <row r="107" spans="1:39" x14ac:dyDescent="0.2">
      <c r="A107" s="6" t="s">
        <v>24</v>
      </c>
      <c r="B107" s="6">
        <v>2</v>
      </c>
      <c r="C107" s="6">
        <v>60</v>
      </c>
      <c r="D107" s="6">
        <v>0</v>
      </c>
      <c r="E107" s="6">
        <v>4</v>
      </c>
      <c r="F107" s="6">
        <v>3</v>
      </c>
      <c r="G107" s="6">
        <v>5</v>
      </c>
      <c r="H107" s="6">
        <v>3</v>
      </c>
      <c r="Q107" s="6">
        <v>4</v>
      </c>
      <c r="R107" s="6">
        <v>3.7</v>
      </c>
      <c r="S107" s="37">
        <f t="shared" ref="S107:S138" si="17">$M$115+$M$114*Q107</f>
        <v>3.1528575997000878</v>
      </c>
      <c r="T107" s="37">
        <f t="shared" si="12"/>
        <v>0.54714240029991235</v>
      </c>
      <c r="V107" s="6">
        <v>0</v>
      </c>
      <c r="W107" s="6">
        <v>3.5</v>
      </c>
      <c r="X107" s="25">
        <f t="shared" si="13"/>
        <v>3.8855743388050228</v>
      </c>
      <c r="Y107" s="25">
        <f t="shared" si="14"/>
        <v>-0.38557433880502279</v>
      </c>
      <c r="AJ107" s="6">
        <v>60</v>
      </c>
      <c r="AK107" s="6">
        <v>4.0750000000000002</v>
      </c>
      <c r="AL107" s="37">
        <f t="shared" si="15"/>
        <v>3.9329729330894545</v>
      </c>
      <c r="AM107" s="37">
        <f t="shared" si="16"/>
        <v>0.14202706691054567</v>
      </c>
    </row>
    <row r="108" spans="1:39" x14ac:dyDescent="0.2">
      <c r="A108" s="6" t="s">
        <v>25</v>
      </c>
      <c r="B108" s="6">
        <v>2</v>
      </c>
      <c r="C108" s="6">
        <v>60</v>
      </c>
      <c r="D108" s="6">
        <v>0</v>
      </c>
      <c r="E108" s="6"/>
      <c r="F108" s="6">
        <v>3</v>
      </c>
      <c r="G108" s="6">
        <v>1</v>
      </c>
      <c r="H108" s="6">
        <v>1</v>
      </c>
      <c r="Q108" s="6">
        <v>4.32</v>
      </c>
      <c r="R108" s="6">
        <v>3.62</v>
      </c>
      <c r="S108" s="37">
        <f t="shared" si="17"/>
        <v>3.2573323963080476</v>
      </c>
      <c r="T108" s="37">
        <f t="shared" si="12"/>
        <v>0.3626676036919525</v>
      </c>
      <c r="V108" s="6">
        <v>19</v>
      </c>
      <c r="W108" s="6">
        <v>3.9</v>
      </c>
      <c r="X108" s="25">
        <f t="shared" si="13"/>
        <v>3.9684580702864478</v>
      </c>
      <c r="Y108" s="25">
        <f t="shared" si="14"/>
        <v>-6.8458070286447903E-2</v>
      </c>
      <c r="AJ108" s="6">
        <v>60</v>
      </c>
      <c r="AK108" s="6">
        <v>4.25</v>
      </c>
      <c r="AL108" s="37">
        <f t="shared" si="15"/>
        <v>3.9329729330894545</v>
      </c>
      <c r="AM108" s="37">
        <f t="shared" si="16"/>
        <v>0.3170270669105455</v>
      </c>
    </row>
    <row r="109" spans="1:39" x14ac:dyDescent="0.2">
      <c r="A109" s="6" t="s">
        <v>24</v>
      </c>
      <c r="B109" s="6">
        <v>2</v>
      </c>
      <c r="C109" s="6">
        <v>60</v>
      </c>
      <c r="D109" s="6">
        <v>0</v>
      </c>
      <c r="E109" s="6"/>
      <c r="F109" s="6">
        <v>3.089</v>
      </c>
      <c r="G109" s="6">
        <v>5</v>
      </c>
      <c r="H109" s="6">
        <v>3</v>
      </c>
      <c r="L109" s="29" t="s">
        <v>74</v>
      </c>
      <c r="M109" s="30"/>
      <c r="N109" s="13"/>
      <c r="Q109" s="6">
        <v>4</v>
      </c>
      <c r="R109" s="6">
        <v>3.53</v>
      </c>
      <c r="S109" s="37">
        <f t="shared" si="17"/>
        <v>3.1528575997000878</v>
      </c>
      <c r="T109" s="37">
        <f t="shared" si="12"/>
        <v>0.37714240029991197</v>
      </c>
      <c r="V109" s="6">
        <v>0</v>
      </c>
      <c r="W109" s="6">
        <v>3.6</v>
      </c>
      <c r="X109" s="25">
        <f t="shared" si="13"/>
        <v>3.8855743388050228</v>
      </c>
      <c r="Y109" s="25">
        <f t="shared" si="14"/>
        <v>-0.2855743388050227</v>
      </c>
      <c r="AJ109" s="6">
        <v>60</v>
      </c>
      <c r="AK109" s="6">
        <v>3.5</v>
      </c>
      <c r="AL109" s="37">
        <f t="shared" si="15"/>
        <v>3.9329729330894545</v>
      </c>
      <c r="AM109" s="37">
        <f t="shared" si="16"/>
        <v>-0.4329729330894545</v>
      </c>
    </row>
    <row r="110" spans="1:39" x14ac:dyDescent="0.2">
      <c r="A110" s="6" t="s">
        <v>24</v>
      </c>
      <c r="B110" s="6">
        <v>2</v>
      </c>
      <c r="C110" s="6">
        <v>60</v>
      </c>
      <c r="D110" s="6">
        <v>0</v>
      </c>
      <c r="E110" s="6">
        <v>3.9</v>
      </c>
      <c r="F110" s="6">
        <v>3.1</v>
      </c>
      <c r="G110" s="6">
        <v>3</v>
      </c>
      <c r="H110" s="6">
        <v>3</v>
      </c>
      <c r="L110" s="30" t="s">
        <v>32</v>
      </c>
      <c r="M110" s="31" t="s">
        <v>58</v>
      </c>
      <c r="N110" s="2" t="s">
        <v>75</v>
      </c>
      <c r="Q110" s="6">
        <v>3.95</v>
      </c>
      <c r="R110" s="6">
        <v>3.5630000000000002</v>
      </c>
      <c r="S110" s="37">
        <f t="shared" si="17"/>
        <v>3.1365334127300937</v>
      </c>
      <c r="T110" s="37">
        <f t="shared" si="12"/>
        <v>0.42646658726990649</v>
      </c>
      <c r="V110" s="6">
        <v>10</v>
      </c>
      <c r="W110" s="6">
        <v>3.8</v>
      </c>
      <c r="X110" s="25">
        <f t="shared" si="13"/>
        <v>3.9291973553741939</v>
      </c>
      <c r="Y110" s="25">
        <f t="shared" si="14"/>
        <v>-0.12919735537419408</v>
      </c>
      <c r="AJ110" s="6">
        <v>60</v>
      </c>
      <c r="AK110" s="6">
        <v>3.9</v>
      </c>
      <c r="AL110" s="37">
        <f t="shared" si="15"/>
        <v>3.9329729330894545</v>
      </c>
      <c r="AM110" s="37">
        <f t="shared" si="16"/>
        <v>-3.2972933089454592E-2</v>
      </c>
    </row>
    <row r="111" spans="1:39" x14ac:dyDescent="0.2">
      <c r="A111" s="6" t="s">
        <v>24</v>
      </c>
      <c r="B111" s="6">
        <v>2</v>
      </c>
      <c r="C111" s="6">
        <v>60</v>
      </c>
      <c r="D111" s="6">
        <v>0</v>
      </c>
      <c r="E111" s="6">
        <v>3.6</v>
      </c>
      <c r="F111" s="6">
        <v>3.2</v>
      </c>
      <c r="G111" s="6">
        <v>1</v>
      </c>
      <c r="H111" s="6">
        <v>1</v>
      </c>
      <c r="L111" s="32" t="s">
        <v>67</v>
      </c>
      <c r="M111" s="33">
        <f>AVERAGE(Q75:Q138)</f>
        <v>3.9532812499999994</v>
      </c>
      <c r="N111" s="36">
        <f>STDEV(Q75:Q138)</f>
        <v>0.52255418094568507</v>
      </c>
      <c r="Q111" s="6">
        <v>3.8</v>
      </c>
      <c r="R111" s="6">
        <v>3.7</v>
      </c>
      <c r="S111" s="37">
        <f t="shared" si="17"/>
        <v>3.087560851820113</v>
      </c>
      <c r="T111" s="37">
        <f t="shared" si="12"/>
        <v>0.61243914817988721</v>
      </c>
      <c r="V111" s="6">
        <v>15</v>
      </c>
      <c r="W111" s="6">
        <v>4.53</v>
      </c>
      <c r="X111" s="25">
        <f t="shared" si="13"/>
        <v>3.9510088636587795</v>
      </c>
      <c r="Y111" s="25">
        <f t="shared" si="14"/>
        <v>0.57899113634122079</v>
      </c>
      <c r="AJ111" s="6">
        <v>50</v>
      </c>
      <c r="AK111" s="6">
        <v>3.6</v>
      </c>
      <c r="AL111" s="37">
        <f t="shared" si="15"/>
        <v>3.9322752167967194</v>
      </c>
      <c r="AM111" s="37">
        <f t="shared" si="16"/>
        <v>-0.33227521679671934</v>
      </c>
    </row>
    <row r="112" spans="1:39" x14ac:dyDescent="0.2">
      <c r="A112" s="6" t="s">
        <v>24</v>
      </c>
      <c r="B112" s="6">
        <v>2</v>
      </c>
      <c r="C112" s="6">
        <v>60</v>
      </c>
      <c r="D112" s="6">
        <v>0</v>
      </c>
      <c r="E112" s="6">
        <v>4</v>
      </c>
      <c r="F112" s="6">
        <v>3.2</v>
      </c>
      <c r="G112" s="6">
        <v>2</v>
      </c>
      <c r="H112" s="6">
        <v>4</v>
      </c>
      <c r="L112" s="32" t="s">
        <v>68</v>
      </c>
      <c r="M112" s="33">
        <f>AVERAGE(R75:R138)</f>
        <v>3.1376046874999997</v>
      </c>
      <c r="N112" s="36">
        <f>STDEV(R75:R138)</f>
        <v>0.76083583412298639</v>
      </c>
      <c r="Q112" s="6">
        <v>5</v>
      </c>
      <c r="R112" s="6">
        <v>2.6</v>
      </c>
      <c r="S112" s="37">
        <f t="shared" si="17"/>
        <v>3.4793413390999617</v>
      </c>
      <c r="T112" s="37">
        <f t="shared" si="12"/>
        <v>-0.87934133909996159</v>
      </c>
      <c r="V112" s="6">
        <v>0</v>
      </c>
      <c r="W112" s="6">
        <v>3.77</v>
      </c>
      <c r="X112" s="25">
        <f t="shared" si="13"/>
        <v>3.8855743388050228</v>
      </c>
      <c r="Y112" s="25">
        <f t="shared" si="14"/>
        <v>-0.11557433880502277</v>
      </c>
      <c r="AJ112" s="6">
        <v>45</v>
      </c>
      <c r="AK112" s="6">
        <v>3.8</v>
      </c>
      <c r="AL112" s="37">
        <f t="shared" si="15"/>
        <v>3.9319263586503519</v>
      </c>
      <c r="AM112" s="37">
        <f t="shared" si="16"/>
        <v>-0.13192635865035207</v>
      </c>
    </row>
    <row r="113" spans="1:39" x14ac:dyDescent="0.2">
      <c r="A113" s="6" t="s">
        <v>24</v>
      </c>
      <c r="B113" s="6">
        <v>2</v>
      </c>
      <c r="C113" s="6">
        <v>60</v>
      </c>
      <c r="D113" s="6">
        <v>0</v>
      </c>
      <c r="E113" s="6">
        <v>4.8</v>
      </c>
      <c r="F113" s="6">
        <v>3.2</v>
      </c>
      <c r="G113" s="6">
        <v>1</v>
      </c>
      <c r="H113" s="6">
        <v>1</v>
      </c>
      <c r="L113" s="34" t="s">
        <v>76</v>
      </c>
      <c r="M113" s="25">
        <f>CORREL(Q75:Q138,R75:R138)</f>
        <v>0.22423423737768894</v>
      </c>
      <c r="N113" s="35"/>
      <c r="Q113" s="6">
        <v>4.2</v>
      </c>
      <c r="R113" s="6">
        <v>3</v>
      </c>
      <c r="S113" s="37">
        <f t="shared" si="17"/>
        <v>3.2181543475800627</v>
      </c>
      <c r="T113" s="37">
        <f t="shared" si="12"/>
        <v>-0.21815434758006269</v>
      </c>
      <c r="V113" s="6">
        <v>0</v>
      </c>
      <c r="W113" s="6">
        <v>4.2</v>
      </c>
      <c r="X113" s="25">
        <f t="shared" si="13"/>
        <v>3.8855743388050228</v>
      </c>
      <c r="Y113" s="25">
        <f t="shared" si="14"/>
        <v>0.31442566119497739</v>
      </c>
      <c r="AJ113" s="6">
        <v>45</v>
      </c>
      <c r="AK113" s="6">
        <v>4.53</v>
      </c>
      <c r="AL113" s="37">
        <f t="shared" si="15"/>
        <v>3.9319263586503519</v>
      </c>
      <c r="AM113" s="37">
        <f t="shared" si="16"/>
        <v>0.59807364134964836</v>
      </c>
    </row>
    <row r="114" spans="1:39" x14ac:dyDescent="0.2">
      <c r="A114" s="6" t="s">
        <v>24</v>
      </c>
      <c r="B114" s="6">
        <v>2</v>
      </c>
      <c r="C114" s="6">
        <v>60</v>
      </c>
      <c r="D114" s="6">
        <v>4</v>
      </c>
      <c r="E114" s="6">
        <v>3.82</v>
      </c>
      <c r="F114" s="6">
        <v>3.3</v>
      </c>
      <c r="G114" s="6">
        <v>1</v>
      </c>
      <c r="H114" s="6">
        <v>3</v>
      </c>
      <c r="L114" s="34" t="s">
        <v>77</v>
      </c>
      <c r="M114" s="25">
        <f>M113*(N112/N111)</f>
        <v>0.32648373939987407</v>
      </c>
      <c r="N114" s="35"/>
      <c r="Q114" s="6">
        <v>3.5</v>
      </c>
      <c r="R114" s="6">
        <v>2.5</v>
      </c>
      <c r="S114" s="37">
        <f t="shared" si="17"/>
        <v>2.9896157300001507</v>
      </c>
      <c r="T114" s="37">
        <f t="shared" si="12"/>
        <v>-0.48961573000015068</v>
      </c>
      <c r="V114" s="6">
        <v>0</v>
      </c>
      <c r="W114" s="6">
        <v>3.75</v>
      </c>
      <c r="X114" s="25">
        <f t="shared" si="13"/>
        <v>3.8855743388050228</v>
      </c>
      <c r="Y114" s="25">
        <f t="shared" si="14"/>
        <v>-0.13557433880502279</v>
      </c>
      <c r="AJ114" s="6">
        <v>45</v>
      </c>
      <c r="AK114" s="6">
        <v>3.77</v>
      </c>
      <c r="AL114" s="37">
        <f t="shared" si="15"/>
        <v>3.9319263586503519</v>
      </c>
      <c r="AM114" s="37">
        <f t="shared" si="16"/>
        <v>-0.16192635865035188</v>
      </c>
    </row>
    <row r="115" spans="1:39" x14ac:dyDescent="0.2">
      <c r="A115" s="6" t="s">
        <v>25</v>
      </c>
      <c r="B115" s="6">
        <v>2</v>
      </c>
      <c r="C115" s="6">
        <v>60</v>
      </c>
      <c r="D115" s="6">
        <v>3</v>
      </c>
      <c r="E115" s="6">
        <v>3.7</v>
      </c>
      <c r="F115" s="6">
        <v>3.4</v>
      </c>
      <c r="G115" s="6">
        <v>1</v>
      </c>
      <c r="H115" s="6">
        <v>2</v>
      </c>
      <c r="L115" s="34" t="s">
        <v>78</v>
      </c>
      <c r="M115" s="25">
        <f>M112-(M114*M111)</f>
        <v>1.8469226421005913</v>
      </c>
      <c r="N115" s="35"/>
      <c r="Q115" s="6">
        <v>3.9</v>
      </c>
      <c r="R115" s="6">
        <v>4</v>
      </c>
      <c r="S115" s="37">
        <f t="shared" si="17"/>
        <v>3.1202092257601004</v>
      </c>
      <c r="T115" s="37">
        <f t="shared" si="12"/>
        <v>0.8797907742398996</v>
      </c>
      <c r="V115" s="6">
        <v>3</v>
      </c>
      <c r="W115" s="6">
        <v>4.0549999999999997</v>
      </c>
      <c r="X115" s="25">
        <f t="shared" si="13"/>
        <v>3.8986612437757739</v>
      </c>
      <c r="Y115" s="25">
        <f t="shared" si="14"/>
        <v>0.15633875622422577</v>
      </c>
      <c r="AJ115" s="6">
        <v>45</v>
      </c>
      <c r="AK115" s="6">
        <v>4.2</v>
      </c>
      <c r="AL115" s="37">
        <f t="shared" si="15"/>
        <v>3.9319263586503519</v>
      </c>
      <c r="AM115" s="37">
        <f t="shared" si="16"/>
        <v>0.26807364134964828</v>
      </c>
    </row>
    <row r="116" spans="1:39" x14ac:dyDescent="0.2">
      <c r="A116" s="6" t="s">
        <v>24</v>
      </c>
      <c r="B116" s="6">
        <v>2</v>
      </c>
      <c r="C116" s="6">
        <v>60</v>
      </c>
      <c r="D116" s="6">
        <v>0</v>
      </c>
      <c r="E116" s="6">
        <v>3.5</v>
      </c>
      <c r="F116" s="6">
        <v>3.5</v>
      </c>
      <c r="G116" s="6">
        <v>1</v>
      </c>
      <c r="H116" s="6">
        <v>2</v>
      </c>
      <c r="Q116" s="6">
        <v>3.9</v>
      </c>
      <c r="R116" s="6">
        <v>0.5</v>
      </c>
      <c r="S116" s="37">
        <f t="shared" si="17"/>
        <v>3.1202092257601004</v>
      </c>
      <c r="T116" s="37">
        <f t="shared" si="12"/>
        <v>-2.6202092257601004</v>
      </c>
      <c r="V116" s="6">
        <v>10</v>
      </c>
      <c r="W116" s="6">
        <v>5</v>
      </c>
      <c r="X116" s="25">
        <f t="shared" si="13"/>
        <v>3.9291973553741939</v>
      </c>
      <c r="Y116" s="25">
        <f t="shared" si="14"/>
        <v>1.0708026446258061</v>
      </c>
      <c r="AJ116" s="6">
        <v>30</v>
      </c>
      <c r="AK116" s="6">
        <v>3.75</v>
      </c>
      <c r="AL116" s="37">
        <f t="shared" si="15"/>
        <v>3.9308797842112497</v>
      </c>
      <c r="AM116" s="37">
        <f t="shared" si="16"/>
        <v>-0.18087978421124973</v>
      </c>
    </row>
    <row r="117" spans="1:39" x14ac:dyDescent="0.2">
      <c r="A117" s="6" t="s">
        <v>25</v>
      </c>
      <c r="B117" s="6">
        <v>2</v>
      </c>
      <c r="C117" s="6">
        <v>60</v>
      </c>
      <c r="D117" s="6">
        <v>12</v>
      </c>
      <c r="E117" s="6">
        <v>3.5</v>
      </c>
      <c r="F117" s="6">
        <v>3.53</v>
      </c>
      <c r="G117" s="6">
        <v>1</v>
      </c>
      <c r="H117" s="6">
        <v>1</v>
      </c>
      <c r="Q117" s="6">
        <v>3</v>
      </c>
      <c r="R117" s="6">
        <v>2.77</v>
      </c>
      <c r="S117" s="37">
        <f t="shared" si="17"/>
        <v>2.8263738603002135</v>
      </c>
      <c r="T117" s="37">
        <f t="shared" si="12"/>
        <v>-5.6373860300213519E-2</v>
      </c>
      <c r="V117" s="6">
        <v>60</v>
      </c>
      <c r="W117" s="6">
        <v>4.2699999999999996</v>
      </c>
      <c r="X117" s="25">
        <f t="shared" si="13"/>
        <v>4.147312438220049</v>
      </c>
      <c r="Y117" s="25">
        <f t="shared" si="14"/>
        <v>0.12268756177995055</v>
      </c>
      <c r="AJ117" s="6">
        <v>30</v>
      </c>
      <c r="AK117" s="6">
        <v>4.0549999999999997</v>
      </c>
      <c r="AL117" s="37">
        <f t="shared" si="15"/>
        <v>3.9308797842112497</v>
      </c>
      <c r="AM117" s="37">
        <f t="shared" si="16"/>
        <v>0.12412021578874999</v>
      </c>
    </row>
    <row r="118" spans="1:39" x14ac:dyDescent="0.2">
      <c r="A118" s="6" t="s">
        <v>24</v>
      </c>
      <c r="B118" s="6">
        <v>2</v>
      </c>
      <c r="C118" s="6">
        <v>60</v>
      </c>
      <c r="D118" s="6">
        <v>0</v>
      </c>
      <c r="E118" s="6">
        <v>4</v>
      </c>
      <c r="F118" s="6">
        <v>3.55</v>
      </c>
      <c r="G118" s="6">
        <v>5</v>
      </c>
      <c r="H118" s="6">
        <v>2</v>
      </c>
      <c r="Q118" s="6">
        <v>3.2</v>
      </c>
      <c r="R118" s="6">
        <v>3</v>
      </c>
      <c r="S118" s="37">
        <f t="shared" si="17"/>
        <v>2.8916706081801884</v>
      </c>
      <c r="T118" s="37">
        <f t="shared" si="12"/>
        <v>0.1083293918198116</v>
      </c>
      <c r="V118" s="6">
        <v>12</v>
      </c>
      <c r="W118" s="6">
        <v>4</v>
      </c>
      <c r="X118" s="25">
        <f t="shared" si="13"/>
        <v>3.9379219586880279</v>
      </c>
      <c r="Y118" s="25">
        <f t="shared" si="14"/>
        <v>6.2078041311972143E-2</v>
      </c>
      <c r="AJ118" s="6">
        <v>30</v>
      </c>
      <c r="AK118" s="6">
        <v>5</v>
      </c>
      <c r="AL118" s="37">
        <f t="shared" si="15"/>
        <v>3.9308797842112497</v>
      </c>
      <c r="AM118" s="37">
        <f t="shared" si="16"/>
        <v>1.0691202157887503</v>
      </c>
    </row>
    <row r="119" spans="1:39" x14ac:dyDescent="0.2">
      <c r="A119" s="6" t="s">
        <v>25</v>
      </c>
      <c r="B119" s="6">
        <v>2</v>
      </c>
      <c r="C119" s="6">
        <v>60</v>
      </c>
      <c r="D119" s="6">
        <v>0</v>
      </c>
      <c r="E119" s="6">
        <v>4.0750000000000002</v>
      </c>
      <c r="F119" s="6">
        <v>3.66</v>
      </c>
      <c r="G119" s="6">
        <v>4</v>
      </c>
      <c r="H119" s="6">
        <v>4</v>
      </c>
      <c r="Q119" s="6">
        <v>3.9</v>
      </c>
      <c r="R119" s="6">
        <v>3</v>
      </c>
      <c r="S119" s="37">
        <f t="shared" si="17"/>
        <v>3.1202092257601004</v>
      </c>
      <c r="T119" s="37">
        <f t="shared" si="12"/>
        <v>-0.1202092257601004</v>
      </c>
      <c r="V119" s="6">
        <v>0</v>
      </c>
      <c r="W119" s="6">
        <v>4</v>
      </c>
      <c r="X119" s="25">
        <f t="shared" si="13"/>
        <v>3.8855743388050228</v>
      </c>
      <c r="Y119" s="25">
        <f t="shared" si="14"/>
        <v>0.11442566119497721</v>
      </c>
      <c r="AJ119" s="6">
        <v>30</v>
      </c>
      <c r="AK119" s="6">
        <v>4</v>
      </c>
      <c r="AL119" s="37">
        <f t="shared" si="15"/>
        <v>3.9308797842112497</v>
      </c>
      <c r="AM119" s="37">
        <f t="shared" si="16"/>
        <v>6.9120215788750272E-2</v>
      </c>
    </row>
    <row r="120" spans="1:39" x14ac:dyDescent="0.2">
      <c r="A120" s="6" t="s">
        <v>24</v>
      </c>
      <c r="B120" s="6">
        <v>2</v>
      </c>
      <c r="C120" s="6">
        <v>60</v>
      </c>
      <c r="D120" s="6">
        <v>0</v>
      </c>
      <c r="E120" s="6">
        <v>4.5237999999999996</v>
      </c>
      <c r="F120" s="6">
        <v>3.6669999999999998</v>
      </c>
      <c r="G120" s="6">
        <v>1</v>
      </c>
      <c r="H120" s="6">
        <v>3</v>
      </c>
      <c r="N120" s="3"/>
      <c r="Q120" s="6">
        <v>5.45</v>
      </c>
      <c r="R120" s="6">
        <v>3.14</v>
      </c>
      <c r="S120" s="37">
        <f t="shared" si="17"/>
        <v>3.6262590218299051</v>
      </c>
      <c r="T120" s="37">
        <f t="shared" si="12"/>
        <v>-0.48625902182990499</v>
      </c>
      <c r="V120" s="6">
        <v>6</v>
      </c>
      <c r="W120" s="6">
        <v>4.32</v>
      </c>
      <c r="X120" s="25">
        <f t="shared" si="13"/>
        <v>3.9117481487465255</v>
      </c>
      <c r="Y120" s="25">
        <f t="shared" si="14"/>
        <v>0.40825185125347474</v>
      </c>
      <c r="AJ120" s="6">
        <v>30</v>
      </c>
      <c r="AK120" s="6">
        <v>4.2699999999999996</v>
      </c>
      <c r="AL120" s="37">
        <f t="shared" si="15"/>
        <v>3.9308797842112497</v>
      </c>
      <c r="AM120" s="37">
        <f t="shared" si="16"/>
        <v>0.33912021578874985</v>
      </c>
    </row>
    <row r="121" spans="1:39" x14ac:dyDescent="0.2">
      <c r="A121" s="6" t="s">
        <v>24</v>
      </c>
      <c r="B121" s="6">
        <v>2</v>
      </c>
      <c r="C121" s="6">
        <v>60</v>
      </c>
      <c r="D121" s="6">
        <v>3</v>
      </c>
      <c r="E121" s="6">
        <v>3.33</v>
      </c>
      <c r="F121" s="6">
        <v>3.7</v>
      </c>
      <c r="G121" s="6">
        <v>1</v>
      </c>
      <c r="H121" s="6">
        <v>4</v>
      </c>
      <c r="N121" s="3"/>
      <c r="Q121" s="6">
        <v>3.7</v>
      </c>
      <c r="R121" s="6">
        <v>3.5</v>
      </c>
      <c r="S121" s="37">
        <f t="shared" si="17"/>
        <v>3.0549124778801255</v>
      </c>
      <c r="T121" s="37">
        <f t="shared" si="12"/>
        <v>0.44508752211987446</v>
      </c>
      <c r="V121" s="6">
        <v>25</v>
      </c>
      <c r="W121" s="6">
        <v>4</v>
      </c>
      <c r="X121" s="25">
        <f t="shared" si="13"/>
        <v>3.9946318802279506</v>
      </c>
      <c r="Y121" s="25">
        <f t="shared" si="14"/>
        <v>5.3681197720494289E-3</v>
      </c>
      <c r="AJ121" s="6">
        <v>30</v>
      </c>
      <c r="AK121" s="6">
        <v>4</v>
      </c>
      <c r="AL121" s="37">
        <f t="shared" si="15"/>
        <v>3.9308797842112497</v>
      </c>
      <c r="AM121" s="37">
        <f t="shared" si="16"/>
        <v>6.9120215788750272E-2</v>
      </c>
    </row>
    <row r="122" spans="1:39" x14ac:dyDescent="0.2">
      <c r="A122" s="6" t="s">
        <v>24</v>
      </c>
      <c r="B122" s="6">
        <v>2</v>
      </c>
      <c r="C122" s="6">
        <v>60</v>
      </c>
      <c r="D122" s="6">
        <v>0</v>
      </c>
      <c r="E122" s="6">
        <v>3.8</v>
      </c>
      <c r="F122" s="6">
        <v>3.75</v>
      </c>
      <c r="G122" s="6">
        <v>2</v>
      </c>
      <c r="H122" s="6">
        <v>3</v>
      </c>
      <c r="N122" s="3"/>
      <c r="Q122" s="6">
        <v>3.55</v>
      </c>
      <c r="R122" s="6">
        <v>3.67</v>
      </c>
      <c r="S122" s="37">
        <f t="shared" si="17"/>
        <v>3.005939916970144</v>
      </c>
      <c r="T122" s="37">
        <f t="shared" si="12"/>
        <v>0.66406008302985597</v>
      </c>
      <c r="V122" s="6">
        <v>20</v>
      </c>
      <c r="W122" s="6">
        <v>3.95</v>
      </c>
      <c r="X122" s="25">
        <f t="shared" si="13"/>
        <v>3.972820371943365</v>
      </c>
      <c r="Y122" s="25">
        <f t="shared" si="14"/>
        <v>-2.2820371943364837E-2</v>
      </c>
      <c r="AJ122" s="6">
        <v>20</v>
      </c>
      <c r="AK122" s="6">
        <v>4</v>
      </c>
      <c r="AL122" s="37">
        <f t="shared" si="15"/>
        <v>3.9301820679185147</v>
      </c>
      <c r="AM122" s="37">
        <f t="shared" si="16"/>
        <v>6.9817932081485345E-2</v>
      </c>
    </row>
    <row r="123" spans="1:39" x14ac:dyDescent="0.2">
      <c r="A123" s="6" t="s">
        <v>24</v>
      </c>
      <c r="B123" s="6">
        <v>2</v>
      </c>
      <c r="C123" s="6">
        <v>60</v>
      </c>
      <c r="D123" s="6">
        <v>0</v>
      </c>
      <c r="E123" s="6">
        <v>3.8</v>
      </c>
      <c r="F123" s="6">
        <v>3.75</v>
      </c>
      <c r="G123" s="6">
        <v>2</v>
      </c>
      <c r="H123" s="6">
        <v>1</v>
      </c>
      <c r="N123" s="3"/>
      <c r="Q123" s="6">
        <v>3.9</v>
      </c>
      <c r="R123" s="6">
        <v>4</v>
      </c>
      <c r="S123" s="37">
        <f t="shared" si="17"/>
        <v>3.1202092257601004</v>
      </c>
      <c r="T123" s="37">
        <f t="shared" si="12"/>
        <v>0.8797907742398996</v>
      </c>
      <c r="V123" s="6">
        <v>0</v>
      </c>
      <c r="W123" s="6">
        <v>3.8</v>
      </c>
      <c r="X123" s="25">
        <f t="shared" si="13"/>
        <v>3.8855743388050228</v>
      </c>
      <c r="Y123" s="25">
        <f t="shared" si="14"/>
        <v>-8.5574338805022965E-2</v>
      </c>
      <c r="AJ123" s="6">
        <v>12</v>
      </c>
      <c r="AK123" s="6">
        <v>4.32</v>
      </c>
      <c r="AL123" s="37">
        <f t="shared" si="15"/>
        <v>3.9296238948843265</v>
      </c>
      <c r="AM123" s="37">
        <f t="shared" si="16"/>
        <v>0.39037610511567378</v>
      </c>
    </row>
    <row r="124" spans="1:39" x14ac:dyDescent="0.2">
      <c r="A124" s="6" t="s">
        <v>24</v>
      </c>
      <c r="B124" s="6">
        <v>2</v>
      </c>
      <c r="C124" s="6">
        <v>60</v>
      </c>
      <c r="D124" s="6">
        <v>30</v>
      </c>
      <c r="E124" s="6">
        <v>3.9</v>
      </c>
      <c r="F124" s="6">
        <v>3.75</v>
      </c>
      <c r="G124" s="6">
        <v>1</v>
      </c>
      <c r="H124" s="6">
        <v>1</v>
      </c>
      <c r="N124" s="3"/>
      <c r="Q124" s="6">
        <v>5</v>
      </c>
      <c r="R124" s="6">
        <v>4</v>
      </c>
      <c r="S124" s="37">
        <f t="shared" si="17"/>
        <v>3.4793413390999617</v>
      </c>
      <c r="T124" s="37">
        <f t="shared" si="12"/>
        <v>0.52065866090003832</v>
      </c>
      <c r="V124" s="6">
        <v>20</v>
      </c>
      <c r="W124" s="6">
        <v>4</v>
      </c>
      <c r="X124" s="25">
        <f t="shared" si="13"/>
        <v>3.972820371943365</v>
      </c>
      <c r="Y124" s="25">
        <f t="shared" si="14"/>
        <v>2.7179628056634986E-2</v>
      </c>
      <c r="AJ124" s="6">
        <v>10</v>
      </c>
      <c r="AK124" s="6">
        <v>4</v>
      </c>
      <c r="AL124" s="37">
        <f t="shared" si="15"/>
        <v>3.9294843516257796</v>
      </c>
      <c r="AM124" s="37">
        <f t="shared" si="16"/>
        <v>7.0515648374220419E-2</v>
      </c>
    </row>
    <row r="125" spans="1:39" x14ac:dyDescent="0.2">
      <c r="A125" s="6" t="s">
        <v>24</v>
      </c>
      <c r="B125" s="6">
        <v>2</v>
      </c>
      <c r="C125" s="6">
        <v>60</v>
      </c>
      <c r="D125" s="6">
        <v>2.5</v>
      </c>
      <c r="E125" s="6">
        <v>4.5</v>
      </c>
      <c r="F125" s="6">
        <v>3.75</v>
      </c>
      <c r="G125" s="6">
        <v>1</v>
      </c>
      <c r="H125" s="6">
        <v>1</v>
      </c>
      <c r="N125" s="3"/>
      <c r="Q125" s="6">
        <v>4.45</v>
      </c>
      <c r="R125" s="6">
        <v>3.4</v>
      </c>
      <c r="S125" s="37">
        <f t="shared" si="17"/>
        <v>3.2997752824300308</v>
      </c>
      <c r="T125" s="37">
        <f t="shared" si="12"/>
        <v>0.10022471756996909</v>
      </c>
      <c r="V125" s="6">
        <v>0</v>
      </c>
      <c r="W125" s="6">
        <v>5</v>
      </c>
      <c r="X125" s="25">
        <f t="shared" si="13"/>
        <v>3.8855743388050228</v>
      </c>
      <c r="Y125" s="25">
        <f t="shared" si="14"/>
        <v>1.1144256611949772</v>
      </c>
      <c r="AJ125" s="6">
        <v>10</v>
      </c>
      <c r="AK125" s="6">
        <v>3.95</v>
      </c>
      <c r="AL125" s="37">
        <f t="shared" si="15"/>
        <v>3.9294843516257796</v>
      </c>
      <c r="AM125" s="37">
        <f t="shared" si="16"/>
        <v>2.0515648374220596E-2</v>
      </c>
    </row>
    <row r="126" spans="1:39" x14ac:dyDescent="0.2">
      <c r="A126" s="6" t="s">
        <v>25</v>
      </c>
      <c r="B126" s="6">
        <v>2</v>
      </c>
      <c r="C126" s="6">
        <v>60</v>
      </c>
      <c r="D126" s="6">
        <v>0</v>
      </c>
      <c r="E126" s="6">
        <v>4.25</v>
      </c>
      <c r="F126" s="6">
        <v>3.7524999999999999</v>
      </c>
      <c r="G126" s="6">
        <v>1</v>
      </c>
      <c r="H126" s="6">
        <v>1</v>
      </c>
      <c r="N126" s="3"/>
      <c r="Q126" s="6">
        <v>3.6</v>
      </c>
      <c r="R126" s="6">
        <v>3.4</v>
      </c>
      <c r="S126" s="37">
        <f t="shared" si="17"/>
        <v>3.0222641039401381</v>
      </c>
      <c r="T126" s="37">
        <f t="shared" si="12"/>
        <v>0.3777358960598618</v>
      </c>
      <c r="V126" s="6">
        <v>20</v>
      </c>
      <c r="W126" s="6">
        <v>4.2</v>
      </c>
      <c r="X126" s="25">
        <f t="shared" si="13"/>
        <v>3.972820371943365</v>
      </c>
      <c r="Y126" s="25">
        <f t="shared" si="14"/>
        <v>0.22717962805663516</v>
      </c>
      <c r="AJ126" s="6">
        <v>10</v>
      </c>
      <c r="AK126" s="6">
        <v>3.8</v>
      </c>
      <c r="AL126" s="37">
        <f t="shared" si="15"/>
        <v>3.9294843516257796</v>
      </c>
      <c r="AM126" s="37">
        <f t="shared" si="16"/>
        <v>-0.12948435162577976</v>
      </c>
    </row>
    <row r="127" spans="1:39" x14ac:dyDescent="0.2">
      <c r="A127" s="6" t="s">
        <v>24</v>
      </c>
      <c r="B127" s="6">
        <v>2</v>
      </c>
      <c r="C127" s="6">
        <v>60</v>
      </c>
      <c r="D127" s="6">
        <v>10</v>
      </c>
      <c r="E127" s="6">
        <v>3.98</v>
      </c>
      <c r="F127" s="6">
        <v>3.8</v>
      </c>
      <c r="G127" s="6">
        <v>1</v>
      </c>
      <c r="H127" s="6">
        <v>1</v>
      </c>
      <c r="Q127" s="6">
        <v>4</v>
      </c>
      <c r="R127" s="6">
        <v>3</v>
      </c>
      <c r="S127" s="37">
        <f t="shared" si="17"/>
        <v>3.1528575997000878</v>
      </c>
      <c r="T127" s="37">
        <f t="shared" si="12"/>
        <v>-0.15285759970008783</v>
      </c>
      <c r="V127" s="6">
        <v>0</v>
      </c>
      <c r="W127" s="6">
        <v>3.5</v>
      </c>
      <c r="X127" s="25">
        <f t="shared" si="13"/>
        <v>3.8855743388050228</v>
      </c>
      <c r="Y127" s="25">
        <f t="shared" si="14"/>
        <v>-0.38557433880502279</v>
      </c>
      <c r="AJ127" s="6">
        <v>0</v>
      </c>
      <c r="AK127" s="6">
        <v>4</v>
      </c>
      <c r="AL127" s="37">
        <f t="shared" si="15"/>
        <v>3.9287866353330445</v>
      </c>
      <c r="AM127" s="37">
        <f t="shared" si="16"/>
        <v>7.1213364666955492E-2</v>
      </c>
    </row>
    <row r="128" spans="1:39" x14ac:dyDescent="0.2">
      <c r="A128" s="6" t="s">
        <v>24</v>
      </c>
      <c r="B128" s="6">
        <v>2</v>
      </c>
      <c r="C128" s="6">
        <v>60</v>
      </c>
      <c r="D128" s="6">
        <v>0</v>
      </c>
      <c r="E128" s="6">
        <v>3.75</v>
      </c>
      <c r="F128" s="6">
        <v>3.83</v>
      </c>
      <c r="G128" s="6">
        <v>1</v>
      </c>
      <c r="H128" s="6">
        <v>1</v>
      </c>
      <c r="Q128" s="6">
        <v>4</v>
      </c>
      <c r="R128" s="6">
        <v>3.8</v>
      </c>
      <c r="S128" s="37">
        <f t="shared" si="17"/>
        <v>3.1528575997000878</v>
      </c>
      <c r="T128" s="37">
        <f t="shared" si="12"/>
        <v>0.64714240029991199</v>
      </c>
      <c r="V128" s="6">
        <v>12</v>
      </c>
      <c r="W128" s="6">
        <v>3.4</v>
      </c>
      <c r="X128" s="25">
        <f t="shared" si="13"/>
        <v>3.9379219586880279</v>
      </c>
      <c r="Y128" s="25">
        <f t="shared" si="14"/>
        <v>-0.53792195868802795</v>
      </c>
      <c r="AJ128" s="6">
        <v>180</v>
      </c>
      <c r="AK128" s="6">
        <v>5</v>
      </c>
      <c r="AL128" s="37">
        <f t="shared" si="15"/>
        <v>3.9413455286022749</v>
      </c>
      <c r="AM128" s="37">
        <f t="shared" si="16"/>
        <v>1.0586544713977251</v>
      </c>
    </row>
    <row r="129" spans="1:39" x14ac:dyDescent="0.2">
      <c r="A129" s="6" t="s">
        <v>24</v>
      </c>
      <c r="B129" s="6">
        <v>2</v>
      </c>
      <c r="C129" s="6">
        <v>60</v>
      </c>
      <c r="D129" s="6">
        <v>0</v>
      </c>
      <c r="E129" s="6">
        <v>3.97</v>
      </c>
      <c r="F129" s="6">
        <v>3.9340000000000002</v>
      </c>
      <c r="G129" s="6">
        <v>5</v>
      </c>
      <c r="H129" s="6">
        <v>1</v>
      </c>
      <c r="Q129" s="6">
        <v>3.5</v>
      </c>
      <c r="R129" s="6">
        <v>3</v>
      </c>
      <c r="S129" s="37">
        <f t="shared" si="17"/>
        <v>2.9896157300001507</v>
      </c>
      <c r="T129" s="37">
        <f t="shared" si="12"/>
        <v>1.0384269999849316E-2</v>
      </c>
      <c r="V129" s="6">
        <v>18</v>
      </c>
      <c r="W129" s="6">
        <v>3.9</v>
      </c>
      <c r="X129" s="25">
        <f t="shared" si="13"/>
        <v>3.9640957686295306</v>
      </c>
      <c r="Y129" s="25">
        <f t="shared" si="14"/>
        <v>-6.4095768629530703E-2</v>
      </c>
      <c r="AJ129" s="6">
        <v>180</v>
      </c>
      <c r="AK129" s="6">
        <v>4.2</v>
      </c>
      <c r="AL129" s="37">
        <f t="shared" si="15"/>
        <v>3.9413455286022749</v>
      </c>
      <c r="AM129" s="37">
        <f t="shared" si="16"/>
        <v>0.25865447139772524</v>
      </c>
    </row>
    <row r="130" spans="1:39" x14ac:dyDescent="0.2">
      <c r="A130" s="6" t="s">
        <v>24</v>
      </c>
      <c r="B130" s="6">
        <v>2</v>
      </c>
      <c r="C130" s="6">
        <v>60</v>
      </c>
      <c r="D130" s="6">
        <v>0</v>
      </c>
      <c r="E130" s="6">
        <v>4.2</v>
      </c>
      <c r="F130" s="6">
        <v>4</v>
      </c>
      <c r="G130" s="6">
        <v>1</v>
      </c>
      <c r="H130" s="6">
        <v>1</v>
      </c>
      <c r="Q130" s="6">
        <v>3.85</v>
      </c>
      <c r="R130" s="6">
        <v>3.7</v>
      </c>
      <c r="S130" s="37">
        <f t="shared" si="17"/>
        <v>3.1038850387901062</v>
      </c>
      <c r="T130" s="37">
        <f t="shared" si="12"/>
        <v>0.59611496120989393</v>
      </c>
      <c r="V130" s="6">
        <v>15</v>
      </c>
      <c r="W130" s="6">
        <v>3.9</v>
      </c>
      <c r="X130" s="25">
        <f t="shared" si="13"/>
        <v>3.9510088636587795</v>
      </c>
      <c r="Y130" s="25">
        <f t="shared" si="14"/>
        <v>-5.1008863658779546E-2</v>
      </c>
      <c r="AJ130" s="6">
        <v>120</v>
      </c>
      <c r="AK130" s="6">
        <v>3.5</v>
      </c>
      <c r="AL130" s="37">
        <f t="shared" si="15"/>
        <v>3.9371592308458649</v>
      </c>
      <c r="AM130" s="37">
        <f t="shared" si="16"/>
        <v>-0.43715923084586494</v>
      </c>
    </row>
    <row r="131" spans="1:39" x14ac:dyDescent="0.2">
      <c r="A131" s="6" t="s">
        <v>25</v>
      </c>
      <c r="B131" s="6">
        <v>2</v>
      </c>
      <c r="C131" s="6">
        <v>60</v>
      </c>
      <c r="D131" s="6">
        <v>0</v>
      </c>
      <c r="E131" s="6">
        <v>3.5</v>
      </c>
      <c r="F131" s="6" t="s">
        <v>73</v>
      </c>
      <c r="G131" s="6">
        <v>1</v>
      </c>
      <c r="H131" s="6">
        <v>4</v>
      </c>
      <c r="Q131" s="6">
        <v>3.4</v>
      </c>
      <c r="R131" s="6">
        <v>2.8</v>
      </c>
      <c r="S131" s="37">
        <f t="shared" si="17"/>
        <v>2.9569673560601633</v>
      </c>
      <c r="T131" s="37">
        <f t="shared" si="12"/>
        <v>-0.15696735606016343</v>
      </c>
      <c r="V131" s="6">
        <v>0</v>
      </c>
      <c r="W131" s="6">
        <v>3</v>
      </c>
      <c r="X131" s="25">
        <f t="shared" si="13"/>
        <v>3.8855743388050228</v>
      </c>
      <c r="Y131" s="25">
        <f t="shared" si="14"/>
        <v>-0.88557433880502279</v>
      </c>
      <c r="AJ131" s="6">
        <v>120</v>
      </c>
      <c r="AK131" s="6">
        <v>3.4</v>
      </c>
      <c r="AL131" s="37">
        <f t="shared" si="15"/>
        <v>3.9371592308458649</v>
      </c>
      <c r="AM131" s="37">
        <f t="shared" si="16"/>
        <v>-0.53715923084586503</v>
      </c>
    </row>
    <row r="132" spans="1:39" x14ac:dyDescent="0.2">
      <c r="A132" s="6" t="s">
        <v>25</v>
      </c>
      <c r="B132" s="6">
        <v>2</v>
      </c>
      <c r="C132" s="6">
        <v>60</v>
      </c>
      <c r="D132" s="6">
        <v>19</v>
      </c>
      <c r="E132" s="6">
        <v>3.9</v>
      </c>
      <c r="F132" s="6" t="s">
        <v>73</v>
      </c>
      <c r="G132" s="6">
        <v>5</v>
      </c>
      <c r="H132" s="6">
        <v>1</v>
      </c>
      <c r="Q132" s="6">
        <v>4</v>
      </c>
      <c r="R132" s="6">
        <v>3</v>
      </c>
      <c r="S132" s="37">
        <f t="shared" si="17"/>
        <v>3.1528575997000878</v>
      </c>
      <c r="T132" s="37">
        <f t="shared" si="12"/>
        <v>-0.15285759970008783</v>
      </c>
      <c r="V132" s="6">
        <v>20</v>
      </c>
      <c r="W132" s="6">
        <v>3.2</v>
      </c>
      <c r="X132" s="25">
        <f t="shared" si="13"/>
        <v>3.972820371943365</v>
      </c>
      <c r="Y132" s="25">
        <f t="shared" si="14"/>
        <v>-0.77282037194336484</v>
      </c>
      <c r="AJ132" s="6">
        <v>90</v>
      </c>
      <c r="AK132" s="6">
        <v>3.9</v>
      </c>
      <c r="AL132" s="37">
        <f t="shared" si="15"/>
        <v>3.9350660819676597</v>
      </c>
      <c r="AM132" s="37">
        <f t="shared" si="16"/>
        <v>-3.5066081967659812E-2</v>
      </c>
    </row>
    <row r="133" spans="1:39" x14ac:dyDescent="0.2">
      <c r="A133" s="6" t="s">
        <v>25</v>
      </c>
      <c r="B133" s="6">
        <v>2</v>
      </c>
      <c r="C133" s="6">
        <v>50</v>
      </c>
      <c r="D133" s="6">
        <v>0</v>
      </c>
      <c r="E133" s="6">
        <v>3.6</v>
      </c>
      <c r="F133" s="6">
        <v>3.84</v>
      </c>
      <c r="G133" s="6">
        <v>6</v>
      </c>
      <c r="H133" s="6">
        <v>1</v>
      </c>
      <c r="Q133" s="6">
        <v>3.2</v>
      </c>
      <c r="R133" s="6">
        <v>2.2000000000000002</v>
      </c>
      <c r="S133" s="37">
        <f t="shared" si="17"/>
        <v>2.8916706081801884</v>
      </c>
      <c r="T133" s="37">
        <f t="shared" si="12"/>
        <v>-0.69167060818018822</v>
      </c>
      <c r="V133" s="6">
        <v>0</v>
      </c>
      <c r="W133" s="6">
        <v>3.9</v>
      </c>
      <c r="X133" s="25">
        <f t="shared" si="13"/>
        <v>3.8855743388050228</v>
      </c>
      <c r="Y133" s="25">
        <f t="shared" si="14"/>
        <v>1.4425661194977124E-2</v>
      </c>
      <c r="AJ133" s="6">
        <v>60</v>
      </c>
      <c r="AK133" s="6">
        <v>3.9</v>
      </c>
      <c r="AL133" s="37">
        <f t="shared" si="15"/>
        <v>3.9329729330894545</v>
      </c>
      <c r="AM133" s="37">
        <f t="shared" si="16"/>
        <v>-3.2972933089454592E-2</v>
      </c>
    </row>
    <row r="134" spans="1:39" x14ac:dyDescent="0.2">
      <c r="A134" s="6" t="s">
        <v>24</v>
      </c>
      <c r="B134" s="6">
        <v>2</v>
      </c>
      <c r="C134" s="6">
        <v>45</v>
      </c>
      <c r="D134" s="6" t="s">
        <v>73</v>
      </c>
      <c r="E134" s="6">
        <v>4.3</v>
      </c>
      <c r="F134" s="6">
        <v>2.5</v>
      </c>
      <c r="G134" s="6">
        <v>1</v>
      </c>
      <c r="H134" s="6">
        <v>2</v>
      </c>
      <c r="Q134" s="6">
        <v>4.5999999999999996</v>
      </c>
      <c r="R134" s="6">
        <v>3.6</v>
      </c>
      <c r="S134" s="37">
        <f t="shared" si="17"/>
        <v>3.348747843340012</v>
      </c>
      <c r="T134" s="37">
        <f t="shared" si="12"/>
        <v>0.25125215665998812</v>
      </c>
      <c r="V134" s="6">
        <v>30</v>
      </c>
      <c r="W134" s="6">
        <v>5.45</v>
      </c>
      <c r="X134" s="25">
        <f t="shared" si="13"/>
        <v>4.0164433885125357</v>
      </c>
      <c r="Y134" s="25">
        <f t="shared" si="14"/>
        <v>1.4335566114874645</v>
      </c>
      <c r="AJ134" s="6">
        <v>60</v>
      </c>
      <c r="AK134" s="6">
        <v>3</v>
      </c>
      <c r="AL134" s="37">
        <f t="shared" si="15"/>
        <v>3.9329729330894545</v>
      </c>
      <c r="AM134" s="37">
        <f t="shared" si="16"/>
        <v>-0.9329729330894545</v>
      </c>
    </row>
    <row r="135" spans="1:39" x14ac:dyDescent="0.2">
      <c r="A135" s="6" t="s">
        <v>24</v>
      </c>
      <c r="B135" s="6">
        <v>2</v>
      </c>
      <c r="C135" s="6">
        <v>45</v>
      </c>
      <c r="D135" s="6">
        <v>0</v>
      </c>
      <c r="E135" s="6">
        <v>3.8</v>
      </c>
      <c r="F135" s="6">
        <v>2.7</v>
      </c>
      <c r="G135" s="6">
        <v>1</v>
      </c>
      <c r="H135" s="6">
        <v>1</v>
      </c>
      <c r="Q135" s="6">
        <v>3.34</v>
      </c>
      <c r="R135" s="6">
        <v>1.67</v>
      </c>
      <c r="S135" s="37">
        <f t="shared" si="17"/>
        <v>2.9373783316961708</v>
      </c>
      <c r="T135" s="37">
        <f t="shared" si="12"/>
        <v>-1.2673783316961709</v>
      </c>
      <c r="V135" s="6">
        <v>15</v>
      </c>
      <c r="W135" s="6">
        <v>3.7</v>
      </c>
      <c r="X135" s="25">
        <f t="shared" si="13"/>
        <v>3.9510088636587795</v>
      </c>
      <c r="Y135" s="25">
        <f t="shared" si="14"/>
        <v>-0.25100886365877928</v>
      </c>
      <c r="AJ135" s="6">
        <v>60</v>
      </c>
      <c r="AK135" s="6">
        <v>3.2</v>
      </c>
      <c r="AL135" s="37">
        <f t="shared" si="15"/>
        <v>3.9329729330894545</v>
      </c>
      <c r="AM135" s="37">
        <f t="shared" si="16"/>
        <v>-0.73297293308945433</v>
      </c>
    </row>
    <row r="136" spans="1:39" x14ac:dyDescent="0.2">
      <c r="A136" s="6" t="s">
        <v>25</v>
      </c>
      <c r="B136" s="6">
        <v>2</v>
      </c>
      <c r="C136" s="6">
        <v>45</v>
      </c>
      <c r="D136" s="6">
        <v>12</v>
      </c>
      <c r="E136" s="6"/>
      <c r="F136" s="6">
        <v>2.75</v>
      </c>
      <c r="G136" s="6">
        <v>5</v>
      </c>
      <c r="H136" s="6">
        <v>1</v>
      </c>
      <c r="Q136" s="6">
        <v>3.5</v>
      </c>
      <c r="R136" s="6">
        <v>2.5</v>
      </c>
      <c r="S136" s="37">
        <f t="shared" si="17"/>
        <v>2.9896157300001507</v>
      </c>
      <c r="T136" s="37">
        <f t="shared" si="12"/>
        <v>-0.48961573000015068</v>
      </c>
      <c r="V136" s="6">
        <v>0</v>
      </c>
      <c r="W136" s="6">
        <v>3.55</v>
      </c>
      <c r="X136" s="25">
        <f t="shared" si="13"/>
        <v>3.8855743388050228</v>
      </c>
      <c r="Y136" s="25">
        <f t="shared" si="14"/>
        <v>-0.33557433880502296</v>
      </c>
      <c r="AJ136" s="6">
        <v>60</v>
      </c>
      <c r="AK136" s="6">
        <v>3.9</v>
      </c>
      <c r="AL136" s="37">
        <f t="shared" si="15"/>
        <v>3.9329729330894545</v>
      </c>
      <c r="AM136" s="37">
        <f t="shared" si="16"/>
        <v>-3.2972933089454592E-2</v>
      </c>
    </row>
    <row r="137" spans="1:39" x14ac:dyDescent="0.2">
      <c r="A137" s="6" t="s">
        <v>25</v>
      </c>
      <c r="B137" s="6">
        <v>2</v>
      </c>
      <c r="C137" s="6">
        <v>45</v>
      </c>
      <c r="D137" s="6">
        <v>10</v>
      </c>
      <c r="E137" s="6">
        <v>3.8</v>
      </c>
      <c r="F137" s="6">
        <v>3</v>
      </c>
      <c r="G137" s="6">
        <v>1</v>
      </c>
      <c r="H137" s="6">
        <v>3</v>
      </c>
      <c r="Q137" s="6">
        <v>5</v>
      </c>
      <c r="R137" s="6">
        <v>3.25</v>
      </c>
      <c r="S137" s="37">
        <f t="shared" si="17"/>
        <v>3.4793413390999617</v>
      </c>
      <c r="T137" s="37">
        <f t="shared" si="12"/>
        <v>-0.22934133909996168</v>
      </c>
      <c r="V137" s="6">
        <v>30</v>
      </c>
      <c r="W137" s="6">
        <v>3.9</v>
      </c>
      <c r="X137" s="25">
        <f t="shared" si="13"/>
        <v>4.0164433885125357</v>
      </c>
      <c r="Y137" s="25">
        <f t="shared" si="14"/>
        <v>-0.11644338851253577</v>
      </c>
      <c r="AJ137" s="6">
        <v>60</v>
      </c>
      <c r="AK137" s="6">
        <v>5.45</v>
      </c>
      <c r="AL137" s="37">
        <f t="shared" si="15"/>
        <v>3.9329729330894545</v>
      </c>
      <c r="AM137" s="37">
        <f t="shared" si="16"/>
        <v>1.5170270669105457</v>
      </c>
    </row>
    <row r="138" spans="1:39" x14ac:dyDescent="0.2">
      <c r="A138" s="6" t="s">
        <v>24</v>
      </c>
      <c r="B138" s="6">
        <v>2</v>
      </c>
      <c r="C138" s="6">
        <v>45</v>
      </c>
      <c r="D138" s="6">
        <v>0</v>
      </c>
      <c r="E138" s="6">
        <v>4</v>
      </c>
      <c r="F138" s="6">
        <v>3.4</v>
      </c>
      <c r="G138" s="6">
        <v>1</v>
      </c>
      <c r="H138" s="6">
        <v>3</v>
      </c>
      <c r="Q138" s="6">
        <v>3</v>
      </c>
      <c r="R138" s="6">
        <v>0</v>
      </c>
      <c r="S138" s="37">
        <f t="shared" si="17"/>
        <v>2.8263738603002135</v>
      </c>
      <c r="T138" s="37">
        <f t="shared" si="12"/>
        <v>-2.8263738603002135</v>
      </c>
      <c r="V138" s="6">
        <v>20</v>
      </c>
      <c r="W138" s="6">
        <v>5</v>
      </c>
      <c r="X138" s="25">
        <f t="shared" si="13"/>
        <v>3.972820371943365</v>
      </c>
      <c r="Y138" s="25">
        <f t="shared" si="14"/>
        <v>1.027179628056635</v>
      </c>
      <c r="AJ138" s="6">
        <v>60</v>
      </c>
      <c r="AK138" s="6">
        <v>3.7</v>
      </c>
      <c r="AL138" s="37">
        <f t="shared" si="15"/>
        <v>3.9329729330894545</v>
      </c>
      <c r="AM138" s="37">
        <f t="shared" si="16"/>
        <v>-0.23297293308945433</v>
      </c>
    </row>
    <row r="139" spans="1:39" x14ac:dyDescent="0.2">
      <c r="A139" s="6" t="s">
        <v>25</v>
      </c>
      <c r="B139" s="6">
        <v>2</v>
      </c>
      <c r="C139" s="6">
        <v>45</v>
      </c>
      <c r="D139" s="6">
        <v>15</v>
      </c>
      <c r="E139" s="6">
        <v>4.53</v>
      </c>
      <c r="F139" s="6">
        <v>3.46</v>
      </c>
      <c r="G139" s="6">
        <v>1</v>
      </c>
      <c r="H139" s="6">
        <v>4</v>
      </c>
      <c r="V139" s="6">
        <v>24</v>
      </c>
      <c r="W139" s="6">
        <v>2.5</v>
      </c>
      <c r="X139" s="25">
        <f t="shared" si="13"/>
        <v>3.9902695785710334</v>
      </c>
      <c r="Y139" s="25">
        <f t="shared" si="14"/>
        <v>-1.4902695785710334</v>
      </c>
      <c r="AJ139" s="6">
        <v>60</v>
      </c>
      <c r="AK139" s="6">
        <v>3.55</v>
      </c>
      <c r="AL139" s="37">
        <f t="shared" si="15"/>
        <v>3.9329729330894545</v>
      </c>
      <c r="AM139" s="37">
        <f t="shared" si="16"/>
        <v>-0.38297293308945468</v>
      </c>
    </row>
    <row r="140" spans="1:39" x14ac:dyDescent="0.2">
      <c r="A140" s="6" t="s">
        <v>25</v>
      </c>
      <c r="B140" s="6">
        <v>2</v>
      </c>
      <c r="C140" s="6">
        <v>45</v>
      </c>
      <c r="D140" s="6">
        <v>0</v>
      </c>
      <c r="E140" s="6">
        <v>3.77</v>
      </c>
      <c r="F140" s="6">
        <v>3.61</v>
      </c>
      <c r="G140" s="6">
        <v>6</v>
      </c>
      <c r="H140" s="6">
        <v>4</v>
      </c>
      <c r="V140" s="6">
        <v>15</v>
      </c>
      <c r="W140" s="6">
        <v>4.45</v>
      </c>
      <c r="X140" s="25">
        <f t="shared" ref="X140:X154" si="18">$AC$80+$AC$79*V140</f>
        <v>3.9510088636587795</v>
      </c>
      <c r="Y140" s="25">
        <f t="shared" ref="Y140:Y154" si="19">W140-X140</f>
        <v>0.49899113634122072</v>
      </c>
      <c r="AJ140" s="6">
        <v>60</v>
      </c>
      <c r="AK140" s="6">
        <v>3.9</v>
      </c>
      <c r="AL140" s="37">
        <f t="shared" si="15"/>
        <v>3.9329729330894545</v>
      </c>
      <c r="AM140" s="37">
        <f t="shared" si="16"/>
        <v>-3.2972933089454592E-2</v>
      </c>
    </row>
    <row r="141" spans="1:39" x14ac:dyDescent="0.2">
      <c r="A141" s="6" t="s">
        <v>25</v>
      </c>
      <c r="B141" s="6">
        <v>2</v>
      </c>
      <c r="C141" s="6">
        <v>45</v>
      </c>
      <c r="D141" s="6">
        <v>0</v>
      </c>
      <c r="E141" s="6">
        <v>4.2</v>
      </c>
      <c r="F141" s="6">
        <v>3.87</v>
      </c>
      <c r="G141" s="6">
        <v>6</v>
      </c>
      <c r="H141" s="6">
        <v>2</v>
      </c>
      <c r="V141" s="6">
        <v>12</v>
      </c>
      <c r="W141" s="6">
        <v>3.6</v>
      </c>
      <c r="X141" s="25">
        <f t="shared" si="18"/>
        <v>3.9379219586880279</v>
      </c>
      <c r="Y141" s="25">
        <f t="shared" si="19"/>
        <v>-0.33792195868802777</v>
      </c>
      <c r="AJ141" s="6">
        <v>60</v>
      </c>
      <c r="AK141" s="6">
        <v>5</v>
      </c>
      <c r="AL141" s="37">
        <f t="shared" ref="AL141:AL156" si="20">$AP$81+$AP$80*AJ141</f>
        <v>3.9329729330894545</v>
      </c>
      <c r="AM141" s="37">
        <f t="shared" ref="AM141:AM156" si="21">AK141-AL141</f>
        <v>1.0670270669105455</v>
      </c>
    </row>
    <row r="142" spans="1:39" x14ac:dyDescent="0.2">
      <c r="A142" s="6" t="s">
        <v>24</v>
      </c>
      <c r="B142" s="6">
        <v>2</v>
      </c>
      <c r="C142" s="6">
        <v>45</v>
      </c>
      <c r="D142" s="6">
        <v>0</v>
      </c>
      <c r="E142" s="6">
        <v>5</v>
      </c>
      <c r="F142" s="6">
        <v>3.87</v>
      </c>
      <c r="G142" s="6">
        <v>5</v>
      </c>
      <c r="H142" s="6">
        <v>1</v>
      </c>
      <c r="V142" s="6">
        <v>0</v>
      </c>
      <c r="W142" s="6">
        <v>4</v>
      </c>
      <c r="X142" s="25">
        <f t="shared" si="18"/>
        <v>3.8855743388050228</v>
      </c>
      <c r="Y142" s="25">
        <f t="shared" si="19"/>
        <v>0.11442566119497721</v>
      </c>
      <c r="AJ142" s="6">
        <v>60</v>
      </c>
      <c r="AK142" s="6">
        <v>2.5</v>
      </c>
      <c r="AL142" s="37">
        <f t="shared" si="20"/>
        <v>3.9329729330894545</v>
      </c>
      <c r="AM142" s="37">
        <f t="shared" si="21"/>
        <v>-1.4329729330894545</v>
      </c>
    </row>
    <row r="143" spans="1:39" x14ac:dyDescent="0.2">
      <c r="A143" s="6" t="s">
        <v>24</v>
      </c>
      <c r="B143" s="6">
        <v>2</v>
      </c>
      <c r="C143" s="6">
        <v>40</v>
      </c>
      <c r="D143" s="6">
        <v>0</v>
      </c>
      <c r="E143" s="6">
        <v>3.78</v>
      </c>
      <c r="F143" s="6">
        <v>3.5</v>
      </c>
      <c r="G143" s="6">
        <v>3</v>
      </c>
      <c r="H143" s="6">
        <v>1</v>
      </c>
      <c r="V143" s="6">
        <v>0</v>
      </c>
      <c r="W143" s="6">
        <v>4</v>
      </c>
      <c r="X143" s="25">
        <f t="shared" si="18"/>
        <v>3.8855743388050228</v>
      </c>
      <c r="Y143" s="25">
        <f t="shared" si="19"/>
        <v>0.11442566119497721</v>
      </c>
      <c r="AJ143" s="6">
        <v>45</v>
      </c>
      <c r="AK143" s="6">
        <v>4.45</v>
      </c>
      <c r="AL143" s="37">
        <f t="shared" si="20"/>
        <v>3.9319263586503519</v>
      </c>
      <c r="AM143" s="37">
        <f t="shared" si="21"/>
        <v>0.51807364134964828</v>
      </c>
    </row>
    <row r="144" spans="1:39" x14ac:dyDescent="0.2">
      <c r="A144" s="6" t="s">
        <v>24</v>
      </c>
      <c r="B144" s="6">
        <v>2</v>
      </c>
      <c r="C144" s="6">
        <v>40</v>
      </c>
      <c r="D144" s="6">
        <v>0</v>
      </c>
      <c r="E144" s="6">
        <v>4</v>
      </c>
      <c r="F144" s="6">
        <v>4</v>
      </c>
      <c r="G144" s="6">
        <v>5</v>
      </c>
      <c r="H144" s="6">
        <v>2</v>
      </c>
      <c r="V144" s="6">
        <v>35</v>
      </c>
      <c r="W144" s="6">
        <v>4</v>
      </c>
      <c r="X144" s="25">
        <f t="shared" si="18"/>
        <v>4.0382548967971212</v>
      </c>
      <c r="Y144" s="25">
        <f t="shared" si="19"/>
        <v>-3.8254896797121241E-2</v>
      </c>
      <c r="AJ144" s="6">
        <v>40</v>
      </c>
      <c r="AK144" s="6">
        <v>3.6</v>
      </c>
      <c r="AL144" s="37">
        <f t="shared" si="20"/>
        <v>3.9315775005039848</v>
      </c>
      <c r="AM144" s="37">
        <f t="shared" si="21"/>
        <v>-0.33157750050398471</v>
      </c>
    </row>
    <row r="145" spans="1:39" x14ac:dyDescent="0.2">
      <c r="A145" s="6" t="s">
        <v>25</v>
      </c>
      <c r="B145" s="6">
        <v>2</v>
      </c>
      <c r="C145" s="6">
        <v>30</v>
      </c>
      <c r="D145" s="6">
        <v>0</v>
      </c>
      <c r="E145" s="6">
        <v>3.75</v>
      </c>
      <c r="F145" s="6">
        <v>2.33</v>
      </c>
      <c r="G145" s="6">
        <v>1</v>
      </c>
      <c r="H145" s="6">
        <v>1</v>
      </c>
      <c r="V145" s="6">
        <v>20</v>
      </c>
      <c r="W145" s="6">
        <v>3.5</v>
      </c>
      <c r="X145" s="25">
        <f t="shared" si="18"/>
        <v>3.972820371943365</v>
      </c>
      <c r="Y145" s="25">
        <f t="shared" si="19"/>
        <v>-0.47282037194336501</v>
      </c>
      <c r="AJ145" s="6">
        <v>30</v>
      </c>
      <c r="AK145" s="6">
        <v>4</v>
      </c>
      <c r="AL145" s="37">
        <f t="shared" si="20"/>
        <v>3.9308797842112497</v>
      </c>
      <c r="AM145" s="37">
        <f t="shared" si="21"/>
        <v>6.9120215788750272E-2</v>
      </c>
    </row>
    <row r="146" spans="1:39" x14ac:dyDescent="0.2">
      <c r="A146" s="6" t="s">
        <v>25</v>
      </c>
      <c r="B146" s="6">
        <v>2</v>
      </c>
      <c r="C146" s="6">
        <v>30</v>
      </c>
      <c r="D146" s="6">
        <v>20</v>
      </c>
      <c r="E146" s="6"/>
      <c r="F146" s="6">
        <v>2.7</v>
      </c>
      <c r="G146" s="6">
        <v>2</v>
      </c>
      <c r="H146" s="6">
        <v>1</v>
      </c>
      <c r="V146" s="6">
        <v>0</v>
      </c>
      <c r="W146" s="6">
        <v>3.85</v>
      </c>
      <c r="X146" s="25">
        <f t="shared" si="18"/>
        <v>3.8855743388050228</v>
      </c>
      <c r="Y146" s="25">
        <f t="shared" si="19"/>
        <v>-3.5574338805022698E-2</v>
      </c>
      <c r="AJ146" s="6">
        <v>30</v>
      </c>
      <c r="AK146" s="6">
        <v>4</v>
      </c>
      <c r="AL146" s="37">
        <f t="shared" si="20"/>
        <v>3.9308797842112497</v>
      </c>
      <c r="AM146" s="37">
        <f t="shared" si="21"/>
        <v>6.9120215788750272E-2</v>
      </c>
    </row>
    <row r="147" spans="1:39" x14ac:dyDescent="0.2">
      <c r="A147" s="6" t="s">
        <v>25</v>
      </c>
      <c r="B147" s="6">
        <v>2</v>
      </c>
      <c r="C147" s="6">
        <v>30</v>
      </c>
      <c r="D147" s="6">
        <v>3</v>
      </c>
      <c r="E147" s="6">
        <v>4.0549999999999997</v>
      </c>
      <c r="F147" s="6">
        <v>2.79</v>
      </c>
      <c r="G147" s="6">
        <v>1</v>
      </c>
      <c r="H147" s="6">
        <v>3</v>
      </c>
      <c r="V147" s="6">
        <v>0</v>
      </c>
      <c r="W147" s="6">
        <v>3.4</v>
      </c>
      <c r="X147" s="25">
        <f t="shared" si="18"/>
        <v>3.8855743388050228</v>
      </c>
      <c r="Y147" s="25">
        <f t="shared" si="19"/>
        <v>-0.48557433880502288</v>
      </c>
      <c r="AJ147" s="6">
        <v>30</v>
      </c>
      <c r="AK147" s="6">
        <v>4</v>
      </c>
      <c r="AL147" s="37">
        <f t="shared" si="20"/>
        <v>3.9308797842112497</v>
      </c>
      <c r="AM147" s="37">
        <f t="shared" si="21"/>
        <v>6.9120215788750272E-2</v>
      </c>
    </row>
    <row r="148" spans="1:39" x14ac:dyDescent="0.2">
      <c r="A148" s="6" t="s">
        <v>24</v>
      </c>
      <c r="B148" s="6">
        <v>2</v>
      </c>
      <c r="C148" s="6">
        <v>30</v>
      </c>
      <c r="D148" s="6">
        <v>0</v>
      </c>
      <c r="E148" s="6">
        <v>3.6</v>
      </c>
      <c r="F148" s="6">
        <v>2.9</v>
      </c>
      <c r="G148" s="6">
        <v>3</v>
      </c>
      <c r="H148" s="6">
        <v>2</v>
      </c>
      <c r="V148" s="6">
        <v>15</v>
      </c>
      <c r="W148" s="6">
        <v>4</v>
      </c>
      <c r="X148" s="25">
        <f t="shared" si="18"/>
        <v>3.9510088636587795</v>
      </c>
      <c r="Y148" s="25">
        <f t="shared" si="19"/>
        <v>4.8991136341220543E-2</v>
      </c>
      <c r="AJ148" s="6">
        <v>20</v>
      </c>
      <c r="AK148" s="6">
        <v>3.5</v>
      </c>
      <c r="AL148" s="37">
        <f t="shared" si="20"/>
        <v>3.9301820679185147</v>
      </c>
      <c r="AM148" s="37">
        <f t="shared" si="21"/>
        <v>-0.43018206791851465</v>
      </c>
    </row>
    <row r="149" spans="1:39" x14ac:dyDescent="0.2">
      <c r="A149" s="6" t="s">
        <v>25</v>
      </c>
      <c r="B149" s="6">
        <v>2</v>
      </c>
      <c r="C149" s="6">
        <v>30</v>
      </c>
      <c r="D149" s="6">
        <v>10</v>
      </c>
      <c r="E149" s="6">
        <v>5</v>
      </c>
      <c r="F149" s="6">
        <v>2.9</v>
      </c>
      <c r="G149" s="6">
        <v>1</v>
      </c>
      <c r="H149" s="6">
        <v>4</v>
      </c>
      <c r="V149" s="6">
        <v>0</v>
      </c>
      <c r="W149" s="6">
        <v>3.2</v>
      </c>
      <c r="X149" s="25">
        <f t="shared" si="18"/>
        <v>3.8855743388050228</v>
      </c>
      <c r="Y149" s="25">
        <f t="shared" si="19"/>
        <v>-0.68557433880502261</v>
      </c>
      <c r="AJ149" s="6">
        <v>20</v>
      </c>
      <c r="AK149" s="6">
        <v>3.85</v>
      </c>
      <c r="AL149" s="37">
        <f t="shared" si="20"/>
        <v>3.9301820679185147</v>
      </c>
      <c r="AM149" s="37">
        <f t="shared" si="21"/>
        <v>-8.0182067918514566E-2</v>
      </c>
    </row>
    <row r="150" spans="1:39" x14ac:dyDescent="0.2">
      <c r="A150" s="6" t="s">
        <v>25</v>
      </c>
      <c r="B150" s="6">
        <v>2</v>
      </c>
      <c r="C150" s="6">
        <v>30</v>
      </c>
      <c r="D150" s="6" t="s">
        <v>73</v>
      </c>
      <c r="E150" s="6">
        <v>4</v>
      </c>
      <c r="F150" s="6">
        <v>3</v>
      </c>
      <c r="G150" s="6">
        <v>2</v>
      </c>
      <c r="H150" s="6">
        <v>3</v>
      </c>
      <c r="V150" s="6">
        <v>12</v>
      </c>
      <c r="W150" s="6">
        <v>4.5999999999999996</v>
      </c>
      <c r="X150" s="25">
        <f t="shared" si="18"/>
        <v>3.9379219586880279</v>
      </c>
      <c r="Y150" s="25">
        <f t="shared" si="19"/>
        <v>0.66207804131197179</v>
      </c>
      <c r="AJ150" s="6">
        <v>180</v>
      </c>
      <c r="AK150" s="6">
        <v>4</v>
      </c>
      <c r="AL150" s="37">
        <f t="shared" si="20"/>
        <v>3.9413455286022749</v>
      </c>
      <c r="AM150" s="37">
        <f t="shared" si="21"/>
        <v>5.8654471397725061E-2</v>
      </c>
    </row>
    <row r="151" spans="1:39" x14ac:dyDescent="0.2">
      <c r="A151" s="6" t="s">
        <v>24</v>
      </c>
      <c r="B151" s="6">
        <v>2</v>
      </c>
      <c r="C151" s="6">
        <v>30</v>
      </c>
      <c r="D151" s="6">
        <v>20</v>
      </c>
      <c r="E151" s="6">
        <v>3.8</v>
      </c>
      <c r="F151" s="6">
        <v>3.1</v>
      </c>
      <c r="G151" s="6">
        <v>1</v>
      </c>
      <c r="H151" s="6">
        <v>1</v>
      </c>
      <c r="V151" s="6">
        <v>15</v>
      </c>
      <c r="W151" s="6">
        <v>3.34</v>
      </c>
      <c r="X151" s="25">
        <f t="shared" si="18"/>
        <v>3.9510088636587795</v>
      </c>
      <c r="Y151" s="25">
        <f t="shared" si="19"/>
        <v>-0.6110088636587796</v>
      </c>
      <c r="AJ151" s="6">
        <v>120</v>
      </c>
      <c r="AK151" s="6">
        <v>3.2</v>
      </c>
      <c r="AL151" s="37">
        <f t="shared" si="20"/>
        <v>3.9371592308458649</v>
      </c>
      <c r="AM151" s="37">
        <f t="shared" si="21"/>
        <v>-0.73715923084586477</v>
      </c>
    </row>
    <row r="152" spans="1:39" x14ac:dyDescent="0.2">
      <c r="A152" s="6" t="s">
        <v>25</v>
      </c>
      <c r="B152" s="6">
        <v>2</v>
      </c>
      <c r="C152" s="6">
        <v>30</v>
      </c>
      <c r="D152" s="6">
        <v>60</v>
      </c>
      <c r="E152" s="6">
        <v>4.2699999999999996</v>
      </c>
      <c r="F152" s="6">
        <v>3.2511999999999999</v>
      </c>
      <c r="G152" s="6">
        <v>1</v>
      </c>
      <c r="H152" s="6">
        <v>2</v>
      </c>
      <c r="V152" s="6">
        <v>20</v>
      </c>
      <c r="W152" s="6">
        <v>3.5</v>
      </c>
      <c r="X152" s="25">
        <f t="shared" si="18"/>
        <v>3.972820371943365</v>
      </c>
      <c r="Y152" s="25">
        <f t="shared" si="19"/>
        <v>-0.47282037194336501</v>
      </c>
      <c r="AJ152" s="6">
        <v>120</v>
      </c>
      <c r="AK152" s="6">
        <v>4.5999999999999996</v>
      </c>
      <c r="AL152" s="37">
        <f t="shared" si="20"/>
        <v>3.9371592308458649</v>
      </c>
      <c r="AM152" s="37">
        <f t="shared" si="21"/>
        <v>0.6628407691541347</v>
      </c>
    </row>
    <row r="153" spans="1:39" x14ac:dyDescent="0.2">
      <c r="A153" s="6" t="s">
        <v>24</v>
      </c>
      <c r="B153" s="6">
        <v>2</v>
      </c>
      <c r="C153" s="6">
        <v>30</v>
      </c>
      <c r="D153" s="6">
        <v>0</v>
      </c>
      <c r="E153" s="6">
        <v>3</v>
      </c>
      <c r="F153" s="6">
        <v>3.5</v>
      </c>
      <c r="G153" s="6">
        <v>4</v>
      </c>
      <c r="H153" s="6">
        <v>3</v>
      </c>
      <c r="V153" s="6">
        <v>25</v>
      </c>
      <c r="W153" s="6">
        <v>5</v>
      </c>
      <c r="X153" s="25">
        <f t="shared" si="18"/>
        <v>3.9946318802279506</v>
      </c>
      <c r="Y153" s="25">
        <f t="shared" si="19"/>
        <v>1.0053681197720494</v>
      </c>
      <c r="AJ153" s="6">
        <v>60</v>
      </c>
      <c r="AK153" s="6">
        <v>3.34</v>
      </c>
      <c r="AL153" s="37">
        <f t="shared" si="20"/>
        <v>3.9329729330894545</v>
      </c>
      <c r="AM153" s="37">
        <f t="shared" si="21"/>
        <v>-0.59297293308945465</v>
      </c>
    </row>
    <row r="154" spans="1:39" x14ac:dyDescent="0.2">
      <c r="A154" s="6" t="s">
        <v>24</v>
      </c>
      <c r="B154" s="6">
        <v>2</v>
      </c>
      <c r="C154" s="6">
        <v>30</v>
      </c>
      <c r="D154" s="6">
        <v>20</v>
      </c>
      <c r="E154" s="6">
        <v>3.98</v>
      </c>
      <c r="F154" s="6">
        <v>3.5</v>
      </c>
      <c r="G154" s="6">
        <v>5</v>
      </c>
      <c r="H154" s="6">
        <v>1</v>
      </c>
      <c r="V154" s="6">
        <v>20</v>
      </c>
      <c r="W154" s="6">
        <v>3</v>
      </c>
      <c r="X154" s="25">
        <f t="shared" si="18"/>
        <v>3.972820371943365</v>
      </c>
      <c r="Y154" s="25">
        <f t="shared" si="19"/>
        <v>-0.97282037194336501</v>
      </c>
      <c r="AJ154" s="6">
        <v>60</v>
      </c>
      <c r="AK154" s="6">
        <v>3.5</v>
      </c>
      <c r="AL154" s="37">
        <f t="shared" si="20"/>
        <v>3.9329729330894545</v>
      </c>
      <c r="AM154" s="37">
        <f t="shared" si="21"/>
        <v>-0.4329729330894545</v>
      </c>
    </row>
    <row r="155" spans="1:39" x14ac:dyDescent="0.2">
      <c r="A155" s="6" t="s">
        <v>24</v>
      </c>
      <c r="B155" s="6">
        <v>2</v>
      </c>
      <c r="C155" s="6">
        <v>30</v>
      </c>
      <c r="D155" s="6">
        <v>20</v>
      </c>
      <c r="E155" s="6">
        <v>3.9</v>
      </c>
      <c r="F155" s="6">
        <v>3.6</v>
      </c>
      <c r="G155" s="6">
        <v>1</v>
      </c>
      <c r="H155" s="6">
        <v>1</v>
      </c>
      <c r="AJ155" s="6">
        <v>60</v>
      </c>
      <c r="AK155" s="6">
        <v>5</v>
      </c>
      <c r="AL155" s="37">
        <f t="shared" si="20"/>
        <v>3.9329729330894545</v>
      </c>
      <c r="AM155" s="37">
        <f t="shared" si="21"/>
        <v>1.0670270669105455</v>
      </c>
    </row>
    <row r="156" spans="1:39" x14ac:dyDescent="0.2">
      <c r="A156" s="6" t="s">
        <v>25</v>
      </c>
      <c r="B156" s="6">
        <v>2</v>
      </c>
      <c r="C156" s="6">
        <v>30</v>
      </c>
      <c r="D156" s="6">
        <v>12</v>
      </c>
      <c r="E156" s="6">
        <v>4</v>
      </c>
      <c r="F156" s="6">
        <v>3.67</v>
      </c>
      <c r="G156" s="6">
        <v>2</v>
      </c>
      <c r="H156" s="6">
        <v>4</v>
      </c>
      <c r="AJ156" s="6">
        <v>10</v>
      </c>
      <c r="AK156" s="6">
        <v>3</v>
      </c>
      <c r="AL156" s="37">
        <f t="shared" si="20"/>
        <v>3.9294843516257796</v>
      </c>
      <c r="AM156" s="37">
        <f t="shared" si="21"/>
        <v>-0.92948435162577958</v>
      </c>
    </row>
    <row r="157" spans="1:39" x14ac:dyDescent="0.2">
      <c r="A157" s="6" t="s">
        <v>25</v>
      </c>
      <c r="B157" s="6">
        <v>2</v>
      </c>
      <c r="C157" s="6">
        <v>30</v>
      </c>
      <c r="D157" s="6">
        <v>10</v>
      </c>
      <c r="E157" s="6"/>
      <c r="F157" s="6">
        <v>3.67</v>
      </c>
      <c r="G157" s="6">
        <v>1</v>
      </c>
      <c r="H157" s="6">
        <v>2</v>
      </c>
    </row>
    <row r="158" spans="1:39" x14ac:dyDescent="0.2">
      <c r="A158" s="6" t="s">
        <v>24</v>
      </c>
      <c r="B158" s="6">
        <v>2</v>
      </c>
      <c r="C158" s="6">
        <v>30</v>
      </c>
      <c r="D158" s="6">
        <v>5</v>
      </c>
      <c r="E158" s="6"/>
      <c r="F158" s="6">
        <v>4</v>
      </c>
      <c r="G158" s="6">
        <v>2</v>
      </c>
      <c r="H158" s="6">
        <v>1</v>
      </c>
    </row>
    <row r="159" spans="1:39" x14ac:dyDescent="0.2">
      <c r="A159" s="6" t="s">
        <v>24</v>
      </c>
      <c r="B159" s="6">
        <v>2</v>
      </c>
      <c r="C159" s="6">
        <v>20</v>
      </c>
      <c r="D159" s="6">
        <v>0</v>
      </c>
      <c r="E159" s="6">
        <v>3.5</v>
      </c>
      <c r="F159" s="6">
        <v>3.5</v>
      </c>
      <c r="G159" s="6">
        <v>6</v>
      </c>
      <c r="H159" s="6">
        <v>4</v>
      </c>
    </row>
    <row r="160" spans="1:39" x14ac:dyDescent="0.2">
      <c r="A160" s="6" t="s">
        <v>25</v>
      </c>
      <c r="B160" s="6">
        <v>2</v>
      </c>
      <c r="C160" s="6">
        <v>20</v>
      </c>
      <c r="D160" s="6">
        <v>0</v>
      </c>
      <c r="E160" s="6">
        <v>4</v>
      </c>
      <c r="F160" s="6">
        <v>3.7</v>
      </c>
      <c r="G160" s="6">
        <v>1</v>
      </c>
      <c r="H160" s="6">
        <v>1</v>
      </c>
    </row>
    <row r="161" spans="1:8" x14ac:dyDescent="0.2">
      <c r="A161" s="6" t="s">
        <v>24</v>
      </c>
      <c r="B161" s="6">
        <v>2</v>
      </c>
      <c r="C161" s="6">
        <v>15</v>
      </c>
      <c r="D161" s="6">
        <v>21</v>
      </c>
      <c r="E161" s="6">
        <v>3.5</v>
      </c>
      <c r="F161" s="6" t="s">
        <v>73</v>
      </c>
      <c r="G161" s="6">
        <v>2</v>
      </c>
      <c r="H161" s="6">
        <v>3</v>
      </c>
    </row>
    <row r="162" spans="1:8" x14ac:dyDescent="0.2">
      <c r="A162" s="6" t="s">
        <v>25</v>
      </c>
      <c r="B162" s="6">
        <v>2</v>
      </c>
      <c r="C162" s="6">
        <v>12</v>
      </c>
      <c r="D162" s="6">
        <v>6</v>
      </c>
      <c r="E162" s="6">
        <v>4.32</v>
      </c>
      <c r="F162" s="6">
        <v>3.62</v>
      </c>
      <c r="G162" s="6">
        <v>2</v>
      </c>
      <c r="H162" s="6">
        <v>2</v>
      </c>
    </row>
    <row r="163" spans="1:8" x14ac:dyDescent="0.2">
      <c r="A163" s="6" t="s">
        <v>24</v>
      </c>
      <c r="B163" s="6">
        <v>2</v>
      </c>
      <c r="C163" s="6">
        <v>10</v>
      </c>
      <c r="D163" s="6">
        <v>0</v>
      </c>
      <c r="E163" s="6">
        <v>4.43</v>
      </c>
      <c r="F163" s="6">
        <v>2.7</v>
      </c>
      <c r="G163" s="6">
        <v>1</v>
      </c>
      <c r="H163" s="6">
        <v>4</v>
      </c>
    </row>
    <row r="164" spans="1:8" x14ac:dyDescent="0.2">
      <c r="A164" s="6" t="s">
        <v>24</v>
      </c>
      <c r="B164" s="6">
        <v>2</v>
      </c>
      <c r="C164" s="6">
        <v>10</v>
      </c>
      <c r="D164" s="6">
        <v>15</v>
      </c>
      <c r="E164" s="6">
        <v>3.77</v>
      </c>
      <c r="F164" s="6">
        <v>3.5</v>
      </c>
      <c r="G164" s="6">
        <v>1</v>
      </c>
      <c r="H164" s="6">
        <v>3</v>
      </c>
    </row>
    <row r="165" spans="1:8" x14ac:dyDescent="0.2">
      <c r="A165" s="6" t="s">
        <v>25</v>
      </c>
      <c r="B165" s="6">
        <v>2</v>
      </c>
      <c r="C165" s="6">
        <v>10</v>
      </c>
      <c r="D165" s="6">
        <v>25</v>
      </c>
      <c r="E165" s="6">
        <v>4</v>
      </c>
      <c r="F165" s="6">
        <v>3.53</v>
      </c>
      <c r="G165" s="6">
        <v>1</v>
      </c>
      <c r="H165" s="6">
        <v>1</v>
      </c>
    </row>
    <row r="166" spans="1:8" x14ac:dyDescent="0.2">
      <c r="A166" s="6" t="s">
        <v>25</v>
      </c>
      <c r="B166" s="6">
        <v>2</v>
      </c>
      <c r="C166" s="6">
        <v>10</v>
      </c>
      <c r="D166" s="6">
        <v>20</v>
      </c>
      <c r="E166" s="6">
        <v>3.95</v>
      </c>
      <c r="F166" s="6">
        <v>3.5630000000000002</v>
      </c>
      <c r="G166" s="6">
        <v>2</v>
      </c>
      <c r="H166" s="6">
        <v>1</v>
      </c>
    </row>
    <row r="167" spans="1:8" x14ac:dyDescent="0.2">
      <c r="A167" s="6" t="s">
        <v>25</v>
      </c>
      <c r="B167" s="6">
        <v>2</v>
      </c>
      <c r="C167" s="6">
        <v>10</v>
      </c>
      <c r="D167" s="6">
        <v>0</v>
      </c>
      <c r="E167" s="6">
        <v>3.8</v>
      </c>
      <c r="F167" s="6">
        <v>3.7</v>
      </c>
      <c r="G167" s="6">
        <v>4</v>
      </c>
      <c r="H167" s="6">
        <v>1</v>
      </c>
    </row>
    <row r="168" spans="1:8" x14ac:dyDescent="0.2">
      <c r="A168" s="6" t="s">
        <v>25</v>
      </c>
      <c r="B168" s="6">
        <v>2</v>
      </c>
      <c r="C168" s="6">
        <v>0</v>
      </c>
      <c r="D168" s="6">
        <v>20</v>
      </c>
      <c r="E168" s="6">
        <v>4</v>
      </c>
      <c r="F168" s="6" t="s">
        <v>73</v>
      </c>
      <c r="G168" s="6">
        <v>1</v>
      </c>
      <c r="H168" s="6">
        <v>1</v>
      </c>
    </row>
    <row r="169" spans="1:8" x14ac:dyDescent="0.2">
      <c r="A169" s="6" t="s">
        <v>24</v>
      </c>
      <c r="B169" s="6">
        <v>3</v>
      </c>
      <c r="C169" s="6" t="s">
        <v>73</v>
      </c>
      <c r="D169" s="6">
        <v>0</v>
      </c>
      <c r="E169" s="6">
        <v>3.4</v>
      </c>
      <c r="F169" s="6">
        <v>2.2999999999999998</v>
      </c>
      <c r="G169" s="6">
        <v>1</v>
      </c>
      <c r="H169" s="6">
        <v>2</v>
      </c>
    </row>
    <row r="170" spans="1:8" x14ac:dyDescent="0.2">
      <c r="A170" s="6" t="s">
        <v>24</v>
      </c>
      <c r="B170" s="6">
        <v>3</v>
      </c>
      <c r="C170" s="6">
        <v>300</v>
      </c>
      <c r="D170" s="6">
        <v>16</v>
      </c>
      <c r="E170" s="6">
        <v>5</v>
      </c>
      <c r="F170" s="6">
        <v>3.5</v>
      </c>
      <c r="G170" s="6">
        <v>2</v>
      </c>
      <c r="H170" s="6">
        <v>1</v>
      </c>
    </row>
    <row r="171" spans="1:8" x14ac:dyDescent="0.2">
      <c r="A171" s="6" t="s">
        <v>24</v>
      </c>
      <c r="B171" s="6">
        <v>3</v>
      </c>
      <c r="C171" s="6">
        <v>260</v>
      </c>
      <c r="D171" s="6">
        <v>20</v>
      </c>
      <c r="E171" s="6">
        <v>3.7</v>
      </c>
      <c r="F171" s="6">
        <v>2.9</v>
      </c>
      <c r="G171" s="6">
        <v>1</v>
      </c>
      <c r="H171" s="6">
        <v>4</v>
      </c>
    </row>
    <row r="172" spans="1:8" x14ac:dyDescent="0.2">
      <c r="A172" s="6" t="s">
        <v>24</v>
      </c>
      <c r="B172" s="6">
        <v>3</v>
      </c>
      <c r="C172" s="6">
        <v>240</v>
      </c>
      <c r="D172" s="6">
        <v>0</v>
      </c>
      <c r="E172" s="6">
        <v>3.7</v>
      </c>
      <c r="F172" s="6">
        <v>2.7</v>
      </c>
      <c r="G172" s="6">
        <v>5</v>
      </c>
      <c r="H172" s="6">
        <v>3</v>
      </c>
    </row>
    <row r="173" spans="1:8" x14ac:dyDescent="0.2">
      <c r="A173" s="6" t="s">
        <v>24</v>
      </c>
      <c r="B173" s="6">
        <v>3</v>
      </c>
      <c r="C173" s="6">
        <v>240</v>
      </c>
      <c r="D173" s="6">
        <v>0</v>
      </c>
      <c r="E173" s="6">
        <v>3.3</v>
      </c>
      <c r="F173" s="6">
        <v>3.7</v>
      </c>
      <c r="G173" s="6">
        <v>6</v>
      </c>
      <c r="H173" s="6">
        <v>3</v>
      </c>
    </row>
    <row r="174" spans="1:8" x14ac:dyDescent="0.2">
      <c r="A174" s="6" t="s">
        <v>25</v>
      </c>
      <c r="B174" s="6">
        <v>3</v>
      </c>
      <c r="C174" s="6">
        <v>180</v>
      </c>
      <c r="D174" s="6">
        <v>0</v>
      </c>
      <c r="E174" s="6">
        <v>5</v>
      </c>
      <c r="F174" s="6">
        <v>2.6</v>
      </c>
      <c r="G174" s="6">
        <v>2</v>
      </c>
      <c r="H174" s="6">
        <v>3</v>
      </c>
    </row>
    <row r="175" spans="1:8" x14ac:dyDescent="0.2">
      <c r="A175" s="6" t="s">
        <v>24</v>
      </c>
      <c r="B175" s="6">
        <v>3</v>
      </c>
      <c r="C175" s="6">
        <v>180</v>
      </c>
      <c r="D175" s="6">
        <v>12</v>
      </c>
      <c r="E175" s="6">
        <v>3.6</v>
      </c>
      <c r="F175" s="6">
        <v>2.7</v>
      </c>
      <c r="G175" s="6">
        <v>6</v>
      </c>
      <c r="H175" s="6">
        <v>1</v>
      </c>
    </row>
    <row r="176" spans="1:8" x14ac:dyDescent="0.2">
      <c r="A176" s="6" t="s">
        <v>25</v>
      </c>
      <c r="B176" s="6">
        <v>3</v>
      </c>
      <c r="C176" s="6">
        <v>180</v>
      </c>
      <c r="D176" s="6">
        <v>20</v>
      </c>
      <c r="E176" s="6">
        <v>4.2</v>
      </c>
      <c r="F176" s="6">
        <v>3</v>
      </c>
      <c r="G176" s="6">
        <v>6</v>
      </c>
      <c r="H176" s="6">
        <v>1</v>
      </c>
    </row>
    <row r="177" spans="1:8" x14ac:dyDescent="0.2">
      <c r="A177" s="6" t="s">
        <v>24</v>
      </c>
      <c r="B177" s="6">
        <v>3</v>
      </c>
      <c r="C177" s="6">
        <v>180</v>
      </c>
      <c r="D177" s="6">
        <v>0</v>
      </c>
      <c r="E177" s="6">
        <v>3.6</v>
      </c>
      <c r="F177" s="6">
        <v>3.56</v>
      </c>
      <c r="G177" s="6">
        <v>2</v>
      </c>
      <c r="H177" s="6">
        <v>3</v>
      </c>
    </row>
    <row r="178" spans="1:8" x14ac:dyDescent="0.2">
      <c r="A178" s="6" t="s">
        <v>24</v>
      </c>
      <c r="B178" s="6">
        <v>3</v>
      </c>
      <c r="C178" s="6">
        <v>180</v>
      </c>
      <c r="D178" s="6">
        <v>15</v>
      </c>
      <c r="E178" s="6">
        <v>3.4</v>
      </c>
      <c r="F178" s="6">
        <v>3.6</v>
      </c>
      <c r="G178" s="6">
        <v>3</v>
      </c>
      <c r="H178" s="6">
        <v>4</v>
      </c>
    </row>
    <row r="179" spans="1:8" x14ac:dyDescent="0.2">
      <c r="A179" s="6" t="s">
        <v>24</v>
      </c>
      <c r="B179" s="6">
        <v>3</v>
      </c>
      <c r="C179" s="6">
        <v>180</v>
      </c>
      <c r="D179" s="6">
        <v>13.5</v>
      </c>
      <c r="E179" s="6">
        <v>3.85</v>
      </c>
      <c r="F179" s="6">
        <v>3.65</v>
      </c>
      <c r="G179" s="6">
        <v>5</v>
      </c>
      <c r="H179" s="6">
        <v>1</v>
      </c>
    </row>
    <row r="180" spans="1:8" x14ac:dyDescent="0.2">
      <c r="A180" s="6" t="s">
        <v>24</v>
      </c>
      <c r="B180" s="6">
        <v>3</v>
      </c>
      <c r="C180" s="6">
        <v>180</v>
      </c>
      <c r="D180" s="6">
        <v>0</v>
      </c>
      <c r="E180" s="6">
        <v>3.78</v>
      </c>
      <c r="F180" s="6">
        <v>3.7</v>
      </c>
      <c r="G180" s="6">
        <v>6</v>
      </c>
      <c r="H180" s="6">
        <v>2</v>
      </c>
    </row>
    <row r="181" spans="1:8" x14ac:dyDescent="0.2">
      <c r="A181" s="6" t="s">
        <v>24</v>
      </c>
      <c r="B181" s="6">
        <v>3</v>
      </c>
      <c r="C181" s="6">
        <v>180</v>
      </c>
      <c r="D181" s="6">
        <v>20</v>
      </c>
      <c r="E181" s="6">
        <v>3.86</v>
      </c>
      <c r="F181" s="6">
        <v>3.94</v>
      </c>
      <c r="G181" s="6">
        <v>5</v>
      </c>
      <c r="H181" s="6">
        <v>4</v>
      </c>
    </row>
    <row r="182" spans="1:8" x14ac:dyDescent="0.2">
      <c r="A182" s="6" t="s">
        <v>24</v>
      </c>
      <c r="B182" s="6">
        <v>3</v>
      </c>
      <c r="C182" s="6">
        <v>150</v>
      </c>
      <c r="D182" s="6">
        <v>20</v>
      </c>
      <c r="E182" s="6">
        <v>3.8</v>
      </c>
      <c r="F182" s="6">
        <v>3</v>
      </c>
      <c r="G182" s="6">
        <v>6</v>
      </c>
      <c r="H182" s="6">
        <v>2</v>
      </c>
    </row>
    <row r="183" spans="1:8" x14ac:dyDescent="0.2">
      <c r="A183" s="6" t="s">
        <v>24</v>
      </c>
      <c r="B183" s="6">
        <v>3</v>
      </c>
      <c r="C183" s="6">
        <v>150</v>
      </c>
      <c r="D183" s="6">
        <v>22</v>
      </c>
      <c r="E183" s="6">
        <v>3.6</v>
      </c>
      <c r="F183" s="6">
        <v>3.2</v>
      </c>
      <c r="G183" s="6">
        <v>1</v>
      </c>
      <c r="H183" s="6">
        <v>1</v>
      </c>
    </row>
    <row r="184" spans="1:8" x14ac:dyDescent="0.2">
      <c r="A184" s="6" t="s">
        <v>24</v>
      </c>
      <c r="B184" s="6">
        <v>3</v>
      </c>
      <c r="C184" s="6">
        <v>150</v>
      </c>
      <c r="D184" s="6">
        <v>15</v>
      </c>
      <c r="E184" s="6">
        <v>3.9</v>
      </c>
      <c r="F184" s="6">
        <v>3.6</v>
      </c>
      <c r="G184" s="6">
        <v>2</v>
      </c>
      <c r="H184" s="6">
        <v>1</v>
      </c>
    </row>
    <row r="185" spans="1:8" x14ac:dyDescent="0.2">
      <c r="A185" s="6" t="s">
        <v>24</v>
      </c>
      <c r="B185" s="6">
        <v>3</v>
      </c>
      <c r="C185" s="6">
        <v>150</v>
      </c>
      <c r="D185" s="6">
        <v>0</v>
      </c>
      <c r="E185" s="6">
        <v>3.8</v>
      </c>
      <c r="F185" s="6">
        <v>4</v>
      </c>
      <c r="G185" s="6">
        <v>1</v>
      </c>
      <c r="H185" s="6">
        <v>3</v>
      </c>
    </row>
    <row r="186" spans="1:8" x14ac:dyDescent="0.2">
      <c r="A186" s="6" t="s">
        <v>25</v>
      </c>
      <c r="B186" s="6">
        <v>3</v>
      </c>
      <c r="C186" s="6">
        <v>120</v>
      </c>
      <c r="D186" s="6">
        <v>0</v>
      </c>
      <c r="E186" s="6">
        <v>3.5</v>
      </c>
      <c r="F186" s="6">
        <v>2.5</v>
      </c>
      <c r="G186" s="6">
        <v>1</v>
      </c>
      <c r="H186" s="6">
        <v>1</v>
      </c>
    </row>
    <row r="187" spans="1:8" x14ac:dyDescent="0.2">
      <c r="A187" s="6" t="s">
        <v>24</v>
      </c>
      <c r="B187" s="6">
        <v>3</v>
      </c>
      <c r="C187" s="6">
        <v>120</v>
      </c>
      <c r="D187" s="6">
        <v>0</v>
      </c>
      <c r="E187" s="6">
        <v>3.87</v>
      </c>
      <c r="F187" s="6">
        <v>2.85</v>
      </c>
      <c r="G187" s="6">
        <v>2</v>
      </c>
      <c r="H187" s="6">
        <v>1</v>
      </c>
    </row>
    <row r="188" spans="1:8" x14ac:dyDescent="0.2">
      <c r="A188" s="6" t="s">
        <v>24</v>
      </c>
      <c r="B188" s="6">
        <v>3</v>
      </c>
      <c r="C188" s="6">
        <v>120</v>
      </c>
      <c r="D188" s="6">
        <v>12</v>
      </c>
      <c r="E188" s="6">
        <v>3.5</v>
      </c>
      <c r="F188" s="6">
        <v>3</v>
      </c>
      <c r="G188" s="6">
        <v>2</v>
      </c>
      <c r="H188" s="6">
        <v>3</v>
      </c>
    </row>
    <row r="189" spans="1:8" x14ac:dyDescent="0.2">
      <c r="A189" s="6" t="s">
        <v>25</v>
      </c>
      <c r="B189" s="6">
        <v>3</v>
      </c>
      <c r="C189" s="6">
        <v>120</v>
      </c>
      <c r="D189" s="6">
        <v>12</v>
      </c>
      <c r="E189" s="6">
        <v>3.4</v>
      </c>
      <c r="F189" s="6" t="s">
        <v>73</v>
      </c>
      <c r="G189" s="6">
        <v>2</v>
      </c>
      <c r="H189" s="6">
        <v>1</v>
      </c>
    </row>
    <row r="190" spans="1:8" x14ac:dyDescent="0.2">
      <c r="A190" s="6" t="s">
        <v>24</v>
      </c>
      <c r="B190" s="6">
        <v>3</v>
      </c>
      <c r="C190" s="6">
        <v>100</v>
      </c>
      <c r="D190" s="6">
        <v>5</v>
      </c>
      <c r="E190" s="6">
        <v>3.9986999999999999</v>
      </c>
      <c r="F190" s="6">
        <v>2.2000000000000002</v>
      </c>
      <c r="G190" s="6">
        <v>2</v>
      </c>
      <c r="H190" s="6">
        <v>2</v>
      </c>
    </row>
    <row r="191" spans="1:8" x14ac:dyDescent="0.2">
      <c r="A191" s="6" t="s">
        <v>24</v>
      </c>
      <c r="B191" s="6">
        <v>3</v>
      </c>
      <c r="C191" s="6">
        <v>100</v>
      </c>
      <c r="D191" s="6">
        <v>0</v>
      </c>
      <c r="E191" s="6">
        <v>3.75</v>
      </c>
      <c r="F191" s="6">
        <v>3.2</v>
      </c>
      <c r="G191" s="6">
        <v>1</v>
      </c>
      <c r="H191" s="6">
        <v>1</v>
      </c>
    </row>
    <row r="192" spans="1:8" x14ac:dyDescent="0.2">
      <c r="A192" s="6" t="s">
        <v>24</v>
      </c>
      <c r="B192" s="6">
        <v>3</v>
      </c>
      <c r="C192" s="6">
        <v>90</v>
      </c>
      <c r="D192" s="6">
        <v>10</v>
      </c>
      <c r="E192" s="6">
        <v>5</v>
      </c>
      <c r="F192" s="6">
        <v>3.3</v>
      </c>
      <c r="G192" s="6">
        <v>6</v>
      </c>
      <c r="H192" s="6">
        <v>1</v>
      </c>
    </row>
    <row r="193" spans="1:8" x14ac:dyDescent="0.2">
      <c r="A193" s="6" t="s">
        <v>24</v>
      </c>
      <c r="B193" s="6">
        <v>3</v>
      </c>
      <c r="C193" s="6">
        <v>90</v>
      </c>
      <c r="D193" s="6">
        <v>12</v>
      </c>
      <c r="E193" s="6">
        <v>3.5</v>
      </c>
      <c r="F193" s="6">
        <v>3.4</v>
      </c>
      <c r="G193" s="6">
        <v>6</v>
      </c>
      <c r="H193" s="6">
        <v>1</v>
      </c>
    </row>
    <row r="194" spans="1:8" x14ac:dyDescent="0.2">
      <c r="A194" s="6" t="s">
        <v>24</v>
      </c>
      <c r="B194" s="6">
        <v>3</v>
      </c>
      <c r="C194" s="6">
        <v>90</v>
      </c>
      <c r="D194" s="6">
        <v>15</v>
      </c>
      <c r="E194" s="6">
        <v>4.2</v>
      </c>
      <c r="F194" s="6">
        <v>3.5</v>
      </c>
      <c r="G194" s="6">
        <v>2</v>
      </c>
      <c r="H194" s="6">
        <v>3</v>
      </c>
    </row>
    <row r="195" spans="1:8" x14ac:dyDescent="0.2">
      <c r="A195" s="6" t="s">
        <v>24</v>
      </c>
      <c r="B195" s="6">
        <v>3</v>
      </c>
      <c r="C195" s="6">
        <v>90</v>
      </c>
      <c r="D195" s="6">
        <v>25</v>
      </c>
      <c r="E195" s="6">
        <v>3.6</v>
      </c>
      <c r="F195" s="6">
        <v>3.6</v>
      </c>
      <c r="G195" s="6">
        <v>2</v>
      </c>
      <c r="H195" s="6">
        <v>1</v>
      </c>
    </row>
    <row r="196" spans="1:8" x14ac:dyDescent="0.2">
      <c r="A196" s="6" t="s">
        <v>24</v>
      </c>
      <c r="B196" s="6">
        <v>3</v>
      </c>
      <c r="C196" s="6">
        <v>90</v>
      </c>
      <c r="D196" s="6">
        <v>0</v>
      </c>
      <c r="E196" s="6">
        <v>4.7</v>
      </c>
      <c r="F196" s="6">
        <v>3.6675</v>
      </c>
      <c r="G196" s="6">
        <v>1</v>
      </c>
      <c r="H196" s="6">
        <v>4</v>
      </c>
    </row>
    <row r="197" spans="1:8" x14ac:dyDescent="0.2">
      <c r="A197" s="6" t="s">
        <v>24</v>
      </c>
      <c r="B197" s="6">
        <v>3</v>
      </c>
      <c r="C197" s="6">
        <v>90</v>
      </c>
      <c r="D197" s="6">
        <v>15</v>
      </c>
      <c r="E197" s="6">
        <v>3.5</v>
      </c>
      <c r="F197" s="6">
        <v>3.94</v>
      </c>
      <c r="G197" s="6">
        <v>3</v>
      </c>
      <c r="H197" s="6">
        <v>1</v>
      </c>
    </row>
    <row r="198" spans="1:8" x14ac:dyDescent="0.2">
      <c r="A198" s="6" t="s">
        <v>25</v>
      </c>
      <c r="B198" s="6">
        <v>3</v>
      </c>
      <c r="C198" s="6">
        <v>90</v>
      </c>
      <c r="D198" s="6">
        <v>18</v>
      </c>
      <c r="E198" s="6">
        <v>3.9</v>
      </c>
      <c r="F198" s="6">
        <v>4</v>
      </c>
      <c r="G198" s="6">
        <v>2</v>
      </c>
      <c r="H198" s="6">
        <v>2</v>
      </c>
    </row>
    <row r="199" spans="1:8" x14ac:dyDescent="0.2">
      <c r="A199" s="6" t="s">
        <v>24</v>
      </c>
      <c r="B199" s="6">
        <v>3</v>
      </c>
      <c r="C199" s="6">
        <v>80</v>
      </c>
      <c r="D199" s="6">
        <v>5</v>
      </c>
      <c r="E199" s="6">
        <v>4</v>
      </c>
      <c r="F199" s="6">
        <v>4</v>
      </c>
      <c r="G199" s="6">
        <v>1</v>
      </c>
      <c r="H199" s="6">
        <v>2</v>
      </c>
    </row>
    <row r="200" spans="1:8" x14ac:dyDescent="0.2">
      <c r="A200" s="6" t="s">
        <v>24</v>
      </c>
      <c r="B200" s="6">
        <v>3</v>
      </c>
      <c r="C200" s="6">
        <v>75</v>
      </c>
      <c r="D200" s="6">
        <v>4</v>
      </c>
      <c r="E200" s="6">
        <v>4</v>
      </c>
      <c r="F200" s="6">
        <v>3.58</v>
      </c>
      <c r="G200" s="6">
        <v>2</v>
      </c>
      <c r="H200" s="6">
        <v>1</v>
      </c>
    </row>
    <row r="201" spans="1:8" x14ac:dyDescent="0.2">
      <c r="A201" s="6" t="s">
        <v>25</v>
      </c>
      <c r="B201" s="6">
        <v>3</v>
      </c>
      <c r="C201" s="6">
        <v>60</v>
      </c>
      <c r="D201" s="6">
        <v>15</v>
      </c>
      <c r="E201" s="6">
        <v>3.9</v>
      </c>
      <c r="F201" s="6">
        <v>0.5</v>
      </c>
      <c r="G201" s="6">
        <v>1</v>
      </c>
      <c r="H201" s="6">
        <v>1</v>
      </c>
    </row>
    <row r="202" spans="1:8" x14ac:dyDescent="0.2">
      <c r="A202" s="6" t="s">
        <v>24</v>
      </c>
      <c r="B202" s="6">
        <v>3</v>
      </c>
      <c r="C202" s="6">
        <v>60</v>
      </c>
      <c r="D202" s="6">
        <v>0</v>
      </c>
      <c r="E202" s="6">
        <v>3.8</v>
      </c>
      <c r="F202" s="6">
        <v>0.9</v>
      </c>
      <c r="G202" s="6">
        <v>2</v>
      </c>
      <c r="H202" s="6">
        <v>1</v>
      </c>
    </row>
    <row r="203" spans="1:8" x14ac:dyDescent="0.2">
      <c r="A203" s="6" t="s">
        <v>24</v>
      </c>
      <c r="B203" s="6">
        <v>3</v>
      </c>
      <c r="C203" s="6">
        <v>60</v>
      </c>
      <c r="D203" s="6">
        <v>10</v>
      </c>
      <c r="E203" s="6">
        <v>4</v>
      </c>
      <c r="F203" s="6">
        <v>1.5</v>
      </c>
      <c r="G203" s="6">
        <v>6</v>
      </c>
      <c r="H203" s="6">
        <v>4</v>
      </c>
    </row>
    <row r="204" spans="1:8" x14ac:dyDescent="0.2">
      <c r="A204" s="6" t="s">
        <v>25</v>
      </c>
      <c r="B204" s="6">
        <v>3</v>
      </c>
      <c r="C204" s="6">
        <v>60</v>
      </c>
      <c r="D204" s="6">
        <v>0</v>
      </c>
      <c r="E204" s="6">
        <v>3</v>
      </c>
      <c r="F204" s="6">
        <v>2.77</v>
      </c>
      <c r="G204" s="6">
        <v>6</v>
      </c>
      <c r="H204" s="6">
        <v>4</v>
      </c>
    </row>
    <row r="205" spans="1:8" x14ac:dyDescent="0.2">
      <c r="A205" s="6" t="s">
        <v>25</v>
      </c>
      <c r="B205" s="6">
        <v>3</v>
      </c>
      <c r="C205" s="6">
        <v>60</v>
      </c>
      <c r="D205" s="6">
        <v>20</v>
      </c>
      <c r="E205" s="6">
        <v>3.2</v>
      </c>
      <c r="F205" s="6">
        <v>3</v>
      </c>
      <c r="G205" s="6">
        <v>2</v>
      </c>
      <c r="H205" s="6">
        <v>4</v>
      </c>
    </row>
    <row r="206" spans="1:8" x14ac:dyDescent="0.2">
      <c r="A206" s="6" t="s">
        <v>25</v>
      </c>
      <c r="B206" s="6">
        <v>3</v>
      </c>
      <c r="C206" s="6">
        <v>60</v>
      </c>
      <c r="D206" s="6">
        <v>0</v>
      </c>
      <c r="E206" s="6">
        <v>3.9</v>
      </c>
      <c r="F206" s="6">
        <v>3</v>
      </c>
      <c r="G206" s="6">
        <v>5</v>
      </c>
      <c r="H206" s="6">
        <v>1</v>
      </c>
    </row>
    <row r="207" spans="1:8" x14ac:dyDescent="0.2">
      <c r="A207" s="6" t="s">
        <v>24</v>
      </c>
      <c r="B207" s="6">
        <v>3</v>
      </c>
      <c r="C207" s="6">
        <v>60</v>
      </c>
      <c r="D207" s="6">
        <v>5</v>
      </c>
      <c r="E207" s="6">
        <v>3.9</v>
      </c>
      <c r="F207" s="6">
        <v>3</v>
      </c>
      <c r="G207" s="6">
        <v>1</v>
      </c>
      <c r="H207" s="6">
        <v>3</v>
      </c>
    </row>
    <row r="208" spans="1:8" x14ac:dyDescent="0.2">
      <c r="A208" s="6" t="s">
        <v>24</v>
      </c>
      <c r="B208" s="6">
        <v>3</v>
      </c>
      <c r="C208" s="6">
        <v>60</v>
      </c>
      <c r="D208" s="6">
        <v>0</v>
      </c>
      <c r="E208" s="6">
        <v>4.8</v>
      </c>
      <c r="F208" s="6">
        <v>3.1</v>
      </c>
      <c r="G208" s="6">
        <v>1</v>
      </c>
      <c r="H208" s="6">
        <v>4</v>
      </c>
    </row>
    <row r="209" spans="1:8" x14ac:dyDescent="0.2">
      <c r="A209" s="6" t="s">
        <v>25</v>
      </c>
      <c r="B209" s="6">
        <v>3</v>
      </c>
      <c r="C209" s="6">
        <v>60</v>
      </c>
      <c r="D209" s="6">
        <v>30</v>
      </c>
      <c r="E209" s="6">
        <v>5.45</v>
      </c>
      <c r="F209" s="6">
        <v>3.14</v>
      </c>
      <c r="G209" s="6">
        <v>6</v>
      </c>
      <c r="H209" s="6">
        <v>4</v>
      </c>
    </row>
    <row r="210" spans="1:8" x14ac:dyDescent="0.2">
      <c r="A210" s="6" t="s">
        <v>24</v>
      </c>
      <c r="B210" s="6">
        <v>3</v>
      </c>
      <c r="C210" s="6">
        <v>60</v>
      </c>
      <c r="D210" s="6">
        <v>10</v>
      </c>
      <c r="E210" s="6">
        <v>4</v>
      </c>
      <c r="F210" s="6">
        <v>3.2</v>
      </c>
      <c r="G210" s="6">
        <v>1</v>
      </c>
      <c r="H210" s="6">
        <v>1</v>
      </c>
    </row>
    <row r="211" spans="1:8" x14ac:dyDescent="0.2">
      <c r="A211" s="6" t="s">
        <v>24</v>
      </c>
      <c r="B211" s="6">
        <v>3</v>
      </c>
      <c r="C211" s="6">
        <v>60</v>
      </c>
      <c r="D211" s="6">
        <v>0</v>
      </c>
      <c r="E211" s="6">
        <v>3.5</v>
      </c>
      <c r="F211" s="6">
        <v>3.3</v>
      </c>
      <c r="G211" s="6">
        <v>6</v>
      </c>
      <c r="H211" s="6">
        <v>1</v>
      </c>
    </row>
    <row r="212" spans="1:8" x14ac:dyDescent="0.2">
      <c r="A212" s="6" t="s">
        <v>24</v>
      </c>
      <c r="B212" s="6">
        <v>3</v>
      </c>
      <c r="C212" s="6">
        <v>60</v>
      </c>
      <c r="D212" s="6">
        <v>15</v>
      </c>
      <c r="E212" s="6">
        <v>3.79</v>
      </c>
      <c r="F212" s="6">
        <v>3.37</v>
      </c>
      <c r="G212" s="6">
        <v>3</v>
      </c>
      <c r="H212" s="6">
        <v>1</v>
      </c>
    </row>
    <row r="213" spans="1:8" x14ac:dyDescent="0.2">
      <c r="A213" s="6" t="s">
        <v>24</v>
      </c>
      <c r="B213" s="6">
        <v>3</v>
      </c>
      <c r="C213" s="6">
        <v>60</v>
      </c>
      <c r="D213" s="6">
        <v>15</v>
      </c>
      <c r="E213" s="6">
        <v>3</v>
      </c>
      <c r="F213" s="6">
        <v>3.5</v>
      </c>
      <c r="G213" s="6">
        <v>1</v>
      </c>
      <c r="H213" s="6">
        <v>1</v>
      </c>
    </row>
    <row r="214" spans="1:8" x14ac:dyDescent="0.2">
      <c r="A214" s="6" t="s">
        <v>25</v>
      </c>
      <c r="B214" s="6">
        <v>3</v>
      </c>
      <c r="C214" s="6">
        <v>60</v>
      </c>
      <c r="D214" s="6">
        <v>15</v>
      </c>
      <c r="E214" s="6">
        <v>3.7</v>
      </c>
      <c r="F214" s="6">
        <v>3.5</v>
      </c>
      <c r="G214" s="6">
        <v>6</v>
      </c>
      <c r="H214" s="6">
        <v>1</v>
      </c>
    </row>
    <row r="215" spans="1:8" x14ac:dyDescent="0.2">
      <c r="A215" s="6" t="s">
        <v>25</v>
      </c>
      <c r="B215" s="6">
        <v>3</v>
      </c>
      <c r="C215" s="6">
        <v>60</v>
      </c>
      <c r="D215" s="6">
        <v>0</v>
      </c>
      <c r="E215" s="6">
        <v>3.55</v>
      </c>
      <c r="F215" s="6">
        <v>3.67</v>
      </c>
      <c r="G215" s="6">
        <v>1</v>
      </c>
      <c r="H215" s="6">
        <v>4</v>
      </c>
    </row>
    <row r="216" spans="1:8" x14ac:dyDescent="0.2">
      <c r="A216" s="6" t="s">
        <v>24</v>
      </c>
      <c r="B216" s="6">
        <v>3</v>
      </c>
      <c r="C216" s="6">
        <v>60</v>
      </c>
      <c r="D216" s="6">
        <v>12</v>
      </c>
      <c r="E216" s="6">
        <v>3.3</v>
      </c>
      <c r="F216" s="6">
        <v>3.7</v>
      </c>
      <c r="G216" s="6">
        <v>2</v>
      </c>
      <c r="H216" s="6">
        <v>1</v>
      </c>
    </row>
    <row r="217" spans="1:8" x14ac:dyDescent="0.2">
      <c r="A217" s="6" t="s">
        <v>24</v>
      </c>
      <c r="B217" s="6">
        <v>3</v>
      </c>
      <c r="C217" s="6">
        <v>60</v>
      </c>
      <c r="D217" s="6">
        <v>8</v>
      </c>
      <c r="E217" s="6"/>
      <c r="F217" s="6">
        <v>3.7</v>
      </c>
      <c r="G217" s="6">
        <v>1</v>
      </c>
      <c r="H217" s="6">
        <v>3</v>
      </c>
    </row>
    <row r="218" spans="1:8" x14ac:dyDescent="0.2">
      <c r="A218" s="6" t="s">
        <v>24</v>
      </c>
      <c r="B218" s="6">
        <v>3</v>
      </c>
      <c r="C218" s="6">
        <v>60</v>
      </c>
      <c r="D218" s="6">
        <v>15</v>
      </c>
      <c r="E218" s="6">
        <v>4.8</v>
      </c>
      <c r="F218" s="6">
        <v>3.89</v>
      </c>
      <c r="G218" s="6">
        <v>1</v>
      </c>
      <c r="H218" s="6">
        <v>2</v>
      </c>
    </row>
    <row r="219" spans="1:8" x14ac:dyDescent="0.2">
      <c r="A219" s="6" t="s">
        <v>25</v>
      </c>
      <c r="B219" s="6">
        <v>3</v>
      </c>
      <c r="C219" s="6">
        <v>60</v>
      </c>
      <c r="D219" s="6">
        <v>30</v>
      </c>
      <c r="E219" s="6">
        <v>3.9</v>
      </c>
      <c r="F219" s="6">
        <v>4</v>
      </c>
      <c r="G219" s="6">
        <v>1</v>
      </c>
      <c r="H219" s="6">
        <v>3</v>
      </c>
    </row>
    <row r="220" spans="1:8" x14ac:dyDescent="0.2">
      <c r="A220" s="6" t="s">
        <v>25</v>
      </c>
      <c r="B220" s="6">
        <v>3</v>
      </c>
      <c r="C220" s="6">
        <v>60</v>
      </c>
      <c r="D220" s="6">
        <v>20</v>
      </c>
      <c r="E220" s="6">
        <v>5</v>
      </c>
      <c r="F220" s="6">
        <v>4</v>
      </c>
      <c r="G220" s="6">
        <v>1</v>
      </c>
      <c r="H220" s="6">
        <v>2</v>
      </c>
    </row>
    <row r="221" spans="1:8" x14ac:dyDescent="0.2">
      <c r="A221" s="6" t="s">
        <v>25</v>
      </c>
      <c r="B221" s="6">
        <v>3</v>
      </c>
      <c r="C221" s="6">
        <v>60</v>
      </c>
      <c r="D221" s="6">
        <v>24</v>
      </c>
      <c r="E221" s="6">
        <v>2.5</v>
      </c>
      <c r="F221" s="6" t="s">
        <v>73</v>
      </c>
      <c r="G221" s="6">
        <v>5</v>
      </c>
      <c r="H221" s="6">
        <v>1</v>
      </c>
    </row>
    <row r="222" spans="1:8" x14ac:dyDescent="0.2">
      <c r="A222" s="6" t="s">
        <v>24</v>
      </c>
      <c r="B222" s="6">
        <v>3</v>
      </c>
      <c r="C222" s="6">
        <v>60</v>
      </c>
      <c r="D222" s="6">
        <v>20</v>
      </c>
      <c r="E222" s="6">
        <v>3.9</v>
      </c>
      <c r="F222" s="6" t="s">
        <v>73</v>
      </c>
      <c r="G222" s="6">
        <v>2</v>
      </c>
      <c r="H222" s="6">
        <v>3</v>
      </c>
    </row>
    <row r="223" spans="1:8" x14ac:dyDescent="0.2">
      <c r="A223" s="6" t="s">
        <v>25</v>
      </c>
      <c r="B223" s="6">
        <v>3</v>
      </c>
      <c r="C223" s="6">
        <v>45</v>
      </c>
      <c r="D223" s="6">
        <v>15</v>
      </c>
      <c r="E223" s="6">
        <v>4.45</v>
      </c>
      <c r="F223" s="6">
        <v>3.4</v>
      </c>
      <c r="G223" s="6">
        <v>5</v>
      </c>
      <c r="H223" s="6">
        <v>4</v>
      </c>
    </row>
    <row r="224" spans="1:8" x14ac:dyDescent="0.2">
      <c r="A224" s="6" t="s">
        <v>25</v>
      </c>
      <c r="B224" s="6">
        <v>3</v>
      </c>
      <c r="C224" s="6">
        <v>40</v>
      </c>
      <c r="D224" s="6">
        <v>12</v>
      </c>
      <c r="E224" s="6">
        <v>3.6</v>
      </c>
      <c r="F224" s="6">
        <v>3.4</v>
      </c>
      <c r="G224" s="6">
        <v>2</v>
      </c>
      <c r="H224" s="6">
        <v>3</v>
      </c>
    </row>
    <row r="225" spans="1:8" x14ac:dyDescent="0.2">
      <c r="A225" s="6" t="s">
        <v>24</v>
      </c>
      <c r="B225" s="6">
        <v>3</v>
      </c>
      <c r="C225" s="6">
        <v>35</v>
      </c>
      <c r="D225" s="6">
        <v>0</v>
      </c>
      <c r="E225" s="6">
        <v>3.74</v>
      </c>
      <c r="F225" s="6">
        <v>3.3090000000000002</v>
      </c>
      <c r="G225" s="6">
        <v>5</v>
      </c>
      <c r="H225" s="6">
        <v>1</v>
      </c>
    </row>
    <row r="226" spans="1:8" x14ac:dyDescent="0.2">
      <c r="A226" s="6" t="s">
        <v>25</v>
      </c>
      <c r="B226" s="6">
        <v>3</v>
      </c>
      <c r="C226" s="6">
        <v>30</v>
      </c>
      <c r="D226" s="6">
        <v>0</v>
      </c>
      <c r="E226" s="6">
        <v>4</v>
      </c>
      <c r="F226" s="6">
        <v>3</v>
      </c>
      <c r="G226" s="6">
        <v>1</v>
      </c>
      <c r="H226" s="6">
        <v>1</v>
      </c>
    </row>
    <row r="227" spans="1:8" x14ac:dyDescent="0.2">
      <c r="A227" s="6" t="s">
        <v>25</v>
      </c>
      <c r="B227" s="6">
        <v>3</v>
      </c>
      <c r="C227" s="6">
        <v>30</v>
      </c>
      <c r="D227" s="6">
        <v>0</v>
      </c>
      <c r="E227" s="6">
        <v>4</v>
      </c>
      <c r="F227" s="6">
        <v>3.8</v>
      </c>
      <c r="G227" s="6">
        <v>1</v>
      </c>
      <c r="H227" s="6">
        <v>2</v>
      </c>
    </row>
    <row r="228" spans="1:8" x14ac:dyDescent="0.2">
      <c r="A228" s="6" t="s">
        <v>24</v>
      </c>
      <c r="B228" s="6">
        <v>3</v>
      </c>
      <c r="C228" s="6">
        <v>30</v>
      </c>
      <c r="D228" s="6">
        <v>10</v>
      </c>
      <c r="E228" s="6">
        <v>3.92</v>
      </c>
      <c r="F228" s="6">
        <v>3.82</v>
      </c>
      <c r="G228" s="6">
        <v>2</v>
      </c>
      <c r="H228" s="6">
        <v>1</v>
      </c>
    </row>
    <row r="229" spans="1:8" x14ac:dyDescent="0.2">
      <c r="A229" s="6" t="s">
        <v>24</v>
      </c>
      <c r="B229" s="6">
        <v>3</v>
      </c>
      <c r="C229" s="6">
        <v>30</v>
      </c>
      <c r="D229" s="6">
        <v>8</v>
      </c>
      <c r="E229" s="6">
        <v>4.5999999999999996</v>
      </c>
      <c r="F229" s="6">
        <v>4</v>
      </c>
      <c r="G229" s="6">
        <v>6</v>
      </c>
      <c r="H229" s="6">
        <v>2</v>
      </c>
    </row>
    <row r="230" spans="1:8" x14ac:dyDescent="0.2">
      <c r="A230" s="6" t="s">
        <v>25</v>
      </c>
      <c r="B230" s="6">
        <v>3</v>
      </c>
      <c r="C230" s="6">
        <v>30</v>
      </c>
      <c r="D230" s="6">
        <v>35</v>
      </c>
      <c r="E230" s="6">
        <v>4</v>
      </c>
      <c r="F230" s="6" t="s">
        <v>73</v>
      </c>
      <c r="G230" s="6">
        <v>5</v>
      </c>
      <c r="H230" s="6">
        <v>1</v>
      </c>
    </row>
    <row r="231" spans="1:8" x14ac:dyDescent="0.2">
      <c r="A231" s="6" t="s">
        <v>25</v>
      </c>
      <c r="B231" s="6">
        <v>3</v>
      </c>
      <c r="C231" s="6">
        <v>20</v>
      </c>
      <c r="D231" s="6">
        <v>20</v>
      </c>
      <c r="E231" s="6">
        <v>3.5</v>
      </c>
      <c r="F231" s="6">
        <v>3</v>
      </c>
      <c r="G231" s="6">
        <v>5</v>
      </c>
      <c r="H231" s="6">
        <v>2</v>
      </c>
    </row>
    <row r="232" spans="1:8" x14ac:dyDescent="0.2">
      <c r="A232" s="6" t="s">
        <v>25</v>
      </c>
      <c r="B232" s="6">
        <v>3</v>
      </c>
      <c r="C232" s="6">
        <v>20</v>
      </c>
      <c r="D232" s="6">
        <v>0</v>
      </c>
      <c r="E232" s="6">
        <v>3.85</v>
      </c>
      <c r="F232" s="6">
        <v>3.7</v>
      </c>
      <c r="G232" s="6">
        <v>3</v>
      </c>
      <c r="H232" s="6">
        <v>3</v>
      </c>
    </row>
    <row r="233" spans="1:8" x14ac:dyDescent="0.2">
      <c r="A233" s="6" t="s">
        <v>25</v>
      </c>
      <c r="B233" s="6">
        <v>4</v>
      </c>
      <c r="C233" s="6" t="s">
        <v>73</v>
      </c>
      <c r="D233" s="6">
        <v>0</v>
      </c>
      <c r="E233" s="6">
        <v>3.4</v>
      </c>
      <c r="F233" s="6">
        <v>2.8</v>
      </c>
      <c r="G233" s="6">
        <v>5</v>
      </c>
      <c r="H233" s="6">
        <v>4</v>
      </c>
    </row>
    <row r="234" spans="1:8" x14ac:dyDescent="0.2">
      <c r="A234" s="6" t="s">
        <v>24</v>
      </c>
      <c r="B234" s="6">
        <v>4</v>
      </c>
      <c r="C234" s="6" t="s">
        <v>73</v>
      </c>
      <c r="D234" s="6">
        <v>36</v>
      </c>
      <c r="E234" s="6">
        <v>3.5</v>
      </c>
      <c r="F234" s="6">
        <v>2.8</v>
      </c>
      <c r="G234" s="6">
        <v>6</v>
      </c>
      <c r="H234" s="6">
        <v>1</v>
      </c>
    </row>
    <row r="235" spans="1:8" x14ac:dyDescent="0.2">
      <c r="A235" s="6" t="s">
        <v>24</v>
      </c>
      <c r="B235" s="6">
        <v>4</v>
      </c>
      <c r="C235" s="6">
        <v>300</v>
      </c>
      <c r="D235" s="6">
        <v>9</v>
      </c>
      <c r="E235" s="6">
        <v>3.95</v>
      </c>
      <c r="F235" s="6">
        <v>2.6</v>
      </c>
      <c r="G235" s="6">
        <v>3</v>
      </c>
      <c r="H235" s="6">
        <v>3</v>
      </c>
    </row>
    <row r="236" spans="1:8" x14ac:dyDescent="0.2">
      <c r="A236" s="6" t="s">
        <v>24</v>
      </c>
      <c r="B236" s="6">
        <v>4</v>
      </c>
      <c r="C236" s="6">
        <v>240</v>
      </c>
      <c r="D236" s="6">
        <v>0</v>
      </c>
      <c r="E236" s="6">
        <v>3.87</v>
      </c>
      <c r="F236" s="6">
        <v>2.4466000000000001</v>
      </c>
      <c r="G236" s="6">
        <v>2</v>
      </c>
      <c r="H236" s="6">
        <v>4</v>
      </c>
    </row>
    <row r="237" spans="1:8" x14ac:dyDescent="0.2">
      <c r="A237" s="6" t="s">
        <v>24</v>
      </c>
      <c r="B237" s="6">
        <v>4</v>
      </c>
      <c r="C237" s="6">
        <v>180</v>
      </c>
      <c r="D237" s="6">
        <v>25</v>
      </c>
      <c r="E237" s="6">
        <v>5</v>
      </c>
      <c r="F237" s="6">
        <v>2.5</v>
      </c>
      <c r="G237" s="6">
        <v>1</v>
      </c>
      <c r="H237" s="6">
        <v>4</v>
      </c>
    </row>
    <row r="238" spans="1:8" x14ac:dyDescent="0.2">
      <c r="A238" s="6" t="s">
        <v>25</v>
      </c>
      <c r="B238" s="6">
        <v>4</v>
      </c>
      <c r="C238" s="6">
        <v>180</v>
      </c>
      <c r="D238" s="6">
        <v>15</v>
      </c>
      <c r="E238" s="6">
        <v>4</v>
      </c>
      <c r="F238" s="6">
        <v>3</v>
      </c>
      <c r="G238" s="6">
        <v>2</v>
      </c>
      <c r="H238" s="6">
        <v>2</v>
      </c>
    </row>
    <row r="239" spans="1:8" x14ac:dyDescent="0.2">
      <c r="A239" s="6" t="s">
        <v>25</v>
      </c>
      <c r="B239" s="6">
        <v>4</v>
      </c>
      <c r="C239" s="6">
        <v>120</v>
      </c>
      <c r="D239" s="6">
        <v>0</v>
      </c>
      <c r="E239" s="6">
        <v>3.2</v>
      </c>
      <c r="F239" s="6">
        <v>2.2000000000000002</v>
      </c>
      <c r="G239" s="6">
        <v>2</v>
      </c>
      <c r="H239" s="6">
        <v>1</v>
      </c>
    </row>
    <row r="240" spans="1:8" x14ac:dyDescent="0.2">
      <c r="A240" s="6" t="s">
        <v>24</v>
      </c>
      <c r="B240" s="6">
        <v>4</v>
      </c>
      <c r="C240" s="6">
        <v>120</v>
      </c>
      <c r="D240" s="6">
        <v>0</v>
      </c>
      <c r="E240" s="6">
        <v>4</v>
      </c>
      <c r="F240" s="6">
        <v>2.7</v>
      </c>
      <c r="G240" s="6">
        <v>6</v>
      </c>
      <c r="H240" s="6">
        <v>3</v>
      </c>
    </row>
    <row r="241" spans="1:8" x14ac:dyDescent="0.2">
      <c r="A241" s="6" t="s">
        <v>24</v>
      </c>
      <c r="B241" s="6">
        <v>4</v>
      </c>
      <c r="C241" s="6">
        <v>120</v>
      </c>
      <c r="D241" s="6">
        <v>2</v>
      </c>
      <c r="E241" s="6">
        <v>3.8</v>
      </c>
      <c r="F241" s="6">
        <v>3.5</v>
      </c>
      <c r="G241" s="6">
        <v>2</v>
      </c>
      <c r="H241" s="6">
        <v>1</v>
      </c>
    </row>
    <row r="242" spans="1:8" x14ac:dyDescent="0.2">
      <c r="A242" s="6" t="s">
        <v>25</v>
      </c>
      <c r="B242" s="6">
        <v>4</v>
      </c>
      <c r="C242" s="6">
        <v>120</v>
      </c>
      <c r="D242" s="6">
        <v>12</v>
      </c>
      <c r="E242" s="6">
        <v>4.5999999999999996</v>
      </c>
      <c r="F242" s="6">
        <v>3.6</v>
      </c>
      <c r="G242" s="6">
        <v>3</v>
      </c>
      <c r="H242" s="6">
        <v>4</v>
      </c>
    </row>
    <row r="243" spans="1:8" x14ac:dyDescent="0.2">
      <c r="A243" s="6" t="s">
        <v>24</v>
      </c>
      <c r="B243" s="6">
        <v>4</v>
      </c>
      <c r="C243" s="6">
        <v>120</v>
      </c>
      <c r="D243" s="6">
        <v>15</v>
      </c>
      <c r="E243" s="6">
        <v>3.91</v>
      </c>
      <c r="F243" s="6">
        <v>3.95</v>
      </c>
      <c r="G243" s="6">
        <v>5</v>
      </c>
      <c r="H243" s="6">
        <v>1</v>
      </c>
    </row>
    <row r="244" spans="1:8" x14ac:dyDescent="0.2">
      <c r="A244" s="6" t="s">
        <v>24</v>
      </c>
      <c r="B244" s="6">
        <v>4</v>
      </c>
      <c r="C244" s="6">
        <v>90</v>
      </c>
      <c r="D244" s="6">
        <v>30</v>
      </c>
      <c r="E244" s="6">
        <v>4</v>
      </c>
      <c r="F244" s="6">
        <v>2.8</v>
      </c>
      <c r="G244" s="6">
        <v>1</v>
      </c>
      <c r="H244" s="6">
        <v>2</v>
      </c>
    </row>
    <row r="245" spans="1:8" x14ac:dyDescent="0.2">
      <c r="A245" s="6" t="s">
        <v>24</v>
      </c>
      <c r="B245" s="6">
        <v>4</v>
      </c>
      <c r="C245" s="6">
        <v>90</v>
      </c>
      <c r="D245" s="6">
        <v>35</v>
      </c>
      <c r="E245" s="6"/>
      <c r="F245" s="6">
        <v>3.6</v>
      </c>
      <c r="G245" s="6">
        <v>5</v>
      </c>
      <c r="H245" s="6">
        <v>1</v>
      </c>
    </row>
    <row r="246" spans="1:8" x14ac:dyDescent="0.2">
      <c r="A246" s="6" t="s">
        <v>25</v>
      </c>
      <c r="B246" s="6">
        <v>4</v>
      </c>
      <c r="C246" s="6">
        <v>60</v>
      </c>
      <c r="D246" s="6">
        <v>15</v>
      </c>
      <c r="E246" s="6">
        <v>3.34</v>
      </c>
      <c r="F246" s="6">
        <v>1.67</v>
      </c>
      <c r="G246" s="6">
        <v>1</v>
      </c>
      <c r="H246" s="6">
        <v>4</v>
      </c>
    </row>
    <row r="247" spans="1:8" x14ac:dyDescent="0.2">
      <c r="A247" s="6" t="s">
        <v>25</v>
      </c>
      <c r="B247" s="6">
        <v>4</v>
      </c>
      <c r="C247" s="6">
        <v>60</v>
      </c>
      <c r="D247" s="6">
        <v>20</v>
      </c>
      <c r="E247" s="6">
        <v>3.5</v>
      </c>
      <c r="F247" s="6">
        <v>2.5</v>
      </c>
      <c r="G247" s="6">
        <v>1</v>
      </c>
      <c r="H247" s="6">
        <v>4</v>
      </c>
    </row>
    <row r="248" spans="1:8" x14ac:dyDescent="0.2">
      <c r="A248" s="6" t="s">
        <v>24</v>
      </c>
      <c r="B248" s="6">
        <v>4</v>
      </c>
      <c r="C248" s="6">
        <v>60</v>
      </c>
      <c r="D248" s="6">
        <v>32</v>
      </c>
      <c r="E248" s="6">
        <v>3.8</v>
      </c>
      <c r="F248" s="6">
        <v>2.7</v>
      </c>
      <c r="G248" s="6">
        <v>1</v>
      </c>
      <c r="H248" s="6">
        <v>1</v>
      </c>
    </row>
    <row r="249" spans="1:8" x14ac:dyDescent="0.2">
      <c r="A249" s="6" t="s">
        <v>24</v>
      </c>
      <c r="B249" s="6">
        <v>4</v>
      </c>
      <c r="C249" s="6">
        <v>60</v>
      </c>
      <c r="D249" s="6">
        <v>25</v>
      </c>
      <c r="E249" s="6">
        <v>3.8</v>
      </c>
      <c r="F249" s="6">
        <v>2.8</v>
      </c>
      <c r="G249" s="6">
        <v>5</v>
      </c>
      <c r="H249" s="6">
        <v>4</v>
      </c>
    </row>
    <row r="250" spans="1:8" x14ac:dyDescent="0.2">
      <c r="A250" s="6" t="s">
        <v>24</v>
      </c>
      <c r="B250" s="6">
        <v>4</v>
      </c>
      <c r="C250" s="6">
        <v>60</v>
      </c>
      <c r="D250" s="6">
        <v>25</v>
      </c>
      <c r="E250" s="6">
        <v>4</v>
      </c>
      <c r="F250" s="6">
        <v>2.8</v>
      </c>
      <c r="G250" s="6">
        <v>1</v>
      </c>
      <c r="H250" s="6">
        <v>2</v>
      </c>
    </row>
    <row r="251" spans="1:8" x14ac:dyDescent="0.2">
      <c r="A251" s="6" t="s">
        <v>25</v>
      </c>
      <c r="B251" s="6">
        <v>4</v>
      </c>
      <c r="C251" s="6">
        <v>60</v>
      </c>
      <c r="D251" s="6">
        <v>25</v>
      </c>
      <c r="E251" s="6">
        <v>5</v>
      </c>
      <c r="F251" s="6">
        <v>3.25</v>
      </c>
      <c r="G251" s="6">
        <v>1</v>
      </c>
      <c r="H251" s="6">
        <v>1</v>
      </c>
    </row>
    <row r="252" spans="1:8" x14ac:dyDescent="0.2">
      <c r="A252" s="6" t="s">
        <v>24</v>
      </c>
      <c r="B252" s="6">
        <v>4</v>
      </c>
      <c r="C252" s="6">
        <v>60</v>
      </c>
      <c r="D252" s="6">
        <v>0</v>
      </c>
      <c r="E252" s="6">
        <v>3.7</v>
      </c>
      <c r="F252" s="6">
        <v>3.79</v>
      </c>
      <c r="G252" s="6">
        <v>1</v>
      </c>
      <c r="H252" s="6">
        <v>1</v>
      </c>
    </row>
    <row r="253" spans="1:8" x14ac:dyDescent="0.2">
      <c r="A253" s="6" t="s">
        <v>25</v>
      </c>
      <c r="B253" s="6"/>
      <c r="C253" s="6">
        <v>10</v>
      </c>
      <c r="D253" s="6">
        <v>20</v>
      </c>
      <c r="E253" s="6">
        <v>3</v>
      </c>
      <c r="F253" s="6">
        <v>0</v>
      </c>
      <c r="G253" s="6">
        <v>5</v>
      </c>
      <c r="H253" s="6">
        <v>1</v>
      </c>
    </row>
  </sheetData>
  <autoFilter ref="A1:H1">
    <sortState ref="A2:H253">
      <sortCondition ref="B1"/>
    </sortState>
  </autoFilter>
  <mergeCells count="3">
    <mergeCell ref="P11:S11"/>
    <mergeCell ref="Q30:T30"/>
    <mergeCell ref="AE79:AG8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253"/>
  <sheetViews>
    <sheetView workbookViewId="0">
      <selection activeCell="B1" sqref="B1:C1048576"/>
    </sheetView>
  </sheetViews>
  <sheetFormatPr defaultRowHeight="12.75" x14ac:dyDescent="0.2"/>
  <cols>
    <col min="1" max="3" width="9" style="3"/>
  </cols>
  <sheetData>
    <row r="1" spans="1:3" x14ac:dyDescent="0.2">
      <c r="A1" s="2" t="s">
        <v>16</v>
      </c>
      <c r="B1" s="2" t="s">
        <v>4</v>
      </c>
      <c r="C1" s="2" t="s">
        <v>8</v>
      </c>
    </row>
    <row r="2" spans="1:3" ht="12.75" hidden="1" customHeight="1" x14ac:dyDescent="0.2">
      <c r="A2" s="6" t="s">
        <v>24</v>
      </c>
      <c r="B2" s="6">
        <v>240</v>
      </c>
      <c r="C2" s="6">
        <v>3.89</v>
      </c>
    </row>
    <row r="3" spans="1:3" ht="12.75" hidden="1" customHeight="1" x14ac:dyDescent="0.2">
      <c r="A3" s="6" t="s">
        <v>24</v>
      </c>
      <c r="B3" s="6">
        <v>200</v>
      </c>
      <c r="C3" s="6">
        <v>3.9</v>
      </c>
    </row>
    <row r="4" spans="1:3" ht="12.75" hidden="1" customHeight="1" x14ac:dyDescent="0.2">
      <c r="A4" s="6" t="s">
        <v>24</v>
      </c>
      <c r="B4" s="6">
        <v>180</v>
      </c>
      <c r="C4" s="6">
        <v>5</v>
      </c>
    </row>
    <row r="5" spans="1:3" x14ac:dyDescent="0.2">
      <c r="A5" s="6" t="s">
        <v>25</v>
      </c>
      <c r="B5" s="6">
        <v>150</v>
      </c>
      <c r="C5" s="6">
        <v>3.9</v>
      </c>
    </row>
    <row r="6" spans="1:3" ht="12.75" hidden="1" customHeight="1" x14ac:dyDescent="0.2">
      <c r="A6" s="6" t="s">
        <v>24</v>
      </c>
      <c r="B6" s="6">
        <v>120</v>
      </c>
      <c r="C6" s="6">
        <v>3.8</v>
      </c>
    </row>
    <row r="7" spans="1:3" x14ac:dyDescent="0.2">
      <c r="A7" s="6" t="s">
        <v>25</v>
      </c>
      <c r="B7" s="6">
        <v>120</v>
      </c>
      <c r="C7" s="6">
        <v>3.92</v>
      </c>
    </row>
    <row r="8" spans="1:3" ht="12.75" hidden="1" customHeight="1" x14ac:dyDescent="0.2">
      <c r="A8" s="6" t="s">
        <v>24</v>
      </c>
      <c r="B8" s="6">
        <v>120</v>
      </c>
      <c r="C8" s="6">
        <v>3.61</v>
      </c>
    </row>
    <row r="9" spans="1:3" ht="12.75" customHeight="1" x14ac:dyDescent="0.2">
      <c r="A9" s="6" t="s">
        <v>25</v>
      </c>
      <c r="B9" s="6">
        <v>120</v>
      </c>
      <c r="C9" s="6">
        <v>3.64</v>
      </c>
    </row>
    <row r="10" spans="1:3" ht="12.75" hidden="1" customHeight="1" x14ac:dyDescent="0.2">
      <c r="A10" s="6" t="s">
        <v>24</v>
      </c>
      <c r="B10" s="6">
        <v>120</v>
      </c>
      <c r="C10" s="6">
        <v>3.7</v>
      </c>
    </row>
    <row r="11" spans="1:3" ht="12.75" hidden="1" customHeight="1" x14ac:dyDescent="0.2">
      <c r="A11" s="6" t="s">
        <v>24</v>
      </c>
      <c r="B11" s="6">
        <v>120</v>
      </c>
      <c r="C11" s="6">
        <v>3.99</v>
      </c>
    </row>
    <row r="12" spans="1:3" ht="12.75" customHeight="1" x14ac:dyDescent="0.2">
      <c r="A12" s="6" t="s">
        <v>25</v>
      </c>
      <c r="B12" s="6">
        <v>120</v>
      </c>
      <c r="C12" s="6">
        <v>3.9969999999999999</v>
      </c>
    </row>
    <row r="13" spans="1:3" ht="12.75" customHeight="1" x14ac:dyDescent="0.2">
      <c r="A13" s="6" t="s">
        <v>25</v>
      </c>
      <c r="B13" s="6">
        <v>120</v>
      </c>
      <c r="C13" s="6">
        <v>4.3</v>
      </c>
    </row>
    <row r="14" spans="1:3" ht="12.75" hidden="1" customHeight="1" x14ac:dyDescent="0.2">
      <c r="A14" s="6" t="s">
        <v>24</v>
      </c>
      <c r="B14" s="6">
        <v>100</v>
      </c>
      <c r="C14" s="6">
        <v>3.2</v>
      </c>
    </row>
    <row r="15" spans="1:3" ht="12.75" hidden="1" customHeight="1" x14ac:dyDescent="0.2">
      <c r="A15" s="6" t="s">
        <v>24</v>
      </c>
      <c r="B15" s="6">
        <v>100</v>
      </c>
      <c r="C15" s="6">
        <v>3.6</v>
      </c>
    </row>
    <row r="16" spans="1:3" ht="12.75" hidden="1" customHeight="1" x14ac:dyDescent="0.2">
      <c r="A16" s="6" t="s">
        <v>24</v>
      </c>
      <c r="B16" s="6">
        <v>90</v>
      </c>
      <c r="C16" s="6">
        <v>3.54</v>
      </c>
    </row>
    <row r="17" spans="1:3" ht="12.75" hidden="1" customHeight="1" x14ac:dyDescent="0.2">
      <c r="A17" s="6" t="s">
        <v>24</v>
      </c>
      <c r="B17" s="6">
        <v>90</v>
      </c>
      <c r="C17" s="6">
        <v>3.64</v>
      </c>
    </row>
    <row r="18" spans="1:3" ht="12.75" hidden="1" customHeight="1" x14ac:dyDescent="0.2">
      <c r="A18" s="6" t="s">
        <v>24</v>
      </c>
      <c r="B18" s="6">
        <v>90</v>
      </c>
      <c r="C18" s="6">
        <v>4.0999999999999996</v>
      </c>
    </row>
    <row r="19" spans="1:3" ht="12.75" hidden="1" customHeight="1" x14ac:dyDescent="0.2">
      <c r="A19" s="6" t="s">
        <v>24</v>
      </c>
      <c r="B19" s="6">
        <v>90</v>
      </c>
      <c r="C19" s="6">
        <v>5</v>
      </c>
    </row>
    <row r="20" spans="1:3" ht="12.75" hidden="1" customHeight="1" x14ac:dyDescent="0.2">
      <c r="A20" s="6" t="s">
        <v>24</v>
      </c>
      <c r="B20" s="6">
        <v>80</v>
      </c>
      <c r="C20" s="6">
        <v>3.3</v>
      </c>
    </row>
    <row r="21" spans="1:3" ht="12.75" customHeight="1" x14ac:dyDescent="0.2">
      <c r="A21" s="6" t="s">
        <v>25</v>
      </c>
      <c r="B21" s="6">
        <v>70</v>
      </c>
      <c r="C21" s="6">
        <v>4</v>
      </c>
    </row>
    <row r="22" spans="1:3" ht="12.75" customHeight="1" x14ac:dyDescent="0.2">
      <c r="A22" s="6" t="s">
        <v>25</v>
      </c>
      <c r="B22" s="6">
        <v>65</v>
      </c>
      <c r="C22" s="6">
        <v>4</v>
      </c>
    </row>
    <row r="23" spans="1:3" ht="12.75" hidden="1" customHeight="1" x14ac:dyDescent="0.2">
      <c r="A23" s="6" t="s">
        <v>24</v>
      </c>
      <c r="B23" s="6">
        <v>60</v>
      </c>
      <c r="C23" s="6">
        <v>3.8</v>
      </c>
    </row>
    <row r="24" spans="1:3" x14ac:dyDescent="0.2">
      <c r="A24" s="6" t="s">
        <v>25</v>
      </c>
      <c r="B24" s="6">
        <v>60</v>
      </c>
      <c r="C24" s="6">
        <v>3.4</v>
      </c>
    </row>
    <row r="25" spans="1:3" ht="12.75" customHeight="1" x14ac:dyDescent="0.2">
      <c r="A25" s="6" t="s">
        <v>25</v>
      </c>
      <c r="B25" s="6">
        <v>60</v>
      </c>
      <c r="C25" s="6">
        <v>3.59</v>
      </c>
    </row>
    <row r="26" spans="1:3" ht="12.75" hidden="1" customHeight="1" x14ac:dyDescent="0.2">
      <c r="A26" s="6" t="s">
        <v>24</v>
      </c>
      <c r="B26" s="6">
        <v>60</v>
      </c>
      <c r="C26" s="6">
        <v>4.3330000000000002</v>
      </c>
    </row>
    <row r="27" spans="1:3" ht="12.75" customHeight="1" x14ac:dyDescent="0.2">
      <c r="A27" s="6" t="s">
        <v>25</v>
      </c>
      <c r="B27" s="6">
        <v>60</v>
      </c>
      <c r="C27" s="6">
        <v>4.5999999999999996</v>
      </c>
    </row>
    <row r="28" spans="1:3" ht="12.75" hidden="1" customHeight="1" x14ac:dyDescent="0.2">
      <c r="A28" s="6" t="s">
        <v>24</v>
      </c>
      <c r="B28" s="6">
        <v>45</v>
      </c>
      <c r="C28" s="6">
        <v>3.89</v>
      </c>
    </row>
    <row r="29" spans="1:3" ht="12.75" hidden="1" customHeight="1" x14ac:dyDescent="0.2">
      <c r="A29" s="6" t="s">
        <v>24</v>
      </c>
      <c r="B29" s="6">
        <v>45</v>
      </c>
      <c r="C29" s="6">
        <v>4.1130000000000004</v>
      </c>
    </row>
    <row r="30" spans="1:3" ht="12.75" customHeight="1" x14ac:dyDescent="0.2">
      <c r="A30" s="6" t="s">
        <v>25</v>
      </c>
      <c r="B30" s="6">
        <v>30</v>
      </c>
      <c r="C30" s="6">
        <v>3.7</v>
      </c>
    </row>
    <row r="31" spans="1:3" ht="12.75" hidden="1" customHeight="1" x14ac:dyDescent="0.2">
      <c r="A31" s="6" t="s">
        <v>24</v>
      </c>
      <c r="B31" s="6">
        <v>30</v>
      </c>
      <c r="C31" s="6">
        <v>4</v>
      </c>
    </row>
    <row r="32" spans="1:3" ht="12.75" hidden="1" customHeight="1" x14ac:dyDescent="0.2">
      <c r="A32" s="6" t="s">
        <v>24</v>
      </c>
      <c r="B32" s="6">
        <v>30</v>
      </c>
      <c r="C32" s="6"/>
    </row>
    <row r="33" spans="1:3" ht="12.75" customHeight="1" x14ac:dyDescent="0.2">
      <c r="A33" s="6" t="s">
        <v>25</v>
      </c>
      <c r="B33" s="6">
        <v>20</v>
      </c>
      <c r="C33" s="6">
        <v>3.94</v>
      </c>
    </row>
    <row r="34" spans="1:3" ht="12.75" hidden="1" customHeight="1" x14ac:dyDescent="0.2">
      <c r="A34" s="6" t="s">
        <v>24</v>
      </c>
      <c r="B34" s="6">
        <v>20</v>
      </c>
      <c r="C34" s="6">
        <v>4</v>
      </c>
    </row>
    <row r="35" spans="1:3" ht="12.75" hidden="1" customHeight="1" x14ac:dyDescent="0.2">
      <c r="A35" s="6" t="s">
        <v>24</v>
      </c>
      <c r="B35" s="6">
        <v>20</v>
      </c>
      <c r="C35" s="6">
        <v>4.01</v>
      </c>
    </row>
    <row r="36" spans="1:3" ht="12.75" hidden="1" customHeight="1" x14ac:dyDescent="0.2">
      <c r="A36" s="6" t="s">
        <v>24</v>
      </c>
      <c r="B36" s="6">
        <v>20</v>
      </c>
      <c r="C36" s="6"/>
    </row>
    <row r="37" spans="1:3" ht="12.75" hidden="1" customHeight="1" x14ac:dyDescent="0.2">
      <c r="A37" s="6" t="s">
        <v>24</v>
      </c>
      <c r="B37" s="6" t="s">
        <v>73</v>
      </c>
      <c r="C37" s="6">
        <v>3.8</v>
      </c>
    </row>
    <row r="38" spans="1:3" x14ac:dyDescent="0.2">
      <c r="A38" s="6" t="s">
        <v>25</v>
      </c>
      <c r="B38" s="6">
        <v>360</v>
      </c>
      <c r="C38" s="6">
        <v>3.3</v>
      </c>
    </row>
    <row r="39" spans="1:3" ht="12.75" hidden="1" customHeight="1" x14ac:dyDescent="0.2">
      <c r="A39" s="6" t="s">
        <v>24</v>
      </c>
      <c r="B39" s="6">
        <v>360</v>
      </c>
      <c r="C39" s="6">
        <v>3.95</v>
      </c>
    </row>
    <row r="40" spans="1:3" ht="12.75" hidden="1" customHeight="1" x14ac:dyDescent="0.2">
      <c r="A40" s="6" t="s">
        <v>24</v>
      </c>
      <c r="B40" s="6">
        <v>360</v>
      </c>
      <c r="C40" s="6">
        <v>3.68</v>
      </c>
    </row>
    <row r="41" spans="1:3" x14ac:dyDescent="0.2">
      <c r="A41" s="6" t="s">
        <v>25</v>
      </c>
      <c r="B41" s="6">
        <v>300</v>
      </c>
      <c r="C41" s="6">
        <v>3.7</v>
      </c>
    </row>
    <row r="42" spans="1:3" x14ac:dyDescent="0.2">
      <c r="A42" s="6" t="s">
        <v>25</v>
      </c>
      <c r="B42" s="6">
        <v>300</v>
      </c>
      <c r="C42" s="6">
        <v>5</v>
      </c>
    </row>
    <row r="43" spans="1:3" ht="12.75" hidden="1" customHeight="1" x14ac:dyDescent="0.2">
      <c r="A43" s="6" t="s">
        <v>24</v>
      </c>
      <c r="B43" s="6">
        <v>250</v>
      </c>
      <c r="C43" s="6">
        <v>4</v>
      </c>
    </row>
    <row r="44" spans="1:3" x14ac:dyDescent="0.2">
      <c r="A44" s="6" t="s">
        <v>25</v>
      </c>
      <c r="B44" s="6">
        <v>240</v>
      </c>
      <c r="C44" s="6">
        <v>3.6</v>
      </c>
    </row>
    <row r="45" spans="1:3" ht="12.75" hidden="1" customHeight="1" x14ac:dyDescent="0.2">
      <c r="A45" s="6" t="s">
        <v>24</v>
      </c>
      <c r="B45" s="6">
        <v>240</v>
      </c>
      <c r="C45" s="6">
        <v>4.5199999999999996</v>
      </c>
    </row>
    <row r="46" spans="1:3" ht="12.75" hidden="1" customHeight="1" x14ac:dyDescent="0.2">
      <c r="A46" s="6" t="s">
        <v>24</v>
      </c>
      <c r="B46" s="6">
        <v>240</v>
      </c>
      <c r="C46" s="6">
        <v>3.8</v>
      </c>
    </row>
    <row r="47" spans="1:3" ht="12.75" hidden="1" customHeight="1" x14ac:dyDescent="0.2">
      <c r="A47" s="6" t="s">
        <v>24</v>
      </c>
      <c r="B47" s="6">
        <v>240</v>
      </c>
      <c r="C47" s="6">
        <v>4</v>
      </c>
    </row>
    <row r="48" spans="1:3" x14ac:dyDescent="0.2">
      <c r="A48" s="6" t="s">
        <v>25</v>
      </c>
      <c r="B48" s="6">
        <v>240</v>
      </c>
      <c r="C48" s="6">
        <v>3.5</v>
      </c>
    </row>
    <row r="49" spans="1:3" ht="12.75" hidden="1" customHeight="1" x14ac:dyDescent="0.2">
      <c r="A49" s="6" t="s">
        <v>24</v>
      </c>
      <c r="B49" s="6">
        <v>240</v>
      </c>
      <c r="C49" s="6">
        <v>3.8</v>
      </c>
    </row>
    <row r="50" spans="1:3" ht="12.75" hidden="1" customHeight="1" x14ac:dyDescent="0.2">
      <c r="A50" s="6" t="s">
        <v>24</v>
      </c>
      <c r="B50" s="6">
        <v>200</v>
      </c>
      <c r="C50" s="6">
        <v>4.2</v>
      </c>
    </row>
    <row r="51" spans="1:3" ht="12.75" hidden="1" customHeight="1" x14ac:dyDescent="0.2">
      <c r="A51" s="6" t="s">
        <v>24</v>
      </c>
      <c r="B51" s="6">
        <v>180</v>
      </c>
      <c r="C51" s="6">
        <v>4.2</v>
      </c>
    </row>
    <row r="52" spans="1:3" ht="12.75" hidden="1" customHeight="1" x14ac:dyDescent="0.2">
      <c r="A52" s="6" t="s">
        <v>24</v>
      </c>
      <c r="B52" s="6">
        <v>180</v>
      </c>
      <c r="C52" s="6">
        <v>3.8</v>
      </c>
    </row>
    <row r="53" spans="1:3" ht="12.75" hidden="1" customHeight="1" x14ac:dyDescent="0.2">
      <c r="A53" s="6" t="s">
        <v>24</v>
      </c>
      <c r="B53" s="6">
        <v>180</v>
      </c>
      <c r="C53" s="6"/>
    </row>
    <row r="54" spans="1:3" ht="12.75" hidden="1" customHeight="1" x14ac:dyDescent="0.2">
      <c r="A54" s="6" t="s">
        <v>24</v>
      </c>
      <c r="B54" s="6">
        <v>180</v>
      </c>
      <c r="C54" s="6">
        <v>3.98</v>
      </c>
    </row>
    <row r="55" spans="1:3" ht="12.75" hidden="1" customHeight="1" x14ac:dyDescent="0.2">
      <c r="A55" s="6" t="s">
        <v>24</v>
      </c>
      <c r="B55" s="6">
        <v>180</v>
      </c>
      <c r="C55" s="6">
        <v>4</v>
      </c>
    </row>
    <row r="56" spans="1:3" ht="12.75" hidden="1" customHeight="1" x14ac:dyDescent="0.2">
      <c r="A56" s="6" t="s">
        <v>24</v>
      </c>
      <c r="B56" s="6">
        <v>180</v>
      </c>
      <c r="C56" s="6">
        <v>3.89</v>
      </c>
    </row>
    <row r="57" spans="1:3" ht="12.75" hidden="1" customHeight="1" x14ac:dyDescent="0.2">
      <c r="A57" s="6" t="s">
        <v>25</v>
      </c>
      <c r="B57" s="6">
        <v>180</v>
      </c>
      <c r="C57" s="6"/>
    </row>
    <row r="58" spans="1:3" ht="12.75" hidden="1" customHeight="1" x14ac:dyDescent="0.2">
      <c r="A58" s="6" t="s">
        <v>24</v>
      </c>
      <c r="B58" s="6">
        <v>150</v>
      </c>
      <c r="C58" s="6">
        <v>4.3</v>
      </c>
    </row>
    <row r="59" spans="1:3" ht="12.75" hidden="1" customHeight="1" x14ac:dyDescent="0.2">
      <c r="A59" s="6" t="s">
        <v>24</v>
      </c>
      <c r="B59" s="6">
        <v>150</v>
      </c>
      <c r="C59" s="6">
        <v>3.8</v>
      </c>
    </row>
    <row r="60" spans="1:3" ht="12.75" hidden="1" customHeight="1" x14ac:dyDescent="0.2">
      <c r="A60" s="6" t="s">
        <v>24</v>
      </c>
      <c r="B60" s="6">
        <v>150</v>
      </c>
      <c r="C60" s="6">
        <v>4</v>
      </c>
    </row>
    <row r="61" spans="1:3" ht="12.75" hidden="1" customHeight="1" x14ac:dyDescent="0.2">
      <c r="A61" s="6" t="s">
        <v>24</v>
      </c>
      <c r="B61" s="6">
        <v>120</v>
      </c>
      <c r="C61" s="6">
        <v>3.8</v>
      </c>
    </row>
    <row r="62" spans="1:3" ht="12.75" hidden="1" customHeight="1" x14ac:dyDescent="0.2">
      <c r="A62" s="6" t="s">
        <v>24</v>
      </c>
      <c r="B62" s="6">
        <v>120</v>
      </c>
      <c r="C62" s="6">
        <v>3.9</v>
      </c>
    </row>
    <row r="63" spans="1:3" ht="12.75" hidden="1" customHeight="1" x14ac:dyDescent="0.2">
      <c r="A63" s="6" t="s">
        <v>24</v>
      </c>
      <c r="B63" s="6">
        <v>120</v>
      </c>
      <c r="C63" s="6">
        <v>3.6</v>
      </c>
    </row>
    <row r="64" spans="1:3" ht="12.75" hidden="1" customHeight="1" x14ac:dyDescent="0.2">
      <c r="A64" s="6" t="s">
        <v>24</v>
      </c>
      <c r="B64" s="6">
        <v>120</v>
      </c>
      <c r="C64" s="6">
        <v>3.9</v>
      </c>
    </row>
    <row r="65" spans="1:3" ht="12.75" hidden="1" customHeight="1" x14ac:dyDescent="0.2">
      <c r="A65" s="6" t="s">
        <v>24</v>
      </c>
      <c r="B65" s="6">
        <v>120</v>
      </c>
      <c r="C65" s="6">
        <v>3.94</v>
      </c>
    </row>
    <row r="66" spans="1:3" ht="12.75" hidden="1" customHeight="1" x14ac:dyDescent="0.2">
      <c r="A66" s="6" t="s">
        <v>24</v>
      </c>
      <c r="B66" s="6">
        <v>120</v>
      </c>
      <c r="C66" s="6">
        <v>4.0999999999999996</v>
      </c>
    </row>
    <row r="67" spans="1:3" ht="12.75" hidden="1" customHeight="1" x14ac:dyDescent="0.2">
      <c r="A67" s="6" t="s">
        <v>24</v>
      </c>
      <c r="B67" s="6">
        <v>120</v>
      </c>
      <c r="C67" s="6">
        <v>4.13</v>
      </c>
    </row>
    <row r="68" spans="1:3" ht="12.75" hidden="1" customHeight="1" x14ac:dyDescent="0.2">
      <c r="A68" s="6" t="s">
        <v>24</v>
      </c>
      <c r="B68" s="6">
        <v>120</v>
      </c>
      <c r="C68" s="6">
        <v>4.7</v>
      </c>
    </row>
    <row r="69" spans="1:3" ht="12.75" hidden="1" customHeight="1" x14ac:dyDescent="0.2">
      <c r="A69" s="6" t="s">
        <v>24</v>
      </c>
      <c r="B69" s="6">
        <v>120</v>
      </c>
      <c r="C69" s="6"/>
    </row>
    <row r="70" spans="1:3" ht="12.75" hidden="1" customHeight="1" x14ac:dyDescent="0.2">
      <c r="A70" s="6" t="s">
        <v>24</v>
      </c>
      <c r="B70" s="6">
        <v>120</v>
      </c>
      <c r="C70" s="6">
        <v>3.74</v>
      </c>
    </row>
    <row r="71" spans="1:3" ht="12.75" hidden="1" customHeight="1" x14ac:dyDescent="0.2">
      <c r="A71" s="6" t="s">
        <v>24</v>
      </c>
      <c r="B71" s="6">
        <v>120</v>
      </c>
      <c r="C71" s="6">
        <v>4</v>
      </c>
    </row>
    <row r="72" spans="1:3" ht="12.75" hidden="1" customHeight="1" x14ac:dyDescent="0.2">
      <c r="A72" s="6" t="s">
        <v>24</v>
      </c>
      <c r="B72" s="6">
        <v>120</v>
      </c>
      <c r="C72" s="6">
        <v>4.3</v>
      </c>
    </row>
    <row r="73" spans="1:3" ht="12.75" hidden="1" customHeight="1" x14ac:dyDescent="0.2">
      <c r="A73" s="6" t="s">
        <v>24</v>
      </c>
      <c r="B73" s="6">
        <v>120</v>
      </c>
      <c r="C73" s="6">
        <v>3.9</v>
      </c>
    </row>
    <row r="74" spans="1:3" ht="12.75" hidden="1" customHeight="1" x14ac:dyDescent="0.2">
      <c r="A74" s="6" t="s">
        <v>24</v>
      </c>
      <c r="B74" s="6">
        <v>120</v>
      </c>
      <c r="C74" s="6">
        <v>3.97</v>
      </c>
    </row>
    <row r="75" spans="1:3" ht="12.75" hidden="1" customHeight="1" x14ac:dyDescent="0.2">
      <c r="A75" s="6" t="s">
        <v>24</v>
      </c>
      <c r="B75" s="6">
        <v>120</v>
      </c>
      <c r="C75" s="6">
        <v>4.0999999999999996</v>
      </c>
    </row>
    <row r="76" spans="1:3" ht="12.75" hidden="1" customHeight="1" x14ac:dyDescent="0.2">
      <c r="A76" s="6" t="s">
        <v>24</v>
      </c>
      <c r="B76" s="6">
        <v>120</v>
      </c>
      <c r="C76" s="6">
        <v>4</v>
      </c>
    </row>
    <row r="77" spans="1:3" ht="12.75" hidden="1" customHeight="1" x14ac:dyDescent="0.2">
      <c r="A77" s="6" t="s">
        <v>24</v>
      </c>
      <c r="B77" s="6">
        <v>120</v>
      </c>
      <c r="C77" s="6">
        <v>3.86</v>
      </c>
    </row>
    <row r="78" spans="1:3" ht="12.75" hidden="1" customHeight="1" x14ac:dyDescent="0.2">
      <c r="A78" s="6" t="s">
        <v>24</v>
      </c>
      <c r="B78" s="6">
        <v>120</v>
      </c>
      <c r="C78" s="6">
        <v>3.8</v>
      </c>
    </row>
    <row r="79" spans="1:3" x14ac:dyDescent="0.2">
      <c r="A79" s="6" t="s">
        <v>25</v>
      </c>
      <c r="B79" s="6">
        <v>120</v>
      </c>
      <c r="C79" s="6">
        <v>4.12</v>
      </c>
    </row>
    <row r="80" spans="1:3" ht="12.75" hidden="1" customHeight="1" x14ac:dyDescent="0.2">
      <c r="A80" s="6" t="s">
        <v>24</v>
      </c>
      <c r="B80" s="6">
        <v>120</v>
      </c>
      <c r="C80" s="6">
        <v>3.63</v>
      </c>
    </row>
    <row r="81" spans="1:3" ht="12.75" hidden="1" customHeight="1" x14ac:dyDescent="0.2">
      <c r="A81" s="6" t="s">
        <v>24</v>
      </c>
      <c r="B81" s="6">
        <v>120</v>
      </c>
      <c r="C81" s="6">
        <v>4</v>
      </c>
    </row>
    <row r="82" spans="1:3" ht="12.75" hidden="1" customHeight="1" x14ac:dyDescent="0.2">
      <c r="A82" s="6" t="s">
        <v>24</v>
      </c>
      <c r="B82" s="6">
        <v>120</v>
      </c>
      <c r="C82" s="6">
        <v>3.8</v>
      </c>
    </row>
    <row r="83" spans="1:3" ht="12.75" customHeight="1" x14ac:dyDescent="0.2">
      <c r="A83" s="6" t="s">
        <v>25</v>
      </c>
      <c r="B83" s="6">
        <v>120</v>
      </c>
      <c r="C83" s="6">
        <v>5</v>
      </c>
    </row>
    <row r="84" spans="1:3" ht="12.75" hidden="1" customHeight="1" x14ac:dyDescent="0.2">
      <c r="A84" s="6" t="s">
        <v>24</v>
      </c>
      <c r="B84" s="6">
        <v>100</v>
      </c>
      <c r="C84" s="6">
        <v>3.4</v>
      </c>
    </row>
    <row r="85" spans="1:3" x14ac:dyDescent="0.2">
      <c r="A85" s="6" t="s">
        <v>25</v>
      </c>
      <c r="B85" s="6">
        <v>100</v>
      </c>
      <c r="C85" s="6">
        <v>4.45</v>
      </c>
    </row>
    <row r="86" spans="1:3" ht="12.75" hidden="1" customHeight="1" x14ac:dyDescent="0.2">
      <c r="A86" s="6" t="s">
        <v>24</v>
      </c>
      <c r="B86" s="6">
        <v>100</v>
      </c>
      <c r="C86" s="6"/>
    </row>
    <row r="87" spans="1:3" ht="12.75" hidden="1" customHeight="1" x14ac:dyDescent="0.2">
      <c r="A87" s="6" t="s">
        <v>24</v>
      </c>
      <c r="B87" s="6">
        <v>100</v>
      </c>
      <c r="C87" s="6">
        <v>4.04</v>
      </c>
    </row>
    <row r="88" spans="1:3" ht="12.75" customHeight="1" x14ac:dyDescent="0.2">
      <c r="A88" s="6" t="s">
        <v>25</v>
      </c>
      <c r="B88" s="6">
        <v>100</v>
      </c>
      <c r="C88" s="6">
        <v>3.6</v>
      </c>
    </row>
    <row r="89" spans="1:3" ht="12.75" hidden="1" customHeight="1" x14ac:dyDescent="0.2">
      <c r="A89" s="6" t="s">
        <v>24</v>
      </c>
      <c r="B89" s="6">
        <v>90</v>
      </c>
      <c r="C89" s="6">
        <v>4.5999999999999996</v>
      </c>
    </row>
    <row r="90" spans="1:3" x14ac:dyDescent="0.2">
      <c r="A90" s="6" t="s">
        <v>25</v>
      </c>
      <c r="B90" s="6">
        <v>90</v>
      </c>
      <c r="C90" s="6">
        <v>3.4</v>
      </c>
    </row>
    <row r="91" spans="1:3" ht="12.75" customHeight="1" x14ac:dyDescent="0.2">
      <c r="A91" s="6" t="s">
        <v>25</v>
      </c>
      <c r="B91" s="6">
        <v>90</v>
      </c>
      <c r="C91" s="6">
        <v>3.4</v>
      </c>
    </row>
    <row r="92" spans="1:3" ht="12.75" hidden="1" customHeight="1" x14ac:dyDescent="0.2">
      <c r="A92" s="6" t="s">
        <v>24</v>
      </c>
      <c r="B92" s="6">
        <v>80</v>
      </c>
      <c r="C92" s="6">
        <v>3.82</v>
      </c>
    </row>
    <row r="93" spans="1:3" ht="12.75" hidden="1" customHeight="1" x14ac:dyDescent="0.2">
      <c r="A93" s="6" t="s">
        <v>24</v>
      </c>
      <c r="B93" s="6">
        <v>80</v>
      </c>
      <c r="C93" s="6">
        <v>4.0999999999999996</v>
      </c>
    </row>
    <row r="94" spans="1:3" x14ac:dyDescent="0.2">
      <c r="A94" s="6" t="s">
        <v>25</v>
      </c>
      <c r="B94" s="6">
        <v>80</v>
      </c>
      <c r="C94" s="6">
        <v>3.9</v>
      </c>
    </row>
    <row r="95" spans="1:3" ht="12.75" hidden="1" customHeight="1" x14ac:dyDescent="0.2">
      <c r="A95" s="6" t="s">
        <v>24</v>
      </c>
      <c r="B95" s="6">
        <v>75</v>
      </c>
      <c r="C95" s="6">
        <v>4</v>
      </c>
    </row>
    <row r="96" spans="1:3" ht="12.75" hidden="1" customHeight="1" x14ac:dyDescent="0.2">
      <c r="A96" s="6" t="s">
        <v>24</v>
      </c>
      <c r="B96" s="6">
        <v>65</v>
      </c>
      <c r="C96" s="6">
        <v>3.85</v>
      </c>
    </row>
    <row r="97" spans="1:3" x14ac:dyDescent="0.2">
      <c r="A97" s="6" t="s">
        <v>25</v>
      </c>
      <c r="B97" s="6">
        <v>60</v>
      </c>
      <c r="C97" s="6">
        <v>3.77</v>
      </c>
    </row>
    <row r="98" spans="1:3" x14ac:dyDescent="0.2">
      <c r="A98" s="6" t="s">
        <v>25</v>
      </c>
      <c r="B98" s="6">
        <v>60</v>
      </c>
      <c r="C98" s="6">
        <v>4</v>
      </c>
    </row>
    <row r="99" spans="1:3" x14ac:dyDescent="0.2">
      <c r="A99" s="6" t="s">
        <v>25</v>
      </c>
      <c r="B99" s="6">
        <v>60</v>
      </c>
      <c r="C99" s="6">
        <v>5</v>
      </c>
    </row>
    <row r="100" spans="1:3" ht="12.75" hidden="1" customHeight="1" x14ac:dyDescent="0.2">
      <c r="A100" s="6" t="s">
        <v>24</v>
      </c>
      <c r="B100" s="6">
        <v>60</v>
      </c>
      <c r="C100" s="6">
        <v>3.9</v>
      </c>
    </row>
    <row r="101" spans="1:3" ht="12.75" hidden="1" customHeight="1" x14ac:dyDescent="0.2">
      <c r="A101" s="6" t="s">
        <v>24</v>
      </c>
      <c r="B101" s="6">
        <v>60</v>
      </c>
      <c r="C101" s="6">
        <v>3.8</v>
      </c>
    </row>
    <row r="102" spans="1:3" ht="12.75" hidden="1" customHeight="1" x14ac:dyDescent="0.2">
      <c r="A102" s="6" t="s">
        <v>24</v>
      </c>
      <c r="B102" s="6">
        <v>60</v>
      </c>
      <c r="C102" s="6">
        <v>3.8159999999999998</v>
      </c>
    </row>
    <row r="103" spans="1:3" x14ac:dyDescent="0.2">
      <c r="A103" s="6" t="s">
        <v>25</v>
      </c>
      <c r="B103" s="6">
        <v>60</v>
      </c>
      <c r="C103" s="6">
        <v>3.84</v>
      </c>
    </row>
    <row r="104" spans="1:3" ht="12.75" hidden="1" customHeight="1" x14ac:dyDescent="0.2">
      <c r="A104" s="6" t="s">
        <v>24</v>
      </c>
      <c r="B104" s="6">
        <v>60</v>
      </c>
      <c r="C104" s="6">
        <v>4.3</v>
      </c>
    </row>
    <row r="105" spans="1:3" ht="12.75" hidden="1" customHeight="1" x14ac:dyDescent="0.2">
      <c r="A105" s="6" t="s">
        <v>24</v>
      </c>
      <c r="B105" s="6">
        <v>60</v>
      </c>
      <c r="C105" s="6"/>
    </row>
    <row r="106" spans="1:3" x14ac:dyDescent="0.2">
      <c r="A106" s="6" t="s">
        <v>25</v>
      </c>
      <c r="B106" s="6">
        <v>60</v>
      </c>
      <c r="C106" s="6">
        <v>4</v>
      </c>
    </row>
    <row r="107" spans="1:3" ht="12.75" hidden="1" customHeight="1" x14ac:dyDescent="0.2">
      <c r="A107" s="6" t="s">
        <v>24</v>
      </c>
      <c r="B107" s="6">
        <v>60</v>
      </c>
      <c r="C107" s="6">
        <v>4</v>
      </c>
    </row>
    <row r="108" spans="1:3" ht="12.75" hidden="1" customHeight="1" x14ac:dyDescent="0.2">
      <c r="A108" s="6" t="s">
        <v>25</v>
      </c>
      <c r="B108" s="6">
        <v>60</v>
      </c>
      <c r="C108" s="6"/>
    </row>
    <row r="109" spans="1:3" ht="12.75" hidden="1" customHeight="1" x14ac:dyDescent="0.2">
      <c r="A109" s="6" t="s">
        <v>24</v>
      </c>
      <c r="B109" s="6">
        <v>60</v>
      </c>
      <c r="C109" s="6"/>
    </row>
    <row r="110" spans="1:3" ht="12.75" hidden="1" customHeight="1" x14ac:dyDescent="0.2">
      <c r="A110" s="6" t="s">
        <v>24</v>
      </c>
      <c r="B110" s="6">
        <v>60</v>
      </c>
      <c r="C110" s="6">
        <v>3.9</v>
      </c>
    </row>
    <row r="111" spans="1:3" ht="12.75" hidden="1" customHeight="1" x14ac:dyDescent="0.2">
      <c r="A111" s="6" t="s">
        <v>24</v>
      </c>
      <c r="B111" s="6">
        <v>60</v>
      </c>
      <c r="C111" s="6">
        <v>3.6</v>
      </c>
    </row>
    <row r="112" spans="1:3" ht="12.75" hidden="1" customHeight="1" x14ac:dyDescent="0.2">
      <c r="A112" s="6" t="s">
        <v>24</v>
      </c>
      <c r="B112" s="6">
        <v>60</v>
      </c>
      <c r="C112" s="6">
        <v>4</v>
      </c>
    </row>
    <row r="113" spans="1:3" ht="12.75" hidden="1" customHeight="1" x14ac:dyDescent="0.2">
      <c r="A113" s="6" t="s">
        <v>24</v>
      </c>
      <c r="B113" s="6">
        <v>60</v>
      </c>
      <c r="C113" s="6">
        <v>4.8</v>
      </c>
    </row>
    <row r="114" spans="1:3" ht="12.75" hidden="1" customHeight="1" x14ac:dyDescent="0.2">
      <c r="A114" s="6" t="s">
        <v>24</v>
      </c>
      <c r="B114" s="6">
        <v>60</v>
      </c>
      <c r="C114" s="6">
        <v>3.82</v>
      </c>
    </row>
    <row r="115" spans="1:3" x14ac:dyDescent="0.2">
      <c r="A115" s="6" t="s">
        <v>25</v>
      </c>
      <c r="B115" s="6">
        <v>60</v>
      </c>
      <c r="C115" s="6">
        <v>3.7</v>
      </c>
    </row>
    <row r="116" spans="1:3" ht="12.75" hidden="1" customHeight="1" x14ac:dyDescent="0.2">
      <c r="A116" s="6" t="s">
        <v>24</v>
      </c>
      <c r="B116" s="6">
        <v>60</v>
      </c>
      <c r="C116" s="6">
        <v>3.5</v>
      </c>
    </row>
    <row r="117" spans="1:3" x14ac:dyDescent="0.2">
      <c r="A117" s="6" t="s">
        <v>25</v>
      </c>
      <c r="B117" s="6">
        <v>60</v>
      </c>
      <c r="C117" s="6">
        <v>3.5</v>
      </c>
    </row>
    <row r="118" spans="1:3" ht="12.75" hidden="1" customHeight="1" x14ac:dyDescent="0.2">
      <c r="A118" s="6" t="s">
        <v>24</v>
      </c>
      <c r="B118" s="6">
        <v>60</v>
      </c>
      <c r="C118" s="6">
        <v>4</v>
      </c>
    </row>
    <row r="119" spans="1:3" x14ac:dyDescent="0.2">
      <c r="A119" s="6" t="s">
        <v>25</v>
      </c>
      <c r="B119" s="6">
        <v>60</v>
      </c>
      <c r="C119" s="6">
        <v>4.0750000000000002</v>
      </c>
    </row>
    <row r="120" spans="1:3" ht="12.75" hidden="1" customHeight="1" x14ac:dyDescent="0.2">
      <c r="A120" s="6" t="s">
        <v>24</v>
      </c>
      <c r="B120" s="6">
        <v>60</v>
      </c>
      <c r="C120" s="6">
        <v>4.5237999999999996</v>
      </c>
    </row>
    <row r="121" spans="1:3" ht="12.75" hidden="1" customHeight="1" x14ac:dyDescent="0.2">
      <c r="A121" s="6" t="s">
        <v>24</v>
      </c>
      <c r="B121" s="6">
        <v>60</v>
      </c>
      <c r="C121" s="6">
        <v>3.33</v>
      </c>
    </row>
    <row r="122" spans="1:3" ht="12.75" hidden="1" customHeight="1" x14ac:dyDescent="0.2">
      <c r="A122" s="6" t="s">
        <v>24</v>
      </c>
      <c r="B122" s="6">
        <v>60</v>
      </c>
      <c r="C122" s="6">
        <v>3.8</v>
      </c>
    </row>
    <row r="123" spans="1:3" ht="12.75" hidden="1" customHeight="1" x14ac:dyDescent="0.2">
      <c r="A123" s="6" t="s">
        <v>24</v>
      </c>
      <c r="B123" s="6">
        <v>60</v>
      </c>
      <c r="C123" s="6">
        <v>3.8</v>
      </c>
    </row>
    <row r="124" spans="1:3" ht="12.75" hidden="1" customHeight="1" x14ac:dyDescent="0.2">
      <c r="A124" s="6" t="s">
        <v>24</v>
      </c>
      <c r="B124" s="6">
        <v>60</v>
      </c>
      <c r="C124" s="6">
        <v>3.9</v>
      </c>
    </row>
    <row r="125" spans="1:3" ht="12.75" hidden="1" customHeight="1" x14ac:dyDescent="0.2">
      <c r="A125" s="6" t="s">
        <v>24</v>
      </c>
      <c r="B125" s="6">
        <v>60</v>
      </c>
      <c r="C125" s="6">
        <v>4.5</v>
      </c>
    </row>
    <row r="126" spans="1:3" x14ac:dyDescent="0.2">
      <c r="A126" s="6" t="s">
        <v>25</v>
      </c>
      <c r="B126" s="6">
        <v>60</v>
      </c>
      <c r="C126" s="6">
        <v>4.25</v>
      </c>
    </row>
    <row r="127" spans="1:3" ht="12.75" hidden="1" customHeight="1" x14ac:dyDescent="0.2">
      <c r="A127" s="6" t="s">
        <v>24</v>
      </c>
      <c r="B127" s="6">
        <v>60</v>
      </c>
      <c r="C127" s="6">
        <v>3.98</v>
      </c>
    </row>
    <row r="128" spans="1:3" ht="12.75" hidden="1" customHeight="1" x14ac:dyDescent="0.2">
      <c r="A128" s="6" t="s">
        <v>24</v>
      </c>
      <c r="B128" s="6">
        <v>60</v>
      </c>
      <c r="C128" s="6">
        <v>3.75</v>
      </c>
    </row>
    <row r="129" spans="1:3" ht="12.75" hidden="1" customHeight="1" x14ac:dyDescent="0.2">
      <c r="A129" s="6" t="s">
        <v>24</v>
      </c>
      <c r="B129" s="6">
        <v>60</v>
      </c>
      <c r="C129" s="6">
        <v>3.97</v>
      </c>
    </row>
    <row r="130" spans="1:3" ht="12.75" hidden="1" customHeight="1" x14ac:dyDescent="0.2">
      <c r="A130" s="6" t="s">
        <v>24</v>
      </c>
      <c r="B130" s="6">
        <v>60</v>
      </c>
      <c r="C130" s="6">
        <v>4.2</v>
      </c>
    </row>
    <row r="131" spans="1:3" ht="12.75" customHeight="1" x14ac:dyDescent="0.2">
      <c r="A131" s="6" t="s">
        <v>25</v>
      </c>
      <c r="B131" s="6">
        <v>60</v>
      </c>
      <c r="C131" s="6">
        <v>3.5</v>
      </c>
    </row>
    <row r="132" spans="1:3" ht="12.75" customHeight="1" x14ac:dyDescent="0.2">
      <c r="A132" s="6" t="s">
        <v>25</v>
      </c>
      <c r="B132" s="6">
        <v>60</v>
      </c>
      <c r="C132" s="6">
        <v>3.9</v>
      </c>
    </row>
    <row r="133" spans="1:3" x14ac:dyDescent="0.2">
      <c r="A133" s="6" t="s">
        <v>25</v>
      </c>
      <c r="B133" s="6">
        <v>50</v>
      </c>
      <c r="C133" s="6">
        <v>3.6</v>
      </c>
    </row>
    <row r="134" spans="1:3" ht="12.75" hidden="1" customHeight="1" x14ac:dyDescent="0.2">
      <c r="A134" s="6" t="s">
        <v>24</v>
      </c>
      <c r="B134" s="6">
        <v>45</v>
      </c>
      <c r="C134" s="6">
        <v>4.3</v>
      </c>
    </row>
    <row r="135" spans="1:3" ht="12.75" hidden="1" customHeight="1" x14ac:dyDescent="0.2">
      <c r="A135" s="6" t="s">
        <v>24</v>
      </c>
      <c r="B135" s="6">
        <v>45</v>
      </c>
      <c r="C135" s="6">
        <v>3.8</v>
      </c>
    </row>
    <row r="136" spans="1:3" ht="12.75" hidden="1" customHeight="1" x14ac:dyDescent="0.2">
      <c r="A136" s="6" t="s">
        <v>25</v>
      </c>
      <c r="B136" s="6">
        <v>45</v>
      </c>
      <c r="C136" s="6"/>
    </row>
    <row r="137" spans="1:3" x14ac:dyDescent="0.2">
      <c r="A137" s="6" t="s">
        <v>25</v>
      </c>
      <c r="B137" s="6">
        <v>45</v>
      </c>
      <c r="C137" s="6">
        <v>3.8</v>
      </c>
    </row>
    <row r="138" spans="1:3" ht="12.75" hidden="1" customHeight="1" x14ac:dyDescent="0.2">
      <c r="A138" s="6" t="s">
        <v>24</v>
      </c>
      <c r="B138" s="6">
        <v>45</v>
      </c>
      <c r="C138" s="6">
        <v>4</v>
      </c>
    </row>
    <row r="139" spans="1:3" x14ac:dyDescent="0.2">
      <c r="A139" s="6" t="s">
        <v>25</v>
      </c>
      <c r="B139" s="6">
        <v>45</v>
      </c>
      <c r="C139" s="6">
        <v>4.53</v>
      </c>
    </row>
    <row r="140" spans="1:3" x14ac:dyDescent="0.2">
      <c r="A140" s="6" t="s">
        <v>25</v>
      </c>
      <c r="B140" s="6">
        <v>45</v>
      </c>
      <c r="C140" s="6">
        <v>3.77</v>
      </c>
    </row>
    <row r="141" spans="1:3" x14ac:dyDescent="0.2">
      <c r="A141" s="6" t="s">
        <v>25</v>
      </c>
      <c r="B141" s="6">
        <v>45</v>
      </c>
      <c r="C141" s="6">
        <v>4.2</v>
      </c>
    </row>
    <row r="142" spans="1:3" ht="12.75" hidden="1" customHeight="1" x14ac:dyDescent="0.2">
      <c r="A142" s="6" t="s">
        <v>24</v>
      </c>
      <c r="B142" s="6">
        <v>45</v>
      </c>
      <c r="C142" s="6">
        <v>5</v>
      </c>
    </row>
    <row r="143" spans="1:3" ht="12.75" hidden="1" customHeight="1" x14ac:dyDescent="0.2">
      <c r="A143" s="6" t="s">
        <v>24</v>
      </c>
      <c r="B143" s="6">
        <v>40</v>
      </c>
      <c r="C143" s="6">
        <v>3.78</v>
      </c>
    </row>
    <row r="144" spans="1:3" ht="12.75" hidden="1" customHeight="1" x14ac:dyDescent="0.2">
      <c r="A144" s="6" t="s">
        <v>24</v>
      </c>
      <c r="B144" s="6">
        <v>40</v>
      </c>
      <c r="C144" s="6">
        <v>4</v>
      </c>
    </row>
    <row r="145" spans="1:3" x14ac:dyDescent="0.2">
      <c r="A145" s="6" t="s">
        <v>25</v>
      </c>
      <c r="B145" s="6">
        <v>30</v>
      </c>
      <c r="C145" s="6">
        <v>3.75</v>
      </c>
    </row>
    <row r="146" spans="1:3" ht="12.75" hidden="1" customHeight="1" x14ac:dyDescent="0.2">
      <c r="A146" s="6" t="s">
        <v>25</v>
      </c>
      <c r="B146" s="6">
        <v>30</v>
      </c>
      <c r="C146" s="6"/>
    </row>
    <row r="147" spans="1:3" x14ac:dyDescent="0.2">
      <c r="A147" s="6" t="s">
        <v>25</v>
      </c>
      <c r="B147" s="6">
        <v>30</v>
      </c>
      <c r="C147" s="6">
        <v>4.0549999999999997</v>
      </c>
    </row>
    <row r="148" spans="1:3" ht="12.75" hidden="1" customHeight="1" x14ac:dyDescent="0.2">
      <c r="A148" s="6" t="s">
        <v>24</v>
      </c>
      <c r="B148" s="6">
        <v>30</v>
      </c>
      <c r="C148" s="6">
        <v>3.6</v>
      </c>
    </row>
    <row r="149" spans="1:3" x14ac:dyDescent="0.2">
      <c r="A149" s="6" t="s">
        <v>25</v>
      </c>
      <c r="B149" s="6">
        <v>30</v>
      </c>
      <c r="C149" s="6">
        <v>5</v>
      </c>
    </row>
    <row r="150" spans="1:3" x14ac:dyDescent="0.2">
      <c r="A150" s="6" t="s">
        <v>25</v>
      </c>
      <c r="B150" s="6">
        <v>30</v>
      </c>
      <c r="C150" s="6">
        <v>4</v>
      </c>
    </row>
    <row r="151" spans="1:3" ht="12.75" hidden="1" customHeight="1" x14ac:dyDescent="0.2">
      <c r="A151" s="6" t="s">
        <v>24</v>
      </c>
      <c r="B151" s="6">
        <v>30</v>
      </c>
      <c r="C151" s="6">
        <v>3.8</v>
      </c>
    </row>
    <row r="152" spans="1:3" x14ac:dyDescent="0.2">
      <c r="A152" s="6" t="s">
        <v>25</v>
      </c>
      <c r="B152" s="6">
        <v>30</v>
      </c>
      <c r="C152" s="6">
        <v>4.2699999999999996</v>
      </c>
    </row>
    <row r="153" spans="1:3" ht="12.75" hidden="1" customHeight="1" x14ac:dyDescent="0.2">
      <c r="A153" s="6" t="s">
        <v>24</v>
      </c>
      <c r="B153" s="6">
        <v>30</v>
      </c>
      <c r="C153" s="6">
        <v>3</v>
      </c>
    </row>
    <row r="154" spans="1:3" ht="12.75" hidden="1" customHeight="1" x14ac:dyDescent="0.2">
      <c r="A154" s="6" t="s">
        <v>24</v>
      </c>
      <c r="B154" s="6">
        <v>30</v>
      </c>
      <c r="C154" s="6">
        <v>3.98</v>
      </c>
    </row>
    <row r="155" spans="1:3" ht="12.75" hidden="1" customHeight="1" x14ac:dyDescent="0.2">
      <c r="A155" s="6" t="s">
        <v>24</v>
      </c>
      <c r="B155" s="6">
        <v>30</v>
      </c>
      <c r="C155" s="6">
        <v>3.9</v>
      </c>
    </row>
    <row r="156" spans="1:3" x14ac:dyDescent="0.2">
      <c r="A156" s="6" t="s">
        <v>25</v>
      </c>
      <c r="B156" s="6">
        <v>30</v>
      </c>
      <c r="C156" s="6">
        <v>4</v>
      </c>
    </row>
    <row r="157" spans="1:3" ht="12.75" hidden="1" customHeight="1" x14ac:dyDescent="0.2">
      <c r="A157" s="6" t="s">
        <v>25</v>
      </c>
      <c r="B157" s="6">
        <v>30</v>
      </c>
      <c r="C157" s="6"/>
    </row>
    <row r="158" spans="1:3" ht="12.75" hidden="1" customHeight="1" x14ac:dyDescent="0.2">
      <c r="A158" s="6" t="s">
        <v>24</v>
      </c>
      <c r="B158" s="6">
        <v>30</v>
      </c>
      <c r="C158" s="6"/>
    </row>
    <row r="159" spans="1:3" ht="12.75" hidden="1" customHeight="1" x14ac:dyDescent="0.2">
      <c r="A159" s="6" t="s">
        <v>24</v>
      </c>
      <c r="B159" s="6">
        <v>20</v>
      </c>
      <c r="C159" s="6">
        <v>3.5</v>
      </c>
    </row>
    <row r="160" spans="1:3" x14ac:dyDescent="0.2">
      <c r="A160" s="6" t="s">
        <v>25</v>
      </c>
      <c r="B160" s="6">
        <v>20</v>
      </c>
      <c r="C160" s="6">
        <v>4</v>
      </c>
    </row>
    <row r="161" spans="1:3" ht="12.75" hidden="1" customHeight="1" x14ac:dyDescent="0.2">
      <c r="A161" s="6" t="s">
        <v>24</v>
      </c>
      <c r="B161" s="6">
        <v>15</v>
      </c>
      <c r="C161" s="6">
        <v>3.5</v>
      </c>
    </row>
    <row r="162" spans="1:3" x14ac:dyDescent="0.2">
      <c r="A162" s="6" t="s">
        <v>25</v>
      </c>
      <c r="B162" s="6">
        <v>12</v>
      </c>
      <c r="C162" s="6">
        <v>4.32</v>
      </c>
    </row>
    <row r="163" spans="1:3" ht="12.75" hidden="1" customHeight="1" x14ac:dyDescent="0.2">
      <c r="A163" s="6" t="s">
        <v>24</v>
      </c>
      <c r="B163" s="6">
        <v>10</v>
      </c>
      <c r="C163" s="6">
        <v>4.43</v>
      </c>
    </row>
    <row r="164" spans="1:3" ht="12.75" hidden="1" customHeight="1" x14ac:dyDescent="0.2">
      <c r="A164" s="6" t="s">
        <v>24</v>
      </c>
      <c r="B164" s="6">
        <v>10</v>
      </c>
      <c r="C164" s="6">
        <v>3.77</v>
      </c>
    </row>
    <row r="165" spans="1:3" x14ac:dyDescent="0.2">
      <c r="A165" s="6" t="s">
        <v>25</v>
      </c>
      <c r="B165" s="6">
        <v>10</v>
      </c>
      <c r="C165" s="6">
        <v>4</v>
      </c>
    </row>
    <row r="166" spans="1:3" x14ac:dyDescent="0.2">
      <c r="A166" s="6" t="s">
        <v>25</v>
      </c>
      <c r="B166" s="6">
        <v>10</v>
      </c>
      <c r="C166" s="6">
        <v>3.95</v>
      </c>
    </row>
    <row r="167" spans="1:3" x14ac:dyDescent="0.2">
      <c r="A167" s="6" t="s">
        <v>25</v>
      </c>
      <c r="B167" s="6">
        <v>10</v>
      </c>
      <c r="C167" s="6">
        <v>3.8</v>
      </c>
    </row>
    <row r="168" spans="1:3" ht="12.75" customHeight="1" x14ac:dyDescent="0.2">
      <c r="A168" s="6" t="s">
        <v>25</v>
      </c>
      <c r="B168" s="6">
        <v>0</v>
      </c>
      <c r="C168" s="6">
        <v>4</v>
      </c>
    </row>
    <row r="169" spans="1:3" ht="12.75" hidden="1" customHeight="1" x14ac:dyDescent="0.2">
      <c r="A169" s="6" t="s">
        <v>24</v>
      </c>
      <c r="B169" s="6" t="s">
        <v>73</v>
      </c>
      <c r="C169" s="6">
        <v>3.4</v>
      </c>
    </row>
    <row r="170" spans="1:3" ht="12.75" hidden="1" customHeight="1" x14ac:dyDescent="0.2">
      <c r="A170" s="6" t="s">
        <v>24</v>
      </c>
      <c r="B170" s="6">
        <v>300</v>
      </c>
      <c r="C170" s="6">
        <v>5</v>
      </c>
    </row>
    <row r="171" spans="1:3" ht="12.75" hidden="1" customHeight="1" x14ac:dyDescent="0.2">
      <c r="A171" s="6" t="s">
        <v>24</v>
      </c>
      <c r="B171" s="6">
        <v>260</v>
      </c>
      <c r="C171" s="6">
        <v>3.7</v>
      </c>
    </row>
    <row r="172" spans="1:3" ht="12.75" hidden="1" customHeight="1" x14ac:dyDescent="0.2">
      <c r="A172" s="6" t="s">
        <v>24</v>
      </c>
      <c r="B172" s="6">
        <v>240</v>
      </c>
      <c r="C172" s="6">
        <v>3.7</v>
      </c>
    </row>
    <row r="173" spans="1:3" ht="12.75" hidden="1" customHeight="1" x14ac:dyDescent="0.2">
      <c r="A173" s="6" t="s">
        <v>24</v>
      </c>
      <c r="B173" s="6">
        <v>240</v>
      </c>
      <c r="C173" s="6">
        <v>3.3</v>
      </c>
    </row>
    <row r="174" spans="1:3" x14ac:dyDescent="0.2">
      <c r="A174" s="6" t="s">
        <v>25</v>
      </c>
      <c r="B174" s="6">
        <v>180</v>
      </c>
      <c r="C174" s="6">
        <v>5</v>
      </c>
    </row>
    <row r="175" spans="1:3" ht="12.75" hidden="1" customHeight="1" x14ac:dyDescent="0.2">
      <c r="A175" s="6" t="s">
        <v>24</v>
      </c>
      <c r="B175" s="6">
        <v>180</v>
      </c>
      <c r="C175" s="6">
        <v>3.6</v>
      </c>
    </row>
    <row r="176" spans="1:3" x14ac:dyDescent="0.2">
      <c r="A176" s="6" t="s">
        <v>25</v>
      </c>
      <c r="B176" s="6">
        <v>180</v>
      </c>
      <c r="C176" s="6">
        <v>4.2</v>
      </c>
    </row>
    <row r="177" spans="1:3" ht="12.75" hidden="1" customHeight="1" x14ac:dyDescent="0.2">
      <c r="A177" s="6" t="s">
        <v>24</v>
      </c>
      <c r="B177" s="6">
        <v>180</v>
      </c>
      <c r="C177" s="6">
        <v>3.6</v>
      </c>
    </row>
    <row r="178" spans="1:3" ht="12.75" hidden="1" customHeight="1" x14ac:dyDescent="0.2">
      <c r="A178" s="6" t="s">
        <v>24</v>
      </c>
      <c r="B178" s="6">
        <v>180</v>
      </c>
      <c r="C178" s="6">
        <v>3.4</v>
      </c>
    </row>
    <row r="179" spans="1:3" ht="12.75" hidden="1" customHeight="1" x14ac:dyDescent="0.2">
      <c r="A179" s="6" t="s">
        <v>24</v>
      </c>
      <c r="B179" s="6">
        <v>180</v>
      </c>
      <c r="C179" s="6">
        <v>3.85</v>
      </c>
    </row>
    <row r="180" spans="1:3" ht="12.75" hidden="1" customHeight="1" x14ac:dyDescent="0.2">
      <c r="A180" s="6" t="s">
        <v>24</v>
      </c>
      <c r="B180" s="6">
        <v>180</v>
      </c>
      <c r="C180" s="6">
        <v>3.78</v>
      </c>
    </row>
    <row r="181" spans="1:3" ht="12.75" hidden="1" customHeight="1" x14ac:dyDescent="0.2">
      <c r="A181" s="6" t="s">
        <v>24</v>
      </c>
      <c r="B181" s="6">
        <v>180</v>
      </c>
      <c r="C181" s="6">
        <v>3.86</v>
      </c>
    </row>
    <row r="182" spans="1:3" ht="12.75" hidden="1" customHeight="1" x14ac:dyDescent="0.2">
      <c r="A182" s="6" t="s">
        <v>24</v>
      </c>
      <c r="B182" s="6">
        <v>150</v>
      </c>
      <c r="C182" s="6">
        <v>3.8</v>
      </c>
    </row>
    <row r="183" spans="1:3" ht="12.75" hidden="1" customHeight="1" x14ac:dyDescent="0.2">
      <c r="A183" s="6" t="s">
        <v>24</v>
      </c>
      <c r="B183" s="6">
        <v>150</v>
      </c>
      <c r="C183" s="6">
        <v>3.6</v>
      </c>
    </row>
    <row r="184" spans="1:3" ht="12.75" hidden="1" customHeight="1" x14ac:dyDescent="0.2">
      <c r="A184" s="6" t="s">
        <v>24</v>
      </c>
      <c r="B184" s="6">
        <v>150</v>
      </c>
      <c r="C184" s="6">
        <v>3.9</v>
      </c>
    </row>
    <row r="185" spans="1:3" ht="12.75" hidden="1" customHeight="1" x14ac:dyDescent="0.2">
      <c r="A185" s="6" t="s">
        <v>24</v>
      </c>
      <c r="B185" s="6">
        <v>150</v>
      </c>
      <c r="C185" s="6">
        <v>3.8</v>
      </c>
    </row>
    <row r="186" spans="1:3" x14ac:dyDescent="0.2">
      <c r="A186" s="6" t="s">
        <v>25</v>
      </c>
      <c r="B186" s="6">
        <v>120</v>
      </c>
      <c r="C186" s="6">
        <v>3.5</v>
      </c>
    </row>
    <row r="187" spans="1:3" ht="12.75" hidden="1" customHeight="1" x14ac:dyDescent="0.2">
      <c r="A187" s="6" t="s">
        <v>24</v>
      </c>
      <c r="B187" s="6">
        <v>120</v>
      </c>
      <c r="C187" s="6">
        <v>3.87</v>
      </c>
    </row>
    <row r="188" spans="1:3" ht="12.75" hidden="1" customHeight="1" x14ac:dyDescent="0.2">
      <c r="A188" s="6" t="s">
        <v>24</v>
      </c>
      <c r="B188" s="6">
        <v>120</v>
      </c>
      <c r="C188" s="6">
        <v>3.5</v>
      </c>
    </row>
    <row r="189" spans="1:3" ht="12.75" customHeight="1" x14ac:dyDescent="0.2">
      <c r="A189" s="6" t="s">
        <v>25</v>
      </c>
      <c r="B189" s="6">
        <v>120</v>
      </c>
      <c r="C189" s="6">
        <v>3.4</v>
      </c>
    </row>
    <row r="190" spans="1:3" ht="12.75" hidden="1" customHeight="1" x14ac:dyDescent="0.2">
      <c r="A190" s="6" t="s">
        <v>24</v>
      </c>
      <c r="B190" s="6">
        <v>100</v>
      </c>
      <c r="C190" s="6">
        <v>3.9986999999999999</v>
      </c>
    </row>
    <row r="191" spans="1:3" ht="12.75" hidden="1" customHeight="1" x14ac:dyDescent="0.2">
      <c r="A191" s="6" t="s">
        <v>24</v>
      </c>
      <c r="B191" s="6">
        <v>100</v>
      </c>
      <c r="C191" s="6">
        <v>3.75</v>
      </c>
    </row>
    <row r="192" spans="1:3" ht="12.75" hidden="1" customHeight="1" x14ac:dyDescent="0.2">
      <c r="A192" s="6" t="s">
        <v>24</v>
      </c>
      <c r="B192" s="6">
        <v>90</v>
      </c>
      <c r="C192" s="6">
        <v>5</v>
      </c>
    </row>
    <row r="193" spans="1:3" ht="12.75" hidden="1" customHeight="1" x14ac:dyDescent="0.2">
      <c r="A193" s="6" t="s">
        <v>24</v>
      </c>
      <c r="B193" s="6">
        <v>90</v>
      </c>
      <c r="C193" s="6">
        <v>3.5</v>
      </c>
    </row>
    <row r="194" spans="1:3" ht="12.75" hidden="1" customHeight="1" x14ac:dyDescent="0.2">
      <c r="A194" s="6" t="s">
        <v>24</v>
      </c>
      <c r="B194" s="6">
        <v>90</v>
      </c>
      <c r="C194" s="6">
        <v>4.2</v>
      </c>
    </row>
    <row r="195" spans="1:3" ht="12.75" hidden="1" customHeight="1" x14ac:dyDescent="0.2">
      <c r="A195" s="6" t="s">
        <v>24</v>
      </c>
      <c r="B195" s="6">
        <v>90</v>
      </c>
      <c r="C195" s="6">
        <v>3.6</v>
      </c>
    </row>
    <row r="196" spans="1:3" ht="12.75" hidden="1" customHeight="1" x14ac:dyDescent="0.2">
      <c r="A196" s="6" t="s">
        <v>24</v>
      </c>
      <c r="B196" s="6">
        <v>90</v>
      </c>
      <c r="C196" s="6">
        <v>4.7</v>
      </c>
    </row>
    <row r="197" spans="1:3" ht="12.75" hidden="1" customHeight="1" x14ac:dyDescent="0.2">
      <c r="A197" s="6" t="s">
        <v>24</v>
      </c>
      <c r="B197" s="6">
        <v>90</v>
      </c>
      <c r="C197" s="6">
        <v>3.5</v>
      </c>
    </row>
    <row r="198" spans="1:3" x14ac:dyDescent="0.2">
      <c r="A198" s="6" t="s">
        <v>25</v>
      </c>
      <c r="B198" s="6">
        <v>90</v>
      </c>
      <c r="C198" s="6">
        <v>3.9</v>
      </c>
    </row>
    <row r="199" spans="1:3" ht="12.75" hidden="1" customHeight="1" x14ac:dyDescent="0.2">
      <c r="A199" s="6" t="s">
        <v>24</v>
      </c>
      <c r="B199" s="6">
        <v>80</v>
      </c>
      <c r="C199" s="6">
        <v>4</v>
      </c>
    </row>
    <row r="200" spans="1:3" ht="12.75" hidden="1" customHeight="1" x14ac:dyDescent="0.2">
      <c r="A200" s="6" t="s">
        <v>24</v>
      </c>
      <c r="B200" s="6">
        <v>75</v>
      </c>
      <c r="C200" s="6">
        <v>4</v>
      </c>
    </row>
    <row r="201" spans="1:3" x14ac:dyDescent="0.2">
      <c r="A201" s="6" t="s">
        <v>25</v>
      </c>
      <c r="B201" s="6">
        <v>60</v>
      </c>
      <c r="C201" s="6">
        <v>3.9</v>
      </c>
    </row>
    <row r="202" spans="1:3" ht="12.75" hidden="1" customHeight="1" x14ac:dyDescent="0.2">
      <c r="A202" s="6" t="s">
        <v>24</v>
      </c>
      <c r="B202" s="6">
        <v>60</v>
      </c>
      <c r="C202" s="6">
        <v>3.8</v>
      </c>
    </row>
    <row r="203" spans="1:3" ht="12.75" hidden="1" customHeight="1" x14ac:dyDescent="0.2">
      <c r="A203" s="6" t="s">
        <v>24</v>
      </c>
      <c r="B203" s="6">
        <v>60</v>
      </c>
      <c r="C203" s="6">
        <v>4</v>
      </c>
    </row>
    <row r="204" spans="1:3" x14ac:dyDescent="0.2">
      <c r="A204" s="6" t="s">
        <v>25</v>
      </c>
      <c r="B204" s="6">
        <v>60</v>
      </c>
      <c r="C204" s="6">
        <v>3</v>
      </c>
    </row>
    <row r="205" spans="1:3" x14ac:dyDescent="0.2">
      <c r="A205" s="6" t="s">
        <v>25</v>
      </c>
      <c r="B205" s="6">
        <v>60</v>
      </c>
      <c r="C205" s="6">
        <v>3.2</v>
      </c>
    </row>
    <row r="206" spans="1:3" x14ac:dyDescent="0.2">
      <c r="A206" s="6" t="s">
        <v>25</v>
      </c>
      <c r="B206" s="6">
        <v>60</v>
      </c>
      <c r="C206" s="6">
        <v>3.9</v>
      </c>
    </row>
    <row r="207" spans="1:3" ht="12.75" hidden="1" customHeight="1" x14ac:dyDescent="0.2">
      <c r="A207" s="6" t="s">
        <v>24</v>
      </c>
      <c r="B207" s="6">
        <v>60</v>
      </c>
      <c r="C207" s="6">
        <v>3.9</v>
      </c>
    </row>
    <row r="208" spans="1:3" ht="12.75" hidden="1" customHeight="1" x14ac:dyDescent="0.2">
      <c r="A208" s="6" t="s">
        <v>24</v>
      </c>
      <c r="B208" s="6">
        <v>60</v>
      </c>
      <c r="C208" s="6">
        <v>4.8</v>
      </c>
    </row>
    <row r="209" spans="1:3" x14ac:dyDescent="0.2">
      <c r="A209" s="6" t="s">
        <v>25</v>
      </c>
      <c r="B209" s="6">
        <v>60</v>
      </c>
      <c r="C209" s="6">
        <v>5.45</v>
      </c>
    </row>
    <row r="210" spans="1:3" ht="12.75" hidden="1" customHeight="1" x14ac:dyDescent="0.2">
      <c r="A210" s="6" t="s">
        <v>24</v>
      </c>
      <c r="B210" s="6">
        <v>60</v>
      </c>
      <c r="C210" s="6">
        <v>4</v>
      </c>
    </row>
    <row r="211" spans="1:3" ht="12.75" hidden="1" customHeight="1" x14ac:dyDescent="0.2">
      <c r="A211" s="6" t="s">
        <v>24</v>
      </c>
      <c r="B211" s="6">
        <v>60</v>
      </c>
      <c r="C211" s="6">
        <v>3.5</v>
      </c>
    </row>
    <row r="212" spans="1:3" ht="12.75" hidden="1" customHeight="1" x14ac:dyDescent="0.2">
      <c r="A212" s="6" t="s">
        <v>24</v>
      </c>
      <c r="B212" s="6">
        <v>60</v>
      </c>
      <c r="C212" s="6">
        <v>3.79</v>
      </c>
    </row>
    <row r="213" spans="1:3" ht="12.75" hidden="1" customHeight="1" x14ac:dyDescent="0.2">
      <c r="A213" s="6" t="s">
        <v>24</v>
      </c>
      <c r="B213" s="6">
        <v>60</v>
      </c>
      <c r="C213" s="6">
        <v>3</v>
      </c>
    </row>
    <row r="214" spans="1:3" x14ac:dyDescent="0.2">
      <c r="A214" s="6" t="s">
        <v>25</v>
      </c>
      <c r="B214" s="6">
        <v>60</v>
      </c>
      <c r="C214" s="6">
        <v>3.7</v>
      </c>
    </row>
    <row r="215" spans="1:3" x14ac:dyDescent="0.2">
      <c r="A215" s="6" t="s">
        <v>25</v>
      </c>
      <c r="B215" s="6">
        <v>60</v>
      </c>
      <c r="C215" s="6">
        <v>3.55</v>
      </c>
    </row>
    <row r="216" spans="1:3" ht="12.75" hidden="1" customHeight="1" x14ac:dyDescent="0.2">
      <c r="A216" s="6" t="s">
        <v>24</v>
      </c>
      <c r="B216" s="6">
        <v>60</v>
      </c>
      <c r="C216" s="6">
        <v>3.3</v>
      </c>
    </row>
    <row r="217" spans="1:3" ht="12.75" hidden="1" customHeight="1" x14ac:dyDescent="0.2">
      <c r="A217" s="6" t="s">
        <v>24</v>
      </c>
      <c r="B217" s="6">
        <v>60</v>
      </c>
      <c r="C217" s="6"/>
    </row>
    <row r="218" spans="1:3" ht="12.75" hidden="1" customHeight="1" x14ac:dyDescent="0.2">
      <c r="A218" s="6" t="s">
        <v>24</v>
      </c>
      <c r="B218" s="6">
        <v>60</v>
      </c>
      <c r="C218" s="6">
        <v>4.8</v>
      </c>
    </row>
    <row r="219" spans="1:3" x14ac:dyDescent="0.2">
      <c r="A219" s="6" t="s">
        <v>25</v>
      </c>
      <c r="B219" s="6">
        <v>60</v>
      </c>
      <c r="C219" s="6">
        <v>3.9</v>
      </c>
    </row>
    <row r="220" spans="1:3" x14ac:dyDescent="0.2">
      <c r="A220" s="6" t="s">
        <v>25</v>
      </c>
      <c r="B220" s="6">
        <v>60</v>
      </c>
      <c r="C220" s="6">
        <v>5</v>
      </c>
    </row>
    <row r="221" spans="1:3" ht="12.75" customHeight="1" x14ac:dyDescent="0.2">
      <c r="A221" s="6" t="s">
        <v>25</v>
      </c>
      <c r="B221" s="6">
        <v>60</v>
      </c>
      <c r="C221" s="6">
        <v>2.5</v>
      </c>
    </row>
    <row r="222" spans="1:3" ht="12.75" hidden="1" customHeight="1" x14ac:dyDescent="0.2">
      <c r="A222" s="6" t="s">
        <v>24</v>
      </c>
      <c r="B222" s="6">
        <v>60</v>
      </c>
      <c r="C222" s="6">
        <v>3.9</v>
      </c>
    </row>
    <row r="223" spans="1:3" x14ac:dyDescent="0.2">
      <c r="A223" s="6" t="s">
        <v>25</v>
      </c>
      <c r="B223" s="6">
        <v>45</v>
      </c>
      <c r="C223" s="6">
        <v>4.45</v>
      </c>
    </row>
    <row r="224" spans="1:3" x14ac:dyDescent="0.2">
      <c r="A224" s="6" t="s">
        <v>25</v>
      </c>
      <c r="B224" s="6">
        <v>40</v>
      </c>
      <c r="C224" s="6">
        <v>3.6</v>
      </c>
    </row>
    <row r="225" spans="1:3" ht="12.75" hidden="1" customHeight="1" x14ac:dyDescent="0.2">
      <c r="A225" s="6" t="s">
        <v>24</v>
      </c>
      <c r="B225" s="6">
        <v>35</v>
      </c>
      <c r="C225" s="6">
        <v>3.74</v>
      </c>
    </row>
    <row r="226" spans="1:3" x14ac:dyDescent="0.2">
      <c r="A226" s="6" t="s">
        <v>25</v>
      </c>
      <c r="B226" s="6">
        <v>30</v>
      </c>
      <c r="C226" s="6">
        <v>4</v>
      </c>
    </row>
    <row r="227" spans="1:3" x14ac:dyDescent="0.2">
      <c r="A227" s="6" t="s">
        <v>25</v>
      </c>
      <c r="B227" s="6">
        <v>30</v>
      </c>
      <c r="C227" s="6">
        <v>4</v>
      </c>
    </row>
    <row r="228" spans="1:3" ht="12.75" hidden="1" customHeight="1" x14ac:dyDescent="0.2">
      <c r="A228" s="6" t="s">
        <v>24</v>
      </c>
      <c r="B228" s="6">
        <v>30</v>
      </c>
      <c r="C228" s="6">
        <v>3.92</v>
      </c>
    </row>
    <row r="229" spans="1:3" ht="12.75" hidden="1" customHeight="1" x14ac:dyDescent="0.2">
      <c r="A229" s="6" t="s">
        <v>24</v>
      </c>
      <c r="B229" s="6">
        <v>30</v>
      </c>
      <c r="C229" s="6">
        <v>4.5999999999999996</v>
      </c>
    </row>
    <row r="230" spans="1:3" ht="12.75" customHeight="1" x14ac:dyDescent="0.2">
      <c r="A230" s="6" t="s">
        <v>25</v>
      </c>
      <c r="B230" s="6">
        <v>30</v>
      </c>
      <c r="C230" s="6">
        <v>4</v>
      </c>
    </row>
    <row r="231" spans="1:3" x14ac:dyDescent="0.2">
      <c r="A231" s="6" t="s">
        <v>25</v>
      </c>
      <c r="B231" s="6">
        <v>20</v>
      </c>
      <c r="C231" s="6">
        <v>3.5</v>
      </c>
    </row>
    <row r="232" spans="1:3" x14ac:dyDescent="0.2">
      <c r="A232" s="6" t="s">
        <v>25</v>
      </c>
      <c r="B232" s="6">
        <v>20</v>
      </c>
      <c r="C232" s="6">
        <v>3.85</v>
      </c>
    </row>
    <row r="233" spans="1:3" hidden="1" x14ac:dyDescent="0.2">
      <c r="A233" s="6" t="s">
        <v>25</v>
      </c>
      <c r="B233" s="6" t="s">
        <v>73</v>
      </c>
      <c r="C233" s="6">
        <v>3.4</v>
      </c>
    </row>
    <row r="234" spans="1:3" ht="12.75" hidden="1" customHeight="1" x14ac:dyDescent="0.2">
      <c r="A234" s="6" t="s">
        <v>24</v>
      </c>
      <c r="B234" s="6" t="s">
        <v>73</v>
      </c>
      <c r="C234" s="6">
        <v>3.5</v>
      </c>
    </row>
    <row r="235" spans="1:3" ht="12.75" hidden="1" customHeight="1" x14ac:dyDescent="0.2">
      <c r="A235" s="6" t="s">
        <v>24</v>
      </c>
      <c r="B235" s="6">
        <v>300</v>
      </c>
      <c r="C235" s="6">
        <v>3.95</v>
      </c>
    </row>
    <row r="236" spans="1:3" ht="12.75" hidden="1" customHeight="1" x14ac:dyDescent="0.2">
      <c r="A236" s="6" t="s">
        <v>24</v>
      </c>
      <c r="B236" s="6">
        <v>240</v>
      </c>
      <c r="C236" s="6">
        <v>3.87</v>
      </c>
    </row>
    <row r="237" spans="1:3" ht="12.75" hidden="1" customHeight="1" x14ac:dyDescent="0.2">
      <c r="A237" s="6" t="s">
        <v>24</v>
      </c>
      <c r="B237" s="6">
        <v>180</v>
      </c>
      <c r="C237" s="6">
        <v>5</v>
      </c>
    </row>
    <row r="238" spans="1:3" x14ac:dyDescent="0.2">
      <c r="A238" s="6" t="s">
        <v>25</v>
      </c>
      <c r="B238" s="6">
        <v>180</v>
      </c>
      <c r="C238" s="6">
        <v>4</v>
      </c>
    </row>
    <row r="239" spans="1:3" x14ac:dyDescent="0.2">
      <c r="A239" s="6" t="s">
        <v>25</v>
      </c>
      <c r="B239" s="6">
        <v>120</v>
      </c>
      <c r="C239" s="6">
        <v>3.2</v>
      </c>
    </row>
    <row r="240" spans="1:3" ht="12.75" hidden="1" customHeight="1" x14ac:dyDescent="0.2">
      <c r="A240" s="6" t="s">
        <v>24</v>
      </c>
      <c r="B240" s="6">
        <v>120</v>
      </c>
      <c r="C240" s="6">
        <v>4</v>
      </c>
    </row>
    <row r="241" spans="1:3" ht="12.75" hidden="1" customHeight="1" x14ac:dyDescent="0.2">
      <c r="A241" s="6" t="s">
        <v>24</v>
      </c>
      <c r="B241" s="6">
        <v>120</v>
      </c>
      <c r="C241" s="6">
        <v>3.8</v>
      </c>
    </row>
    <row r="242" spans="1:3" x14ac:dyDescent="0.2">
      <c r="A242" s="6" t="s">
        <v>25</v>
      </c>
      <c r="B242" s="6">
        <v>120</v>
      </c>
      <c r="C242" s="6">
        <v>4.5999999999999996</v>
      </c>
    </row>
    <row r="243" spans="1:3" ht="12.75" hidden="1" customHeight="1" x14ac:dyDescent="0.2">
      <c r="A243" s="6" t="s">
        <v>24</v>
      </c>
      <c r="B243" s="6">
        <v>120</v>
      </c>
      <c r="C243" s="6">
        <v>3.91</v>
      </c>
    </row>
    <row r="244" spans="1:3" ht="12.75" hidden="1" customHeight="1" x14ac:dyDescent="0.2">
      <c r="A244" s="6" t="s">
        <v>24</v>
      </c>
      <c r="B244" s="6">
        <v>90</v>
      </c>
      <c r="C244" s="6">
        <v>4</v>
      </c>
    </row>
    <row r="245" spans="1:3" ht="12.75" hidden="1" customHeight="1" x14ac:dyDescent="0.2">
      <c r="A245" s="6" t="s">
        <v>24</v>
      </c>
      <c r="B245" s="6">
        <v>90</v>
      </c>
      <c r="C245" s="6"/>
    </row>
    <row r="246" spans="1:3" x14ac:dyDescent="0.2">
      <c r="A246" s="6" t="s">
        <v>25</v>
      </c>
      <c r="B246" s="6">
        <v>60</v>
      </c>
      <c r="C246" s="6">
        <v>3.34</v>
      </c>
    </row>
    <row r="247" spans="1:3" x14ac:dyDescent="0.2">
      <c r="A247" s="6" t="s">
        <v>25</v>
      </c>
      <c r="B247" s="6">
        <v>60</v>
      </c>
      <c r="C247" s="6">
        <v>3.5</v>
      </c>
    </row>
    <row r="248" spans="1:3" ht="12.75" hidden="1" customHeight="1" x14ac:dyDescent="0.2">
      <c r="A248" s="6" t="s">
        <v>24</v>
      </c>
      <c r="B248" s="6">
        <v>60</v>
      </c>
      <c r="C248" s="6">
        <v>3.8</v>
      </c>
    </row>
    <row r="249" spans="1:3" ht="12.75" hidden="1" customHeight="1" x14ac:dyDescent="0.2">
      <c r="A249" s="6" t="s">
        <v>24</v>
      </c>
      <c r="B249" s="6">
        <v>60</v>
      </c>
      <c r="C249" s="6">
        <v>3.8</v>
      </c>
    </row>
    <row r="250" spans="1:3" ht="12.75" hidden="1" customHeight="1" x14ac:dyDescent="0.2">
      <c r="A250" s="6" t="s">
        <v>24</v>
      </c>
      <c r="B250" s="6">
        <v>60</v>
      </c>
      <c r="C250" s="6">
        <v>4</v>
      </c>
    </row>
    <row r="251" spans="1:3" x14ac:dyDescent="0.2">
      <c r="A251" s="6" t="s">
        <v>25</v>
      </c>
      <c r="B251" s="6">
        <v>60</v>
      </c>
      <c r="C251" s="6">
        <v>5</v>
      </c>
    </row>
    <row r="252" spans="1:3" ht="12.75" hidden="1" customHeight="1" x14ac:dyDescent="0.2">
      <c r="A252" s="6" t="s">
        <v>24</v>
      </c>
      <c r="B252" s="6">
        <v>60</v>
      </c>
      <c r="C252" s="6">
        <v>3.7</v>
      </c>
    </row>
    <row r="253" spans="1:3" x14ac:dyDescent="0.2">
      <c r="A253" s="6" t="s">
        <v>25</v>
      </c>
      <c r="B253" s="6">
        <v>10</v>
      </c>
      <c r="C253" s="6">
        <v>3</v>
      </c>
    </row>
  </sheetData>
  <autoFilter ref="A1:C253">
    <filterColumn colId="0">
      <filters>
        <filter val="M"/>
      </filters>
    </filterColumn>
    <filterColumn colId="1">
      <filters>
        <filter val="0"/>
        <filter val="10"/>
        <filter val="100"/>
        <filter val="12"/>
        <filter val="120"/>
        <filter val="150"/>
        <filter val="180"/>
        <filter val="20"/>
        <filter val="240"/>
        <filter val="30"/>
        <filter val="300"/>
        <filter val="360"/>
        <filter val="40"/>
        <filter val="45"/>
        <filter val="50"/>
        <filter val="60"/>
        <filter val="65"/>
        <filter val="70"/>
        <filter val="80"/>
        <filter val="90"/>
      </filters>
    </filterColumn>
    <filterColumn colId="2">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vt:lpstr>
      <vt:lpstr>Original Data</vt:lpstr>
      <vt:lpstr>Working Data</vt: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Hernandez</dc:creator>
  <cp:lastModifiedBy>Jesse Mondragon</cp:lastModifiedBy>
  <dcterms:created xsi:type="dcterms:W3CDTF">2015-09-03T15:32:47Z</dcterms:created>
  <dcterms:modified xsi:type="dcterms:W3CDTF">2016-10-05T18:30:15Z</dcterms:modified>
</cp:coreProperties>
</file>