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stefan.lulham/Documents/work/maps/moneyhelper-tools/assets/"/>
    </mc:Choice>
  </mc:AlternateContent>
  <xr:revisionPtr revIDLastSave="0" documentId="13_ncr:1_{21CA75EA-15EE-084D-B9DE-CC674DDF805E}" xr6:coauthVersionLast="47" xr6:coauthVersionMax="47" xr10:uidLastSave="{00000000-0000-0000-0000-000000000000}"/>
  <bookViews>
    <workbookView xWindow="0" yWindow="740" windowWidth="30240" windowHeight="18900" tabRatio="500" activeTab="8" xr2:uid="{00000000-000D-0000-FFFF-FFFF00000000}"/>
  </bookViews>
  <sheets>
    <sheet name="Dechrau arni" sheetId="1" r:id="rId1"/>
    <sheet name="Incwm" sheetId="2" r:id="rId2"/>
    <sheet name="Biliau'r cartref" sheetId="3" r:id="rId3"/>
    <sheet name="Costau byw" sheetId="4" r:id="rId4"/>
    <sheet name="Cyllid ac Yswiriant" sheetId="5" r:id="rId5"/>
    <sheet name="Teulu a ffrindiau" sheetId="6" r:id="rId6"/>
    <sheet name="Teithio" sheetId="7" r:id="rId7"/>
    <sheet name="Hamdden" sheetId="8" r:id="rId8"/>
    <sheet name="Canlyniadau" sheetId="9" r:id="rId9"/>
    <sheet name="Advice" sheetId="10" state="hidden" r:id="rId10"/>
    <sheet name="Next steps" sheetId="11" state="hidden"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8" l="1"/>
  <c r="G11" i="8"/>
  <c r="G12" i="8"/>
  <c r="G13" i="8"/>
  <c r="G14" i="8"/>
  <c r="G20" i="8"/>
  <c r="G21" i="8"/>
  <c r="G27" i="8"/>
  <c r="G28" i="8"/>
  <c r="G29" i="8"/>
  <c r="G30" i="8"/>
  <c r="G31" i="8"/>
  <c r="G9" i="8"/>
  <c r="G10" i="7"/>
  <c r="G11" i="7"/>
  <c r="G12" i="7"/>
  <c r="G13" i="7"/>
  <c r="G14" i="7"/>
  <c r="G17" i="7"/>
  <c r="G19" i="7"/>
  <c r="G20" i="7"/>
  <c r="G21" i="7"/>
  <c r="G22" i="7"/>
  <c r="G24" i="7"/>
  <c r="G25" i="7"/>
  <c r="G26" i="7"/>
  <c r="G27" i="7"/>
  <c r="G28" i="7"/>
  <c r="G9" i="7"/>
  <c r="G10" i="6"/>
  <c r="G11" i="6"/>
  <c r="G12" i="6"/>
  <c r="G14" i="6"/>
  <c r="G15" i="6"/>
  <c r="G17" i="6"/>
  <c r="G18" i="6"/>
  <c r="G19" i="6"/>
  <c r="G22" i="6"/>
  <c r="G24" i="6"/>
  <c r="G28" i="6"/>
  <c r="G30" i="6"/>
  <c r="G32" i="6"/>
  <c r="G34" i="6"/>
  <c r="G35" i="6"/>
  <c r="G36" i="6"/>
  <c r="G37" i="6"/>
  <c r="G38" i="6"/>
  <c r="G9" i="6"/>
  <c r="G19" i="5"/>
  <c r="G20" i="5"/>
  <c r="G21" i="5"/>
  <c r="G33" i="5"/>
  <c r="G35" i="5"/>
  <c r="G37" i="5"/>
  <c r="G38" i="5"/>
  <c r="G39" i="5"/>
  <c r="G40" i="5"/>
  <c r="G41" i="5"/>
  <c r="G9" i="5"/>
  <c r="G15" i="4"/>
  <c r="G16" i="4"/>
  <c r="G18" i="4"/>
  <c r="G19" i="4"/>
  <c r="G23" i="4"/>
  <c r="G29" i="4"/>
  <c r="G30" i="4"/>
  <c r="G32" i="4"/>
  <c r="G33" i="4"/>
  <c r="G34" i="4"/>
  <c r="G35" i="4"/>
  <c r="G36" i="4"/>
  <c r="G10" i="3"/>
  <c r="G11" i="3"/>
  <c r="G12" i="3"/>
  <c r="G15" i="3"/>
  <c r="G17" i="3"/>
  <c r="G18" i="3"/>
  <c r="G20" i="3"/>
  <c r="G21" i="3"/>
  <c r="G22" i="3"/>
  <c r="G23" i="3"/>
  <c r="G24" i="3"/>
  <c r="G25" i="3"/>
  <c r="G26" i="3"/>
  <c r="G27" i="3"/>
  <c r="G28" i="3"/>
  <c r="G29" i="3"/>
  <c r="G30" i="3"/>
  <c r="G31" i="3"/>
  <c r="G32" i="3"/>
  <c r="G34" i="3"/>
  <c r="G35" i="3"/>
  <c r="G36" i="3"/>
  <c r="G37" i="3"/>
  <c r="G38" i="3"/>
  <c r="G9" i="3"/>
  <c r="G11" i="2"/>
  <c r="G12" i="2"/>
  <c r="G14" i="2"/>
  <c r="G22" i="2"/>
  <c r="G25" i="2"/>
  <c r="G28" i="2"/>
  <c r="G29" i="2"/>
  <c r="G30" i="2"/>
  <c r="G31" i="2"/>
  <c r="G32" i="2"/>
  <c r="G35" i="2"/>
  <c r="G36" i="2"/>
  <c r="G38" i="2"/>
  <c r="G39" i="2"/>
  <c r="G41" i="2"/>
  <c r="G42" i="2"/>
  <c r="G43" i="2"/>
  <c r="G44" i="2"/>
  <c r="G45" i="2"/>
  <c r="G9" i="2"/>
  <c r="C17" i="1"/>
  <c r="G24" i="8" s="1"/>
  <c r="C16" i="1"/>
  <c r="G23" i="5" s="1"/>
  <c r="C15" i="1"/>
  <c r="G25" i="4" s="1"/>
  <c r="C12" i="1"/>
  <c r="C10" i="1"/>
  <c r="G18" i="2" s="1"/>
  <c r="C13" i="1"/>
  <c r="G22" i="5" l="1"/>
  <c r="G20" i="6"/>
  <c r="G23" i="8"/>
  <c r="G19" i="8"/>
  <c r="C11" i="1"/>
  <c r="G23" i="2"/>
  <c r="G10" i="2"/>
  <c r="G14" i="3"/>
  <c r="G28" i="4"/>
  <c r="G14" i="4"/>
  <c r="G32" i="5"/>
  <c r="G17" i="5"/>
  <c r="G18" i="8"/>
  <c r="G37" i="2"/>
  <c r="G34" i="2"/>
  <c r="G27" i="4"/>
  <c r="G12" i="4"/>
  <c r="G30" i="5"/>
  <c r="G16" i="5"/>
  <c r="G16" i="8"/>
  <c r="G33" i="8" s="1"/>
  <c r="D25" i="9" s="1"/>
  <c r="E25" i="9" s="1"/>
  <c r="G26" i="4"/>
  <c r="G11" i="4"/>
  <c r="G29" i="5"/>
  <c r="G15" i="5"/>
  <c r="G13" i="6"/>
  <c r="G15" i="8"/>
  <c r="G10" i="4"/>
  <c r="G28" i="5"/>
  <c r="G13" i="5"/>
  <c r="G20" i="2"/>
  <c r="G19" i="2"/>
  <c r="G9" i="4"/>
  <c r="G27" i="5"/>
  <c r="G12" i="5"/>
  <c r="G6" i="5" s="1"/>
  <c r="G27" i="6"/>
  <c r="G11" i="5"/>
  <c r="G43" i="5" s="1"/>
  <c r="D22" i="9" s="1"/>
  <c r="G16" i="7"/>
  <c r="G21" i="4"/>
  <c r="G24" i="5"/>
  <c r="G10" i="5"/>
  <c r="G15" i="7"/>
  <c r="G6" i="7" s="1"/>
  <c r="G25" i="8"/>
  <c r="G22" i="4"/>
  <c r="G26" i="5"/>
  <c r="G26" i="6"/>
  <c r="G6" i="6" s="1"/>
  <c r="G20" i="4"/>
  <c r="G38" i="4" s="1"/>
  <c r="D21" i="9" s="1"/>
  <c r="G6" i="3"/>
  <c r="G6" i="4"/>
  <c r="G6" i="8"/>
  <c r="G40" i="3"/>
  <c r="D20" i="9" s="1"/>
  <c r="G30" i="7"/>
  <c r="D24" i="9" s="1"/>
  <c r="E24" i="9" s="1"/>
  <c r="G16" i="2" l="1"/>
  <c r="G17" i="2"/>
  <c r="G24" i="2"/>
  <c r="G27" i="2"/>
  <c r="G21" i="2"/>
  <c r="G15" i="2"/>
  <c r="G47" i="2" s="1"/>
  <c r="G40" i="6"/>
  <c r="D23" i="9" s="1"/>
  <c r="E23" i="9" s="1"/>
  <c r="E22" i="9"/>
  <c r="G35" i="8"/>
  <c r="G42" i="3"/>
  <c r="E21" i="9"/>
  <c r="G6" i="2"/>
  <c r="D9" i="9" s="1"/>
  <c r="D10" i="9" l="1"/>
  <c r="E20" i="9" s="1"/>
  <c r="G40" i="4"/>
  <c r="G45" i="5"/>
  <c r="G42" i="6"/>
  <c r="G32" i="7"/>
  <c r="D12" i="9"/>
  <c r="G49" i="9" l="1"/>
  <c r="G48" i="9"/>
  <c r="G43" i="9"/>
  <c r="G44" i="9"/>
  <c r="G56" i="9"/>
  <c r="G29" i="9"/>
  <c r="G36" i="9"/>
  <c r="G52" i="9"/>
  <c r="G28" i="9"/>
  <c r="G25" i="9"/>
  <c r="G21" i="9"/>
  <c r="G20" i="9"/>
  <c r="G41" i="9"/>
  <c r="G37" i="9"/>
  <c r="G51" i="9"/>
  <c r="G33" i="9"/>
  <c r="G12" i="9"/>
  <c r="G9" i="9"/>
  <c r="G8" i="9"/>
  <c r="G7" i="9"/>
</calcChain>
</file>

<file path=xl/sharedStrings.xml><?xml version="1.0" encoding="utf-8"?>
<sst xmlns="http://schemas.openxmlformats.org/spreadsheetml/2006/main" count="552" uniqueCount="255">
  <si>
    <t>Cynlluniwr Cyllideb</t>
  </si>
  <si>
    <t>Y cam cyntaf tuag at reoli’ch arian yw creu eich cynllun cyllidebu eich hunan.</t>
  </si>
  <si>
    <t>Bydd ein Cynllunydd cyllideb hawdd-ei-ddefnyddio’n eich helpu i gychwyn - ac mae’n cymryd pum munud yn unig.</t>
  </si>
  <si>
    <t>Cyblluniwr Cyllideb ar-lein</t>
  </si>
  <si>
    <t>Dydd</t>
  </si>
  <si>
    <t>2 wythnos</t>
  </si>
  <si>
    <t>Wythnos</t>
  </si>
  <si>
    <t>4 wythnos</t>
  </si>
  <si>
    <t>6 mis</t>
  </si>
  <si>
    <t>Blwyddyn</t>
  </si>
  <si>
    <t>Mis</t>
  </si>
  <si>
    <t>Chwarter</t>
  </si>
  <si>
    <t>Incwm</t>
  </si>
  <si>
    <t>Cyfanswm</t>
  </si>
  <si>
    <t>INCWM</t>
  </si>
  <si>
    <t>AMLDER</t>
  </si>
  <si>
    <t xml:space="preserve"> CYFANSWM / MIS  </t>
  </si>
  <si>
    <t>Tâl</t>
  </si>
  <si>
    <t>Tâl (ar ôl treth)</t>
  </si>
  <si>
    <t>Incwm o hunangyflogaeth</t>
  </si>
  <si>
    <t>Tâl Salwch Statudol</t>
  </si>
  <si>
    <t>Budd-daliadau a Chredydau Treth</t>
  </si>
  <si>
    <t>Lwfans Ceisio Gwaith</t>
  </si>
  <si>
    <t>Cymhorthdal Incwm</t>
  </si>
  <si>
    <t>Credyd Treth Gwaith</t>
  </si>
  <si>
    <t>Credyd Treth Plant</t>
  </si>
  <si>
    <t>Budd-dal Plant</t>
  </si>
  <si>
    <t>Credyd Cynhwysol</t>
  </si>
  <si>
    <t>Lwfans Gweini</t>
  </si>
  <si>
    <t>Lwfans Gofalydd</t>
  </si>
  <si>
    <t>Budd-dal Tai</t>
  </si>
  <si>
    <t>Pensiwn</t>
  </si>
  <si>
    <t>Pensiwn y Wladwriaeth</t>
  </si>
  <si>
    <t>Credyd Pensiwn</t>
  </si>
  <si>
    <t>Incwm arall</t>
  </si>
  <si>
    <t>Incwm o gynilion a buddsoddiadau</t>
  </si>
  <si>
    <t>Cynhaliaeth plant</t>
  </si>
  <si>
    <t>Benthyciadau a grantiau myfyrwyr</t>
  </si>
  <si>
    <t>Cymorth ariannol arall</t>
  </si>
  <si>
    <t>Rhoddion gan deulu a ffrindiau</t>
  </si>
  <si>
    <t>Eich eitemau ychwanegol</t>
  </si>
  <si>
    <t>Biliau'r cartref</t>
  </si>
  <si>
    <t>GWARIANT</t>
  </si>
  <si>
    <t>Morgais a rhent</t>
  </si>
  <si>
    <t>Rhent</t>
  </si>
  <si>
    <t>Gwaddol morgais</t>
  </si>
  <si>
    <t>Yswiriant bywyd morgais.</t>
  </si>
  <si>
    <t>Taliadau eiddo eraill</t>
  </si>
  <si>
    <t>Rhent tir</t>
  </si>
  <si>
    <t>Tâl gwasanaeth</t>
  </si>
  <si>
    <t>Yswiriant cartref</t>
  </si>
  <si>
    <t>Yswiriant adeiladau</t>
  </si>
  <si>
    <t>Yswiriant cynnwys</t>
  </si>
  <si>
    <t>Cyfleustodau</t>
  </si>
  <si>
    <t>Y Dreth Gyngor neu Ardrethi</t>
  </si>
  <si>
    <t>Nwy</t>
  </si>
  <si>
    <t>Trydan</t>
  </si>
  <si>
    <t>Tanwydd arall i'r cartref</t>
  </si>
  <si>
    <t>Dŵr</t>
  </si>
  <si>
    <t>Ffonau symudol</t>
  </si>
  <si>
    <t>Trwydded deledu</t>
  </si>
  <si>
    <t>Cynhaliaeth cartref</t>
  </si>
  <si>
    <t>Cynnal a chadw'r ardd</t>
  </si>
  <si>
    <t>Rhentu offer</t>
  </si>
  <si>
    <t>Yswiriant boeler</t>
  </si>
  <si>
    <t>Cyfanswm Gwariant</t>
  </si>
  <si>
    <t>Costau byw</t>
  </si>
  <si>
    <t>Bwyd a diod</t>
  </si>
  <si>
    <t>Siopa am fwydydd</t>
  </si>
  <si>
    <t>Pryd mynd allan</t>
  </si>
  <si>
    <t>Alcohol yn y cartref</t>
  </si>
  <si>
    <t>Gwaith</t>
  </si>
  <si>
    <t>Cinio a byrbrydau</t>
  </si>
  <si>
    <t>Ffioedd undeb/proffesiynol</t>
  </si>
  <si>
    <t>Dillad ac esgidiau</t>
  </si>
  <si>
    <t>Dillad plant</t>
  </si>
  <si>
    <t>Gwisg ysgol</t>
  </si>
  <si>
    <t>Esgidiau</t>
  </si>
  <si>
    <t>Dillad gwaith</t>
  </si>
  <si>
    <t>Golchi dillad a sychlanhau</t>
  </si>
  <si>
    <t>Iechyd a harddwch</t>
  </si>
  <si>
    <t>Trin gwallt</t>
  </si>
  <si>
    <t>Triniaethau harddwch</t>
  </si>
  <si>
    <t>Pethau ymolchi</t>
  </si>
  <si>
    <t>Gofal llygaid</t>
  </si>
  <si>
    <t>Gofal deintyddol</t>
  </si>
  <si>
    <t>Presgripsiynau a moddion</t>
  </si>
  <si>
    <t>Yswiriant, benthyciadau a bancio</t>
  </si>
  <si>
    <t>Yswiriant</t>
  </si>
  <si>
    <t>Yswiriant bywyd</t>
  </si>
  <si>
    <t>Yswiriant diogelu incwm</t>
  </si>
  <si>
    <t>Yswiriant salwch difrifol</t>
  </si>
  <si>
    <t>Yswiriant iechyd</t>
  </si>
  <si>
    <t>Yswiriant deintyddol</t>
  </si>
  <si>
    <t>Bancio</t>
  </si>
  <si>
    <t>Ffioedd a llog gorddrafft</t>
  </si>
  <si>
    <t>Ffioedd cyfrif banc</t>
  </si>
  <si>
    <t>Cosbau</t>
  </si>
  <si>
    <t>Ad-daliadau benthyciad</t>
  </si>
  <si>
    <t>Ad-daliadau benthyciad myfyriwr</t>
  </si>
  <si>
    <t>Ad-daliadau cerdyn credyd</t>
  </si>
  <si>
    <t>Ad-daliadau hurbwrcasu a chatalog</t>
  </si>
  <si>
    <t>Cynilion a buddsoddiadau</t>
  </si>
  <si>
    <t>Cynilo rheolaidd</t>
  </si>
  <si>
    <t>Cynilo cyfandaliad</t>
  </si>
  <si>
    <t>Taliadau i ISAs</t>
  </si>
  <si>
    <t>Prynu cyfranddaliadau a buddsoddiadau eraill</t>
  </si>
  <si>
    <t>Cyfraniadau pensiwn preifat</t>
  </si>
  <si>
    <t>Cynlluniau i’r dyfodol</t>
  </si>
  <si>
    <t>Cynllun gofal hirdymor</t>
  </si>
  <si>
    <t>Cynllun angladd</t>
  </si>
  <si>
    <t>Cyngor ariannol a chyfreithiol</t>
  </si>
  <si>
    <t>Teulu a ffrindiau</t>
  </si>
  <si>
    <t>Plant</t>
  </si>
  <si>
    <t>Gofal plant</t>
  </si>
  <si>
    <t>Clytiau ac eitemau i'r babi</t>
  </si>
  <si>
    <t>Gweithgareddau a chlybiau</t>
  </si>
  <si>
    <t>Teganau a phethau neis</t>
  </si>
  <si>
    <t>Arian poced</t>
  </si>
  <si>
    <t>Gwarchod y babi</t>
  </si>
  <si>
    <t>Cynhaliaeth neu gymorth i blant</t>
  </si>
  <si>
    <t>Ysgol</t>
  </si>
  <si>
    <t>Ffioedd ysgol</t>
  </si>
  <si>
    <t>Tripiau ysgol</t>
  </si>
  <si>
    <t>Cinio ysgol</t>
  </si>
  <si>
    <t>Clybiau ar ôl ysgol</t>
  </si>
  <si>
    <t>Cefnogaeth i blant myfyrwyr</t>
  </si>
  <si>
    <t>Cefnogaeth i berthnasau eraill</t>
  </si>
  <si>
    <t>Anifeiliaid anwes</t>
  </si>
  <si>
    <t>Bwyd</t>
  </si>
  <si>
    <t>Biliau milfeddyg</t>
  </si>
  <si>
    <t>Yswiriant anifeiliaid anwes</t>
  </si>
  <si>
    <t>Rhoddion a nawdd</t>
  </si>
  <si>
    <t>Ad-dalu benthyciad i deulu/ffrind</t>
  </si>
  <si>
    <t xml:space="preserve"> Cyfanswm </t>
  </si>
  <si>
    <t>Teithio</t>
  </si>
  <si>
    <t>Costau car</t>
  </si>
  <si>
    <t>Yswiriant car</t>
  </si>
  <si>
    <t>Yswiriant torri i lawr</t>
  </si>
  <si>
    <t>Treth cerbyd</t>
  </si>
  <si>
    <t>Ad-dalu cyllid neu fenthyciad car</t>
  </si>
  <si>
    <t>Yswiriant benthyciad</t>
  </si>
  <si>
    <t>MOT</t>
  </si>
  <si>
    <t>Cynnal a chadw a thrwsio</t>
  </si>
  <si>
    <t>Parcio a thollau</t>
  </si>
  <si>
    <t>Cludiant cyhoeddus</t>
  </si>
  <si>
    <t>Tocynnau bws, trên tanddaearol a thram</t>
  </si>
  <si>
    <t>Trenau</t>
  </si>
  <si>
    <t>Tacsis</t>
  </si>
  <si>
    <t>Hedfan</t>
  </si>
  <si>
    <t>Hamdden</t>
  </si>
  <si>
    <t>Adloniant</t>
  </si>
  <si>
    <t>Dyddiau allan</t>
  </si>
  <si>
    <t>Diddordebau</t>
  </si>
  <si>
    <t>Eitemau untro</t>
  </si>
  <si>
    <t>Penblwyddi</t>
  </si>
  <si>
    <t>Nadolig</t>
  </si>
  <si>
    <t>Priodasau</t>
  </si>
  <si>
    <t>Gwyliau</t>
  </si>
  <si>
    <t>Yswiriant teithio</t>
  </si>
  <si>
    <t>Arian gwario</t>
  </si>
  <si>
    <t>Canlyniadau</t>
  </si>
  <si>
    <t>Eich Cyllideb</t>
  </si>
  <si>
    <t>Cyfanswm/Mis</t>
  </si>
  <si>
    <t>Cyfanswm Incwm</t>
  </si>
  <si>
    <t>Dadansoddiad eich Gwariant</t>
  </si>
  <si>
    <t>%  Cyfanswm Gwariant</t>
  </si>
  <si>
    <t>Eich Camau Nesaf</t>
  </si>
  <si>
    <t>Positive</t>
  </si>
  <si>
    <t>Newyddion da - mae’ch cyllideb mewn credyd!</t>
  </si>
  <si>
    <t xml:space="preserve">Mewn geiriau eraill, rydych yn gwneud yn well na thalu am eich gwariant gyda’r arian sydd gennych yn dod i mewn. 
</t>
  </si>
  <si>
    <t xml:space="preserve">Felly, os ydych yn siŵr eich bod wedi nodi’ch holl ffigyrau’n gywir ac rydych wedi bod yn onest ynghylch eich gwariant yna rydych mewn sefyllfa dda. Mae pethau ygallech eu gwneud o hyd. </t>
  </si>
  <si>
    <t>Ewch at eich camau nesaf i ganfod sut i glirio unrhyw fenthyciadau neu fenthyca arall a allai fod gennych, neu i ddechrau cynilo ar gyfer y dyfodol.
There are still things you could do. Go to your next steps to find out how to clear any loans or other borrowing you have, or start saving for the future.</t>
  </si>
  <si>
    <t>Negative</t>
  </si>
  <si>
    <t>O diar - rydych yn gwario mwy o arian nag sydd gennych yn dod i mewn!</t>
  </si>
  <si>
    <t>Mae’n wir bwysig eich bod yn cael eich cyllideb yn ôl ar y trywydd iawn.</t>
  </si>
  <si>
    <t>Fel arall byddwch yn eich cael eich hunan yn defnyddio’ch cynilion (os oes rhai gennych), neu’n waeth fyth, yn mynd i ddyled dim ond i gynnal eich gwariant bob mis.</t>
  </si>
  <si>
    <t>Ewch at eich camau nesaf i ganfod lle y gallech dorri costau a sut i wirio eich bod yn derbyn yr holl help mae gennych hawl iddo.</t>
  </si>
  <si>
    <t>Balance</t>
  </si>
  <si>
    <t>Newyddion da - mae’ch cyllideb yn mantoli!</t>
  </si>
  <si>
    <t>Mewn geiriau eraill, mae’ch incwm yn talu am eich gwariant.</t>
  </si>
  <si>
    <t>Felly os ydych yn siŵr eich bod wedi nodi’ch holl ffigyrau’n gywir ac rydych wedi bod yn onest ynghylch eich gwariant yna mae hyn yn ddechrau da.</t>
  </si>
  <si>
    <t>Mae pethau y dylech eu gwneud i’ch diogelu’ch hunan o hyd. Ewch at eich camau nesaf i ganfod lle y gallech dorri costau ac efallai adeiladu cronfa liniaru gyda chynilion. Fel arall gallai bil annisgwyl - fel pibell sydd wedi torri neu’r car yn torri - eich gosod mewn sefyllfa lle rydych yn gwario mwy na’r hyn rydych yn ei ennill.</t>
  </si>
  <si>
    <t>POSITIVE</t>
  </si>
  <si>
    <t>Title</t>
  </si>
  <si>
    <t>Message</t>
  </si>
  <si>
    <t>Link1</t>
  </si>
  <si>
    <t>Link2</t>
  </si>
  <si>
    <t>NEUTRAL</t>
  </si>
  <si>
    <t>NEGATIVE</t>
  </si>
  <si>
    <t>Tâl Mamolaeth Statudol neu Dâl Mabwysiadu Statudol</t>
  </si>
  <si>
    <t>Lwfans Cyflogaeth a Chymorth (ESA) neu Fudd-dal Analluogrwydd</t>
  </si>
  <si>
    <t>Taliad Annibyniaeth Personol, Lwfans Byw i’r Anabl neu Daliad Anabledd Oedolion</t>
  </si>
  <si>
    <t>Pensiwn gweithle – Budd-dal wedi’u diffinio</t>
  </si>
  <si>
    <t>Pensiwn Buddsoddi Personol</t>
  </si>
  <si>
    <t>Incwm blwydd-dal</t>
  </si>
  <si>
    <t>Tynnu Incwm</t>
  </si>
  <si>
    <t>Arall</t>
  </si>
  <si>
    <t>Rhentu neu breswylio</t>
  </si>
  <si>
    <t>Ad-daliad morgais</t>
  </si>
  <si>
    <t>Ffôn cartref a band eang</t>
  </si>
  <si>
    <t>Teledu cebl neu loeren</t>
  </si>
  <si>
    <t>Ysmygu a defnyddio e-sigaréts</t>
  </si>
  <si>
    <t>Coffi cludfwyd</t>
  </si>
  <si>
    <t>Dillad</t>
  </si>
  <si>
    <t>Sinema, gwyliau &amp; theatr</t>
  </si>
  <si>
    <t>Tanysgrifiadau teledu, cerddoriaeth, cyfryngau a gêmio</t>
  </si>
  <si>
    <t>Bwyta allan &amp; yfed</t>
  </si>
  <si>
    <t>Iechyd a ffitrwydd</t>
  </si>
  <si>
    <t>Lottery a gamblo ar-lein</t>
  </si>
  <si>
    <t>Llyfrau, gemau a ffilmiau</t>
  </si>
  <si>
    <t>Dathliadau eraill</t>
  </si>
  <si>
    <t>Cyllid ac Yswiriant</t>
  </si>
  <si>
    <t>Chredyd</t>
  </si>
  <si>
    <t>Teulu a Ffrindiau</t>
  </si>
  <si>
    <t>Petrol/diesel/pyrth gwefru cerbyd trydan</t>
  </si>
  <si>
    <t>Taliadau prynu nawr, talu wedyn</t>
  </si>
  <si>
    <t>Ad-daliadau credyd eraill</t>
  </si>
  <si>
    <t>https://www.moneyhelper.org.uk/cy/savings/types-of-savings/emergency-savings-how-much-is-enough</t>
  </si>
  <si>
    <t>Arbed arian ar filiau'ch cartref</t>
  </si>
  <si>
    <t>Fel ynni, dŵr, Y Dreth Gyngor, biliau ffôn a band eang. Dewch o hyd i ffyrdd hawdd o leihau costau – gallech arbed £100oedd bob blwyddyn.</t>
  </si>
  <si>
    <t>Sut i arbed arian ar filiau cartref</t>
  </si>
  <si>
    <t>https://www.moneyhelper.org.uk/cy/everyday-money/budgeting/how-to-save-money-on-household-bills</t>
  </si>
  <si>
    <t>Adeiladu eich byffer cynilion ar gyfer argyfwng</t>
  </si>
  <si>
    <t>Os oes gennych rywfaint o arian ar ôl yn eich cyllideb, mae'n syniad da ei gynilo ar gyfer diwrnod glawog. Darganfyddwch sut i adeiladu cronfa argyfwng.</t>
  </si>
  <si>
    <t>Cynilion ar gyfer argyfwng - faint sy’n ddigon?</t>
  </si>
  <si>
    <t>Gwneud y mwyaf o'ch cynilion</t>
  </si>
  <si>
    <t>Dysgwch sut i ddod o hyd i'r cyfrifon cynilo gorau a chymharu'r cyfraddau uchaf.</t>
  </si>
  <si>
    <t>Sut i ddod o hyd i’r cyfrif cynilo gorau</t>
  </si>
  <si>
    <t>https://www.moneyhelper.org.uk/cy/savings/how-to-save/cash-savings-at-a-glance</t>
  </si>
  <si>
    <t>Adolygu eich cynilion pensiwn</t>
  </si>
  <si>
    <t>Darganfyddwch sut i dyfu eich cronfa bensiwn. Byddwch yn dysgu am ryddhad treth, sut mae cyfraniadau'n gweithio, a faint o bensiwn y bydd ei angen arnoch i ymddeol yn gyfforddus.</t>
  </si>
  <si>
    <t>Pam cynilo i mewn i bensiwn?</t>
  </si>
  <si>
    <t>Gwneud y gorau o’ch pensiynau</t>
  </si>
  <si>
    <t>https://www.moneyhelper.org.uk/cy/pensions-and-retirement/pensions-basics/why-save-into-a-pension</t>
  </si>
  <si>
    <t>https://www.moneyhelper.org.uk/cy/pensions-and-retirement/building-your-retirement-pot/making-the-most-of-your-pensions</t>
  </si>
  <si>
    <t>Cymryd rheolaeth o'ch gwariant</t>
  </si>
  <si>
    <t>Mae ein canllaw i ddechreuwyr ar reoli eich arian yn lle gwych i ddechrau – edrychwch ar faint allech chi ei arbed.</t>
  </si>
  <si>
    <t xml:space="preserve">Rheoli eich arian </t>
  </si>
  <si>
    <t>https://www.moneyhelper.org.uk/cy/everyday-money/budgeting/beginners-guide-to-managing-your-money</t>
  </si>
  <si>
    <t xml:space="preserve">Arbed arian ar eich biliau cartref </t>
  </si>
  <si>
    <t xml:space="preserve">Gwneud y mwyaf o'ch cynilion </t>
  </si>
  <si>
    <t>Rheoli eich arian</t>
  </si>
  <si>
    <t>Gwneud y mwyaf o'ch incwm</t>
  </si>
  <si>
    <t>Dysgwch sut i leihau costau a dod o hyd i gymorth ychwanegol sydd ar gael yn ein canllaw Byw ar incwm gwasgedig.</t>
  </si>
  <si>
    <t>Byw ar incwm gwasgedig</t>
  </si>
  <si>
    <t>https://www.moneyhelper.org.uk/cy/money-troubles/cost-of-living/squeezed-income</t>
  </si>
  <si>
    <t xml:space="preserve">Siaradwch â'ch credydwr </t>
  </si>
  <si>
    <t>Os ydych chi'n meddwl na allwch fforddio talu bil, cysylltwch â'r cwmni bob amser i ofyn am help cyn methu taliad. Yna gallant roi cynllun mewn lle i'ch helpu.</t>
  </si>
  <si>
    <t>Siarad â’ch credydwr</t>
  </si>
  <si>
    <t>https://www.moneyhelper.org.uk/cy/money-troubles/cost-of-living/talking-to-your-creditor</t>
  </si>
  <si>
    <t xml:space="preserve">Blaenoriaethu ad-dalu eich dyledion </t>
  </si>
  <si>
    <t>Os oes gennych ddyledion, darganfyddwch beth i'w wneud os ydych wedi'ch ymrestru'n awtomatig yng ngweithle eich cyflogwr.</t>
  </si>
  <si>
    <t>Sut mae ymrestru awtomatig pensiwn yn gweithio</t>
  </si>
  <si>
    <t>https://www.moneyhelper.org.uk/cy/pensions-and-retirement/pensions-basics/automatic-enrolment-an-introduction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</si>
</sst>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quot; £&quot;* #,##0.00\ ;&quot;-£&quot;* #,##0.00\ ;&quot; £&quot;* \-#\ ;@\ "/>
  </numFmts>
  <fonts count="41" x14ac:knownFonts="1">
    <font>
      <sz val="11"/>
      <color indexed="8"/>
      <name val="Calibri"/>
      <family val="2"/>
    </font>
    <font>
      <b/>
      <sz val="36"/>
      <color indexed="17"/>
      <name val="Calibri"/>
      <family val="2"/>
    </font>
    <font>
      <b/>
      <sz val="36"/>
      <color indexed="39"/>
      <name val="Calibri"/>
      <family val="2"/>
    </font>
    <font>
      <sz val="18"/>
      <name val="Calibri"/>
      <family val="2"/>
    </font>
    <font>
      <sz val="20"/>
      <color indexed="63"/>
      <name val="Helvetica Neue"/>
      <family val="2"/>
    </font>
    <font>
      <sz val="16"/>
      <color indexed="8"/>
      <name val="Calibri"/>
      <family val="2"/>
    </font>
    <font>
      <u/>
      <sz val="16"/>
      <color indexed="39"/>
      <name val="Calibri"/>
      <family val="2"/>
    </font>
    <font>
      <u/>
      <sz val="11"/>
      <color indexed="39"/>
      <name val="Calibri"/>
      <family val="2"/>
    </font>
    <font>
      <sz val="18"/>
      <color indexed="8"/>
      <name val="Calibri"/>
      <family val="2"/>
    </font>
    <font>
      <b/>
      <sz val="28"/>
      <color indexed="39"/>
      <name val="Calibri"/>
      <family val="2"/>
    </font>
    <font>
      <u/>
      <sz val="11"/>
      <color indexed="17"/>
      <name val="Calibri"/>
      <family val="2"/>
    </font>
    <font>
      <b/>
      <sz val="18"/>
      <color indexed="17"/>
      <name val="Calibri"/>
      <family val="2"/>
    </font>
    <font>
      <sz val="18"/>
      <color indexed="17"/>
      <name val="Calibri"/>
      <family val="2"/>
    </font>
    <font>
      <b/>
      <sz val="18"/>
      <color indexed="39"/>
      <name val="Calibri"/>
      <family val="2"/>
    </font>
    <font>
      <b/>
      <sz val="18"/>
      <color indexed="8"/>
      <name val="Calibri"/>
      <family val="2"/>
    </font>
    <font>
      <sz val="14"/>
      <color indexed="8"/>
      <name val="Calibri"/>
      <family val="2"/>
    </font>
    <font>
      <sz val="14"/>
      <color indexed="9"/>
      <name val="Calibri"/>
      <family val="2"/>
    </font>
    <font>
      <b/>
      <sz val="14"/>
      <color indexed="8"/>
      <name val="Calibri"/>
      <family val="2"/>
    </font>
    <font>
      <b/>
      <sz val="18"/>
      <color indexed="21"/>
      <name val="Calibri"/>
      <family val="2"/>
    </font>
    <font>
      <u/>
      <sz val="14"/>
      <color indexed="25"/>
      <name val="Calibri"/>
      <family val="2"/>
    </font>
    <font>
      <sz val="11"/>
      <color indexed="17"/>
      <name val="Calibri"/>
      <family val="2"/>
    </font>
    <font>
      <b/>
      <sz val="28"/>
      <color indexed="17"/>
      <name val="Calibri"/>
      <family val="2"/>
    </font>
    <font>
      <sz val="14"/>
      <color indexed="17"/>
      <name val="Calibri"/>
      <family val="2"/>
    </font>
    <font>
      <sz val="11"/>
      <color indexed="39"/>
      <name val="Calibri"/>
      <family val="2"/>
    </font>
    <font>
      <b/>
      <sz val="18"/>
      <name val="Calibri"/>
      <family val="2"/>
    </font>
    <font>
      <sz val="18"/>
      <color indexed="39"/>
      <name val="Calibri"/>
      <family val="2"/>
    </font>
    <font>
      <b/>
      <sz val="24"/>
      <color indexed="17"/>
      <name val="Calibri"/>
      <family val="2"/>
    </font>
    <font>
      <b/>
      <sz val="14"/>
      <color indexed="17"/>
      <name val="Calibri"/>
      <family val="2"/>
    </font>
    <font>
      <b/>
      <sz val="10"/>
      <name val="Calibri"/>
      <family val="2"/>
    </font>
    <font>
      <sz val="14"/>
      <name val="Calibri"/>
      <family val="2"/>
    </font>
    <font>
      <sz val="14"/>
      <color indexed="25"/>
      <name val="Calibri"/>
      <family val="2"/>
    </font>
    <font>
      <u/>
      <sz val="11"/>
      <color indexed="25"/>
      <name val="Calibri"/>
      <family val="2"/>
    </font>
    <font>
      <b/>
      <sz val="14"/>
      <color indexed="25"/>
      <name val="Calibri"/>
      <family val="2"/>
    </font>
    <font>
      <b/>
      <sz val="14"/>
      <color indexed="12"/>
      <name val="Calibri"/>
      <family val="2"/>
    </font>
    <font>
      <b/>
      <sz val="18"/>
      <color indexed="10"/>
      <name val="Calibri"/>
      <family val="2"/>
    </font>
    <font>
      <sz val="18"/>
      <color indexed="10"/>
      <name val="Calibri"/>
      <family val="2"/>
    </font>
    <font>
      <sz val="14"/>
      <color indexed="8"/>
      <name val="Helvetica Neue"/>
      <family val="2"/>
    </font>
    <font>
      <b/>
      <sz val="11"/>
      <color indexed="8"/>
      <name val="Calibri"/>
      <family val="2"/>
    </font>
    <font>
      <b/>
      <sz val="14"/>
      <color indexed="63"/>
      <name val="Arial"/>
      <family val="2"/>
    </font>
    <font>
      <sz val="14"/>
      <color indexed="63"/>
      <name val="Arial"/>
      <family val="2"/>
    </font>
    <font>
      <u/>
      <sz val="14"/>
      <color indexed="39"/>
      <name val="Calibri"/>
      <family val="2"/>
    </font>
  </fonts>
  <fills count="4">
    <fill>
      <patternFill patternType="none"/>
    </fill>
    <fill>
      <patternFill patternType="gray125"/>
    </fill>
    <fill>
      <patternFill patternType="solid">
        <fgColor indexed="9"/>
        <bgColor indexed="26"/>
      </patternFill>
    </fill>
    <fill>
      <patternFill patternType="solid">
        <fgColor indexed="39"/>
        <bgColor indexed="12"/>
      </patternFill>
    </fill>
  </fills>
  <borders count="11">
    <border>
      <left/>
      <right/>
      <top/>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right/>
      <top/>
      <bottom style="medium">
        <color indexed="8"/>
      </bottom>
      <diagonal/>
    </border>
    <border>
      <left/>
      <right/>
      <top style="thin">
        <color indexed="8"/>
      </top>
      <bottom style="medium">
        <color indexed="8"/>
      </bottom>
      <diagonal/>
    </border>
    <border>
      <left style="thin">
        <color indexed="8"/>
      </left>
      <right style="thin">
        <color indexed="8"/>
      </right>
      <top style="thin">
        <color indexed="8"/>
      </top>
      <bottom style="thin">
        <color indexed="64"/>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s>
  <cellStyleXfs count="2">
    <xf numFmtId="0" fontId="0" fillId="0" borderId="0"/>
    <xf numFmtId="0" fontId="7" fillId="0" borderId="0" applyNumberFormat="0" applyFill="0" applyBorder="0" applyAlignment="0" applyProtection="0"/>
  </cellStyleXfs>
  <cellXfs count="117">
    <xf numFmtId="0" fontId="0" fillId="0" borderId="0" xfId="0"/>
    <xf numFmtId="0" fontId="1" fillId="0" borderId="0" xfId="0" applyFont="1"/>
    <xf numFmtId="0" fontId="4" fillId="0" borderId="0" xfId="0" applyFont="1" applyAlignment="1">
      <alignment vertical="center" wrapText="1"/>
    </xf>
    <xf numFmtId="0" fontId="5" fillId="0" borderId="0" xfId="0" applyFont="1"/>
    <xf numFmtId="0" fontId="8" fillId="0" borderId="0" xfId="0" applyFont="1"/>
    <xf numFmtId="164" fontId="0" fillId="0" borderId="0" xfId="0" applyNumberFormat="1"/>
    <xf numFmtId="0" fontId="0" fillId="0" borderId="0" xfId="0" applyAlignment="1">
      <alignment wrapText="1"/>
    </xf>
    <xf numFmtId="165" fontId="0" fillId="0" borderId="0" xfId="0" applyNumberFormat="1"/>
    <xf numFmtId="0" fontId="7" fillId="0" borderId="0" xfId="1" applyNumberFormat="1" applyFill="1" applyBorder="1" applyAlignment="1" applyProtection="1"/>
    <xf numFmtId="0" fontId="9" fillId="0" borderId="0" xfId="0" applyFont="1" applyAlignment="1">
      <alignment horizontal="left" vertical="center"/>
    </xf>
    <xf numFmtId="0" fontId="10" fillId="0" borderId="0" xfId="1" applyNumberFormat="1" applyFont="1" applyFill="1" applyBorder="1" applyAlignment="1" applyProtection="1">
      <alignment horizontal="right" vertical="center"/>
    </xf>
    <xf numFmtId="0" fontId="11" fillId="0" borderId="0" xfId="0" applyFont="1"/>
    <xf numFmtId="0" fontId="12" fillId="0" borderId="0" xfId="0" applyFont="1"/>
    <xf numFmtId="0" fontId="13" fillId="0" borderId="0" xfId="0" applyFont="1" applyAlignment="1">
      <alignment horizontal="right" vertical="center"/>
    </xf>
    <xf numFmtId="165" fontId="13" fillId="0" borderId="0" xfId="0" applyNumberFormat="1" applyFont="1"/>
    <xf numFmtId="0" fontId="14" fillId="0" borderId="0" xfId="0" applyFont="1"/>
    <xf numFmtId="0" fontId="8" fillId="0" borderId="0" xfId="0" applyFont="1" applyAlignment="1">
      <alignment wrapText="1"/>
    </xf>
    <xf numFmtId="0" fontId="15" fillId="2" borderId="1" xfId="0" applyFont="1" applyFill="1" applyBorder="1" applyAlignment="1">
      <alignment horizontal="center" vertical="center"/>
    </xf>
    <xf numFmtId="165" fontId="16" fillId="3" borderId="0" xfId="0" applyNumberFormat="1" applyFont="1" applyFill="1" applyAlignment="1">
      <alignment horizontal="center"/>
    </xf>
    <xf numFmtId="0" fontId="17" fillId="0" borderId="0" xfId="0" applyFont="1"/>
    <xf numFmtId="0" fontId="15" fillId="0" borderId="0" xfId="0" applyFont="1" applyAlignment="1">
      <alignment wrapText="1"/>
    </xf>
    <xf numFmtId="0" fontId="15" fillId="0" borderId="0" xfId="0" applyFont="1"/>
    <xf numFmtId="165" fontId="15" fillId="2" borderId="2" xfId="0" applyNumberFormat="1" applyFont="1" applyFill="1" applyBorder="1" applyAlignment="1">
      <alignment horizontal="center"/>
    </xf>
    <xf numFmtId="165" fontId="15" fillId="2" borderId="3" xfId="0" applyNumberFormat="1" applyFont="1" applyFill="1" applyBorder="1" applyAlignment="1">
      <alignment horizontal="center"/>
    </xf>
    <xf numFmtId="165" fontId="15" fillId="2" borderId="0" xfId="0" applyNumberFormat="1" applyFont="1" applyFill="1" applyAlignment="1">
      <alignment horizontal="center"/>
    </xf>
    <xf numFmtId="0" fontId="17" fillId="0" borderId="0" xfId="0" applyFont="1" applyAlignment="1">
      <alignment wrapText="1"/>
    </xf>
    <xf numFmtId="165" fontId="15" fillId="2" borderId="3" xfId="0" applyNumberFormat="1" applyFont="1" applyFill="1" applyBorder="1"/>
    <xf numFmtId="165" fontId="18" fillId="0" borderId="0" xfId="0" applyNumberFormat="1" applyFont="1"/>
    <xf numFmtId="165" fontId="13" fillId="0" borderId="0" xfId="0" applyNumberFormat="1" applyFont="1" applyAlignment="1">
      <alignment horizontal="right" vertical="center"/>
    </xf>
    <xf numFmtId="165" fontId="0" fillId="0" borderId="0" xfId="0" applyNumberFormat="1" applyAlignment="1">
      <alignment horizontal="center"/>
    </xf>
    <xf numFmtId="165" fontId="14" fillId="0" borderId="0" xfId="1" applyNumberFormat="1" applyFont="1" applyFill="1" applyBorder="1" applyAlignment="1" applyProtection="1">
      <alignment vertical="center"/>
    </xf>
    <xf numFmtId="0" fontId="19" fillId="0" borderId="0" xfId="1" applyNumberFormat="1" applyFont="1" applyFill="1" applyBorder="1" applyAlignment="1" applyProtection="1">
      <alignment horizontal="right" vertical="center"/>
    </xf>
    <xf numFmtId="0" fontId="20" fillId="0" borderId="0" xfId="0" applyFont="1" applyAlignment="1">
      <alignment vertical="center"/>
    </xf>
    <xf numFmtId="0" fontId="21" fillId="0" borderId="0" xfId="0" applyFont="1" applyAlignment="1">
      <alignment horizontal="left" vertical="center"/>
    </xf>
    <xf numFmtId="0" fontId="20" fillId="0" borderId="0" xfId="0" applyFont="1"/>
    <xf numFmtId="0" fontId="22" fillId="0" borderId="0" xfId="0" applyFont="1" applyAlignment="1">
      <alignment wrapText="1"/>
    </xf>
    <xf numFmtId="165" fontId="20" fillId="0" borderId="0" xfId="0" applyNumberFormat="1" applyFont="1"/>
    <xf numFmtId="0" fontId="22" fillId="0" borderId="0" xfId="0" applyFont="1"/>
    <xf numFmtId="165" fontId="15" fillId="0" borderId="2" xfId="0" applyNumberFormat="1" applyFont="1" applyBorder="1" applyAlignment="1">
      <alignment horizontal="center"/>
    </xf>
    <xf numFmtId="165" fontId="15" fillId="2" borderId="4" xfId="0" applyNumberFormat="1" applyFont="1" applyFill="1" applyBorder="1" applyAlignment="1">
      <alignment horizontal="center"/>
    </xf>
    <xf numFmtId="165" fontId="15" fillId="2" borderId="5" xfId="0" applyNumberFormat="1" applyFont="1" applyFill="1" applyBorder="1" applyAlignment="1">
      <alignment horizontal="center"/>
    </xf>
    <xf numFmtId="0" fontId="15" fillId="2" borderId="0" xfId="0" applyFont="1" applyFill="1"/>
    <xf numFmtId="0" fontId="23" fillId="0" borderId="0" xfId="0" applyFont="1"/>
    <xf numFmtId="0" fontId="20" fillId="0" borderId="0" xfId="0" applyFont="1" applyAlignment="1">
      <alignment wrapText="1"/>
    </xf>
    <xf numFmtId="0" fontId="14" fillId="0" borderId="0" xfId="0" applyFont="1" applyAlignment="1">
      <alignment horizontal="center" vertical="center"/>
    </xf>
    <xf numFmtId="0" fontId="8" fillId="0" borderId="0" xfId="0" applyFont="1" applyAlignment="1">
      <alignment horizontal="center" vertical="center" wrapText="1"/>
    </xf>
    <xf numFmtId="165" fontId="15" fillId="0" borderId="5" xfId="0" applyNumberFormat="1" applyFont="1" applyBorder="1" applyAlignment="1">
      <alignment horizontal="center"/>
    </xf>
    <xf numFmtId="0" fontId="14" fillId="0" borderId="0" xfId="0" applyFont="1" applyAlignment="1">
      <alignment horizontal="left" vertical="center"/>
    </xf>
    <xf numFmtId="165" fontId="24" fillId="0" borderId="0" xfId="0" applyNumberFormat="1" applyFont="1" applyAlignment="1">
      <alignment vertical="center"/>
    </xf>
    <xf numFmtId="0" fontId="15" fillId="0" borderId="5" xfId="0" applyFont="1" applyBorder="1"/>
    <xf numFmtId="165" fontId="15" fillId="2" borderId="2" xfId="0" applyNumberFormat="1" applyFont="1" applyFill="1" applyBorder="1"/>
    <xf numFmtId="0" fontId="12" fillId="0" borderId="0" xfId="0" applyFont="1" applyAlignment="1">
      <alignment wrapText="1"/>
    </xf>
    <xf numFmtId="165" fontId="14" fillId="0" borderId="0" xfId="0" applyNumberFormat="1" applyFont="1" applyAlignment="1">
      <alignment vertical="center"/>
    </xf>
    <xf numFmtId="165" fontId="11" fillId="0" borderId="0" xfId="0" applyNumberFormat="1" applyFont="1"/>
    <xf numFmtId="165" fontId="14" fillId="0" borderId="0" xfId="0" applyNumberFormat="1" applyFont="1" applyAlignment="1">
      <alignment horizontal="right" vertical="center"/>
    </xf>
    <xf numFmtId="165" fontId="23" fillId="0" borderId="0" xfId="0" applyNumberFormat="1" applyFont="1"/>
    <xf numFmtId="0" fontId="25" fillId="0" borderId="0" xfId="0" applyFont="1"/>
    <xf numFmtId="0" fontId="9" fillId="0" borderId="0" xfId="0" applyFont="1"/>
    <xf numFmtId="0" fontId="0" fillId="0" borderId="0" xfId="0" applyAlignment="1">
      <alignment horizontal="left" vertical="center"/>
    </xf>
    <xf numFmtId="0" fontId="15" fillId="0" borderId="0" xfId="0" applyFont="1" applyAlignment="1">
      <alignment horizontal="left" vertical="center"/>
    </xf>
    <xf numFmtId="0" fontId="26" fillId="0" borderId="0" xfId="0" applyFont="1"/>
    <xf numFmtId="0" fontId="27" fillId="0" borderId="0" xfId="0" applyFont="1"/>
    <xf numFmtId="0" fontId="22" fillId="0" borderId="0" xfId="0" applyFont="1" applyAlignment="1">
      <alignment horizontal="left" vertical="center"/>
    </xf>
    <xf numFmtId="0" fontId="24" fillId="0" borderId="0" xfId="0" applyFont="1" applyAlignment="1">
      <alignment vertical="center" wrapText="1"/>
    </xf>
    <xf numFmtId="0" fontId="13" fillId="0" borderId="6" xfId="0" applyFont="1" applyBorder="1" applyAlignment="1">
      <alignment horizontal="left" vertical="center"/>
    </xf>
    <xf numFmtId="0" fontId="11" fillId="0" borderId="6" xfId="0" applyFont="1" applyBorder="1" applyAlignment="1">
      <alignment horizontal="left" vertical="center"/>
    </xf>
    <xf numFmtId="0" fontId="28" fillId="0" borderId="6" xfId="0" applyFont="1" applyBorder="1" applyAlignment="1">
      <alignment horizontal="right" vertical="center"/>
    </xf>
    <xf numFmtId="0" fontId="0" fillId="0" borderId="0" xfId="0" applyAlignment="1">
      <alignment vertical="top" wrapText="1"/>
    </xf>
    <xf numFmtId="0" fontId="11" fillId="0" borderId="0" xfId="0" applyFont="1" applyAlignment="1">
      <alignment horizontal="left" vertical="center"/>
    </xf>
    <xf numFmtId="0" fontId="29" fillId="0" borderId="0" xfId="0" applyFont="1" applyAlignment="1">
      <alignment horizontal="right" vertical="center"/>
    </xf>
    <xf numFmtId="0" fontId="17" fillId="0" borderId="0" xfId="0" applyFont="1" applyAlignment="1">
      <alignment horizontal="left" vertical="center"/>
    </xf>
    <xf numFmtId="165" fontId="14" fillId="0" borderId="0" xfId="0" applyNumberFormat="1" applyFont="1"/>
    <xf numFmtId="0" fontId="13" fillId="0" borderId="7" xfId="0" applyFont="1" applyBorder="1" applyAlignment="1">
      <alignment horizontal="left" vertical="center"/>
    </xf>
    <xf numFmtId="0" fontId="23" fillId="0" borderId="7" xfId="0" applyFont="1" applyBorder="1" applyAlignment="1">
      <alignment horizontal="left" vertical="center"/>
    </xf>
    <xf numFmtId="165" fontId="13" fillId="0" borderId="7" xfId="0" applyNumberFormat="1" applyFont="1" applyBorder="1" applyAlignment="1">
      <alignment vertical="center"/>
    </xf>
    <xf numFmtId="0" fontId="24" fillId="0" borderId="0" xfId="1" applyNumberFormat="1" applyFont="1" applyFill="1" applyBorder="1" applyAlignment="1" applyProtection="1">
      <alignment horizontal="left" vertical="center"/>
    </xf>
    <xf numFmtId="0" fontId="15" fillId="0" borderId="0" xfId="0" applyFont="1" applyAlignment="1">
      <alignment horizontal="left" vertical="center" wrapText="1"/>
    </xf>
    <xf numFmtId="0" fontId="28" fillId="0" borderId="0" xfId="0" applyFont="1" applyAlignment="1">
      <alignment horizontal="right" vertical="center"/>
    </xf>
    <xf numFmtId="0" fontId="28" fillId="0" borderId="0" xfId="0" applyFont="1" applyAlignment="1">
      <alignment horizontal="right" vertical="center" wrapText="1"/>
    </xf>
    <xf numFmtId="0" fontId="11" fillId="0" borderId="6" xfId="0" applyFont="1" applyBorder="1"/>
    <xf numFmtId="0" fontId="28" fillId="0" borderId="6" xfId="0" applyFont="1" applyBorder="1" applyAlignment="1">
      <alignment horizontal="right" vertical="center" wrapText="1"/>
    </xf>
    <xf numFmtId="0" fontId="7" fillId="0" borderId="0" xfId="1" applyNumberFormat="1" applyFill="1" applyBorder="1" applyAlignment="1" applyProtection="1">
      <alignment horizontal="left" vertical="center"/>
    </xf>
    <xf numFmtId="165" fontId="17" fillId="0" borderId="0" xfId="0" applyNumberFormat="1" applyFont="1"/>
    <xf numFmtId="0" fontId="30" fillId="0" borderId="0" xfId="1" applyNumberFormat="1" applyFont="1" applyFill="1" applyBorder="1" applyAlignment="1" applyProtection="1">
      <alignment horizontal="left" vertical="center"/>
    </xf>
    <xf numFmtId="0" fontId="31" fillId="0" borderId="0" xfId="1" applyNumberFormat="1" applyFont="1" applyFill="1" applyBorder="1" applyAlignment="1" applyProtection="1"/>
    <xf numFmtId="9" fontId="17" fillId="0" borderId="0" xfId="0" applyNumberFormat="1" applyFont="1"/>
    <xf numFmtId="0" fontId="30" fillId="0" borderId="0" xfId="1" applyNumberFormat="1" applyFont="1" applyFill="1" applyBorder="1" applyAlignment="1" applyProtection="1">
      <alignment horizontal="left" vertical="center" wrapText="1"/>
    </xf>
    <xf numFmtId="0" fontId="36" fillId="0" borderId="0" xfId="0" applyFont="1"/>
    <xf numFmtId="0" fontId="37" fillId="0" borderId="0" xfId="0" applyFont="1"/>
    <xf numFmtId="165" fontId="15" fillId="2" borderId="8" xfId="0" applyNumberFormat="1" applyFont="1" applyFill="1" applyBorder="1" applyAlignment="1">
      <alignment horizontal="center"/>
    </xf>
    <xf numFmtId="165" fontId="15" fillId="2" borderId="10" xfId="0" applyNumberFormat="1" applyFont="1" applyFill="1" applyBorder="1" applyAlignment="1">
      <alignment horizontal="center"/>
    </xf>
    <xf numFmtId="165" fontId="15" fillId="2" borderId="9" xfId="0" applyNumberFormat="1" applyFont="1" applyFill="1" applyBorder="1" applyAlignment="1">
      <alignment horizontal="center"/>
    </xf>
    <xf numFmtId="0" fontId="7" fillId="0" borderId="0" xfId="1"/>
    <xf numFmtId="0" fontId="2" fillId="0" borderId="0" xfId="0" applyFont="1" applyAlignment="1">
      <alignment horizontal="left" vertical="center"/>
    </xf>
    <xf numFmtId="0" fontId="3" fillId="0" borderId="0" xfId="0" applyFont="1" applyAlignment="1">
      <alignment horizontal="left" vertical="center" wrapText="1"/>
    </xf>
    <xf numFmtId="0" fontId="6" fillId="0" borderId="0" xfId="1" applyNumberFormat="1" applyFont="1" applyFill="1" applyBorder="1" applyAlignment="1" applyProtection="1">
      <alignment horizontal="left" vertical="center" wrapText="1"/>
    </xf>
    <xf numFmtId="0" fontId="13" fillId="0" borderId="0" xfId="0" applyFont="1" applyAlignment="1">
      <alignment horizontal="right" vertical="center"/>
    </xf>
    <xf numFmtId="165" fontId="13" fillId="0" borderId="0" xfId="0" applyNumberFormat="1" applyFont="1" applyAlignment="1">
      <alignment horizontal="right" vertical="center"/>
    </xf>
    <xf numFmtId="0" fontId="33" fillId="0" borderId="0" xfId="0" applyFont="1" applyAlignment="1">
      <alignment horizontal="left" vertical="center"/>
    </xf>
    <xf numFmtId="0" fontId="10" fillId="0" borderId="0" xfId="1" applyNumberFormat="1" applyFont="1" applyFill="1" applyBorder="1" applyAlignment="1" applyProtection="1">
      <alignment horizontal="right" vertical="center"/>
    </xf>
    <xf numFmtId="0" fontId="15" fillId="0" borderId="0" xfId="0" applyFont="1" applyAlignment="1">
      <alignment horizontal="center" vertical="center"/>
    </xf>
    <xf numFmtId="0" fontId="14" fillId="0" borderId="0" xfId="0" applyFont="1" applyAlignment="1">
      <alignment horizontal="left" vertical="center"/>
    </xf>
    <xf numFmtId="0" fontId="15" fillId="0" borderId="0" xfId="0" applyFont="1" applyAlignment="1">
      <alignment horizontal="left" vertical="center" wrapText="1"/>
    </xf>
    <xf numFmtId="0" fontId="13" fillId="0" borderId="6" xfId="0" applyFont="1" applyBorder="1" applyAlignment="1">
      <alignment horizontal="left" vertical="center" wrapText="1"/>
    </xf>
    <xf numFmtId="0" fontId="32" fillId="0" borderId="0" xfId="0" applyFont="1" applyAlignment="1">
      <alignment horizontal="left" vertical="center"/>
    </xf>
    <xf numFmtId="0" fontId="14" fillId="0" borderId="0" xfId="0" applyFont="1"/>
    <xf numFmtId="0" fontId="11" fillId="0" borderId="0" xfId="0" applyFont="1" applyAlignment="1">
      <alignment horizontal="left" vertical="center" wrapText="1"/>
    </xf>
    <xf numFmtId="0" fontId="12" fillId="0" borderId="0" xfId="0" applyFont="1" applyAlignment="1">
      <alignment horizontal="left" vertical="center" wrapText="1"/>
    </xf>
    <xf numFmtId="0" fontId="8" fillId="0" borderId="0" xfId="0" applyFont="1" applyAlignment="1">
      <alignment horizontal="left" vertical="center" wrapText="1"/>
    </xf>
    <xf numFmtId="0" fontId="34" fillId="0" borderId="0" xfId="0" applyFont="1" applyAlignment="1">
      <alignment horizontal="left" vertical="center"/>
    </xf>
    <xf numFmtId="0" fontId="35" fillId="0" borderId="0" xfId="0" applyFont="1" applyAlignment="1">
      <alignment horizontal="left" vertical="center"/>
    </xf>
    <xf numFmtId="0" fontId="3" fillId="0" borderId="0" xfId="0" applyFont="1" applyAlignment="1">
      <alignment horizontal="left" vertical="center"/>
    </xf>
    <xf numFmtId="0" fontId="40" fillId="0" borderId="0" xfId="1" applyNumberFormat="1" applyFont="1" applyFill="1" applyBorder="1" applyAlignment="1" applyProtection="1"/>
    <xf numFmtId="0" fontId="38" fillId="0" borderId="0" xfId="0" applyFont="1" applyAlignment="1">
      <alignment horizontal="left" vertical="center"/>
    </xf>
    <xf numFmtId="0" fontId="39" fillId="0" borderId="0" xfId="0" applyFont="1" applyAlignment="1">
      <alignment horizontal="left" vertical="center" wrapText="1"/>
    </xf>
    <xf numFmtId="0" fontId="38" fillId="0" borderId="0" xfId="0" applyFont="1" applyAlignment="1">
      <alignment horizontal="left" vertical="center" wrapText="1"/>
    </xf>
    <xf numFmtId="0" fontId="0" fillId="0" borderId="0" xfId="0" applyFill="1"/>
  </cellXfs>
  <cellStyles count="2">
    <cellStyle name="Hyperlink" xfId="1" builtinId="8"/>
    <cellStyle name="Normal" xfId="0" builtinId="0"/>
  </cellStyles>
  <dxfs count="12">
    <dxf>
      <font>
        <b/>
        <i val="0"/>
        <condense val="0"/>
        <extend val="0"/>
        <sz val="11"/>
        <color indexed="17"/>
      </font>
      <fill>
        <patternFill patternType="none">
          <fgColor indexed="64"/>
          <bgColor indexed="65"/>
        </patternFill>
      </fill>
    </dxf>
    <dxf>
      <font>
        <b/>
        <i val="0"/>
        <condense val="0"/>
        <extend val="0"/>
        <sz val="11"/>
        <color indexed="10"/>
      </font>
      <fill>
        <patternFill patternType="none">
          <fgColor indexed="64"/>
          <bgColor indexed="65"/>
        </patternFill>
      </fill>
    </dxf>
    <dxf>
      <font>
        <b/>
        <i val="0"/>
        <condense val="0"/>
        <extend val="0"/>
        <sz val="11"/>
        <color indexed="17"/>
      </font>
      <fill>
        <patternFill patternType="none">
          <fgColor indexed="64"/>
          <bgColor indexed="65"/>
        </patternFill>
      </fill>
    </dxf>
    <dxf>
      <font>
        <b val="0"/>
        <i val="0"/>
        <condense val="0"/>
        <extend val="0"/>
        <sz val="11"/>
        <color indexed="17"/>
      </font>
      <fill>
        <patternFill patternType="none">
          <fgColor indexed="64"/>
          <bgColor indexed="65"/>
        </patternFill>
      </fill>
    </dxf>
    <dxf>
      <font>
        <b val="0"/>
        <condense val="0"/>
        <extend val="0"/>
        <sz val="11"/>
        <color indexed="10"/>
      </font>
      <fill>
        <patternFill patternType="none">
          <fgColor indexed="64"/>
          <bgColor indexed="65"/>
        </patternFill>
      </fill>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900000"/>
      <rgbColor rgb="00006411"/>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7E0021"/>
      <rgbColor rgb="00008080"/>
      <rgbColor rgb="000000D4"/>
      <rgbColor rgb="0000CCFF"/>
      <rgbColor rgb="00CCFFFF"/>
      <rgbColor rgb="00CCFFCC"/>
      <rgbColor rgb="00FFFF99"/>
      <rgbColor rgb="0083CAFF"/>
      <rgbColor rgb="00FF99CC"/>
      <rgbColor rgb="00CC99FF"/>
      <rgbColor rgb="00FFCC99"/>
      <rgbColor rgb="003366FF"/>
      <rgbColor rgb="0033CCCC"/>
      <rgbColor rgb="0099CC00"/>
      <rgbColor rgb="00FFD320"/>
      <rgbColor rgb="00FF9900"/>
      <rgbColor rgb="00FF420E"/>
      <rgbColor rgb="00666699"/>
      <rgbColor rgb="00969696"/>
      <rgbColor rgb="00004586"/>
      <rgbColor rgb="00579D1C"/>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80"/>
      <c:rotY val="0"/>
      <c:rAngAx val="0"/>
      <c:perspective val="0"/>
    </c:view3D>
    <c:floor>
      <c:thickness val="0"/>
    </c:floor>
    <c:sideWall>
      <c:thickness val="0"/>
    </c:sideWall>
    <c:backWall>
      <c:thickness val="0"/>
    </c:backWall>
    <c:plotArea>
      <c:layout>
        <c:manualLayout>
          <c:layoutTarget val="inner"/>
          <c:xMode val="edge"/>
          <c:yMode val="edge"/>
          <c:x val="0.12453227081943144"/>
          <c:y val="0.11186811004071903"/>
          <c:w val="0.43774980045618322"/>
          <c:h val="0.79324659847055323"/>
        </c:manualLayout>
      </c:layout>
      <c:pie3DChart>
        <c:varyColors val="1"/>
        <c:ser>
          <c:idx val="0"/>
          <c:order val="0"/>
          <c:spPr>
            <a:solidFill>
              <a:srgbClr val="004586"/>
            </a:solidFill>
            <a:ln w="25400">
              <a:noFill/>
            </a:ln>
          </c:spPr>
          <c:dPt>
            <c:idx val="0"/>
            <c:bubble3D val="0"/>
            <c:extLst>
              <c:ext xmlns:c16="http://schemas.microsoft.com/office/drawing/2014/chart" uri="{C3380CC4-5D6E-409C-BE32-E72D297353CC}">
                <c16:uniqueId val="{00000000-C76E-684A-A375-0D2DC84A74BD}"/>
              </c:ext>
            </c:extLst>
          </c:dPt>
          <c:dPt>
            <c:idx val="1"/>
            <c:bubble3D val="0"/>
            <c:spPr>
              <a:solidFill>
                <a:srgbClr val="FF420E"/>
              </a:solidFill>
              <a:ln w="25400">
                <a:noFill/>
              </a:ln>
            </c:spPr>
            <c:extLst>
              <c:ext xmlns:c16="http://schemas.microsoft.com/office/drawing/2014/chart" uri="{C3380CC4-5D6E-409C-BE32-E72D297353CC}">
                <c16:uniqueId val="{00000001-C76E-684A-A375-0D2DC84A74BD}"/>
              </c:ext>
            </c:extLst>
          </c:dPt>
          <c:dPt>
            <c:idx val="2"/>
            <c:bubble3D val="0"/>
            <c:spPr>
              <a:solidFill>
                <a:srgbClr val="FFD320"/>
              </a:solidFill>
              <a:ln w="25400">
                <a:noFill/>
              </a:ln>
            </c:spPr>
            <c:extLst>
              <c:ext xmlns:c16="http://schemas.microsoft.com/office/drawing/2014/chart" uri="{C3380CC4-5D6E-409C-BE32-E72D297353CC}">
                <c16:uniqueId val="{00000002-C76E-684A-A375-0D2DC84A74BD}"/>
              </c:ext>
            </c:extLst>
          </c:dPt>
          <c:dPt>
            <c:idx val="3"/>
            <c:bubble3D val="0"/>
            <c:spPr>
              <a:solidFill>
                <a:srgbClr val="579D1C"/>
              </a:solidFill>
              <a:ln w="25400">
                <a:noFill/>
              </a:ln>
            </c:spPr>
            <c:extLst>
              <c:ext xmlns:c16="http://schemas.microsoft.com/office/drawing/2014/chart" uri="{C3380CC4-5D6E-409C-BE32-E72D297353CC}">
                <c16:uniqueId val="{00000003-C76E-684A-A375-0D2DC84A74BD}"/>
              </c:ext>
            </c:extLst>
          </c:dPt>
          <c:dPt>
            <c:idx val="4"/>
            <c:bubble3D val="0"/>
            <c:spPr>
              <a:solidFill>
                <a:srgbClr val="7E0021"/>
              </a:solidFill>
              <a:ln w="25400">
                <a:noFill/>
              </a:ln>
            </c:spPr>
            <c:extLst>
              <c:ext xmlns:c16="http://schemas.microsoft.com/office/drawing/2014/chart" uri="{C3380CC4-5D6E-409C-BE32-E72D297353CC}">
                <c16:uniqueId val="{00000004-C76E-684A-A375-0D2DC84A74BD}"/>
              </c:ext>
            </c:extLst>
          </c:dPt>
          <c:dPt>
            <c:idx val="5"/>
            <c:bubble3D val="0"/>
            <c:spPr>
              <a:solidFill>
                <a:srgbClr val="83CAFF"/>
              </a:solidFill>
              <a:ln w="25400">
                <a:noFill/>
              </a:ln>
            </c:spPr>
            <c:extLst>
              <c:ext xmlns:c16="http://schemas.microsoft.com/office/drawing/2014/chart" uri="{C3380CC4-5D6E-409C-BE32-E72D297353CC}">
                <c16:uniqueId val="{00000005-C76E-684A-A375-0D2DC84A74BD}"/>
              </c:ext>
            </c:extLst>
          </c:dPt>
          <c:cat>
            <c:strRef>
              <c:f>Canlyniadau!$B$20:$B$25</c:f>
              <c:strCache>
                <c:ptCount val="6"/>
                <c:pt idx="0">
                  <c:v>Biliau'r cartref</c:v>
                </c:pt>
                <c:pt idx="1">
                  <c:v>Costau byw</c:v>
                </c:pt>
                <c:pt idx="2">
                  <c:v>Yswiriant, benthyciadau a bancio</c:v>
                </c:pt>
                <c:pt idx="3">
                  <c:v>Teulu a ffrindiau</c:v>
                </c:pt>
                <c:pt idx="4">
                  <c:v>Teithio</c:v>
                </c:pt>
                <c:pt idx="5">
                  <c:v>Hamdden</c:v>
                </c:pt>
              </c:strCache>
            </c:strRef>
          </c:cat>
          <c:val>
            <c:numRef>
              <c:f>Canlyniadau!$E$20:$E$25</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C76E-684A-A375-0D2DC84A74BD}"/>
            </c:ext>
          </c:extLst>
        </c:ser>
        <c:dLbls>
          <c:showLegendKey val="0"/>
          <c:showVal val="0"/>
          <c:showCatName val="0"/>
          <c:showSerName val="0"/>
          <c:showPercent val="0"/>
          <c:showBubbleSize val="0"/>
          <c:showLeaderLines val="1"/>
        </c:dLbls>
      </c:pie3DChart>
      <c:spPr>
        <a:noFill/>
        <a:ln w="3175">
          <a:solidFill>
            <a:srgbClr val="B3B3B3"/>
          </a:solidFill>
          <a:prstDash val="solid"/>
        </a:ln>
      </c:spPr>
    </c:plotArea>
    <c:legend>
      <c:legendPos val="r"/>
      <c:layout>
        <c:manualLayout>
          <c:xMode val="edge"/>
          <c:yMode val="edge"/>
          <c:x val="0.65662470068427481"/>
          <c:y val="0.35255404376469029"/>
          <c:w val="0.31699123481309821"/>
          <c:h val="0.28814513192306418"/>
        </c:manualLayout>
      </c:layout>
      <c:overlay val="0"/>
      <c:spPr>
        <a:noFill/>
        <a:ln w="25400">
          <a:noFill/>
        </a:ln>
      </c:spPr>
      <c:txPr>
        <a:bodyPr/>
        <a:lstStyle/>
        <a:p>
          <a:pPr>
            <a:defRPr sz="71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6350">
      <a:noFill/>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Incwm!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hyperlink" Target="#'Biliau''r cartref'!A1"/></Relationships>
</file>

<file path=xl/drawings/_rels/drawing3.xml.rels><?xml version="1.0" encoding="UTF-8" standalone="yes"?>
<Relationships xmlns="http://schemas.openxmlformats.org/package/2006/relationships"><Relationship Id="rId3" Type="http://schemas.openxmlformats.org/officeDocument/2006/relationships/hyperlink" Target="#Incwm!A1"/><Relationship Id="rId2" Type="http://schemas.openxmlformats.org/officeDocument/2006/relationships/image" Target="../media/image3.png"/><Relationship Id="rId1" Type="http://schemas.openxmlformats.org/officeDocument/2006/relationships/hyperlink" Target="#'Costau byw'!A1"/><Relationship Id="rId5" Type="http://schemas.openxmlformats.org/officeDocument/2006/relationships/image" Target="../media/image2.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hyperlink" Target="#'Yswiriant, benthyciadau&#8230;'!A1"/><Relationship Id="rId2" Type="http://schemas.openxmlformats.org/officeDocument/2006/relationships/image" Target="../media/image4.png"/><Relationship Id="rId1" Type="http://schemas.openxmlformats.org/officeDocument/2006/relationships/hyperlink" Target="#'Biliau''r cartref'!A1"/><Relationship Id="rId5" Type="http://schemas.openxmlformats.org/officeDocument/2006/relationships/image" Target="../media/image2.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hyperlink" Target="#'Teulu a ffrindiau'!A1"/><Relationship Id="rId2" Type="http://schemas.openxmlformats.org/officeDocument/2006/relationships/image" Target="../media/image4.png"/><Relationship Id="rId1" Type="http://schemas.openxmlformats.org/officeDocument/2006/relationships/hyperlink" Target="#'Costau byw'!A1"/><Relationship Id="rId5" Type="http://schemas.openxmlformats.org/officeDocument/2006/relationships/image" Target="../media/image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hyperlink" Target="#'Yswiriant, benthyciadau&#8230;'!A1"/><Relationship Id="rId2" Type="http://schemas.openxmlformats.org/officeDocument/2006/relationships/image" Target="../media/image3.png"/><Relationship Id="rId1" Type="http://schemas.openxmlformats.org/officeDocument/2006/relationships/hyperlink" Target="#Teithio!A1"/><Relationship Id="rId5" Type="http://schemas.openxmlformats.org/officeDocument/2006/relationships/image" Target="../media/image2.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hyperlink" Target="#'Teulu a ffrindiau'!A1"/><Relationship Id="rId2" Type="http://schemas.openxmlformats.org/officeDocument/2006/relationships/image" Target="../media/image3.png"/><Relationship Id="rId1" Type="http://schemas.openxmlformats.org/officeDocument/2006/relationships/hyperlink" Target="#Hamdden!A1"/><Relationship Id="rId5" Type="http://schemas.openxmlformats.org/officeDocument/2006/relationships/image" Target="../media/image2.png"/><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hyperlink" Target="#Teithio!A1"/><Relationship Id="rId2" Type="http://schemas.openxmlformats.org/officeDocument/2006/relationships/image" Target="../media/image3.png"/><Relationship Id="rId1" Type="http://schemas.openxmlformats.org/officeDocument/2006/relationships/hyperlink" Target="#Canlyniadau!A1"/><Relationship Id="rId5" Type="http://schemas.openxmlformats.org/officeDocument/2006/relationships/image" Target="../media/image2.png"/><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openxmlformats.org/officeDocument/2006/relationships/hyperlink" Target="#Hamdden!A1"/><Relationship Id="rId2" Type="http://schemas.openxmlformats.org/officeDocument/2006/relationships/image" Target="../media/image5.png"/><Relationship Id="rId1" Type="http://schemas.openxmlformats.org/officeDocument/2006/relationships/hyperlink" Target="#Incwm!A1"/><Relationship Id="rId6" Type="http://schemas.openxmlformats.org/officeDocument/2006/relationships/image" Target="../media/image2.png"/><Relationship Id="rId5" Type="http://schemas.openxmlformats.org/officeDocument/2006/relationships/chart" Target="../charts/chart1.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88900</xdr:rowOff>
    </xdr:from>
    <xdr:to>
      <xdr:col>2</xdr:col>
      <xdr:colOff>584200</xdr:colOff>
      <xdr:row>20</xdr:row>
      <xdr:rowOff>12700</xdr:rowOff>
    </xdr:to>
    <xdr:pic>
      <xdr:nvPicPr>
        <xdr:cNvPr id="1025" name="Picture 4">
          <a:hlinkClick xmlns:r="http://schemas.openxmlformats.org/officeDocument/2006/relationships" r:id="rId1"/>
          <a:extLst>
            <a:ext uri="{FF2B5EF4-FFF2-40B4-BE49-F238E27FC236}">
              <a16:creationId xmlns:a16="http://schemas.microsoft.com/office/drawing/2014/main" id="{CFC2BB58-194C-E524-2899-D684097143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3100" y="4470400"/>
          <a:ext cx="1257300" cy="4953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3</xdr:col>
      <xdr:colOff>368300</xdr:colOff>
      <xdr:row>2</xdr:row>
      <xdr:rowOff>660400</xdr:rowOff>
    </xdr:to>
    <xdr:pic>
      <xdr:nvPicPr>
        <xdr:cNvPr id="1026" name="Graphics 1">
          <a:extLst>
            <a:ext uri="{FF2B5EF4-FFF2-40B4-BE49-F238E27FC236}">
              <a16:creationId xmlns:a16="http://schemas.microsoft.com/office/drawing/2014/main" id="{D219BAC7-1940-DF0A-F06F-C09B410A51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190500"/>
          <a:ext cx="1714500" cy="8509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0.11982</cdr:x>
      <cdr:y>0.86973</cdr:y>
    </cdr:from>
    <cdr:to>
      <cdr:x>0.12277</cdr:x>
      <cdr:y>0.91132</cdr:y>
    </cdr:to>
    <cdr:sp macro="" textlink="">
      <cdr:nvSpPr>
        <cdr:cNvPr id="10241" name="Text Box 1">
          <a:extLst xmlns:a="http://schemas.openxmlformats.org/drawingml/2006/main">
            <a:ext uri="{FF2B5EF4-FFF2-40B4-BE49-F238E27FC236}">
              <a16:creationId xmlns:a16="http://schemas.microsoft.com/office/drawing/2014/main" id="{87A43F02-D96D-55F7-0DD5-9CE4476553C6}"/>
            </a:ext>
          </a:extLst>
        </cdr:cNvPr>
        <cdr:cNvSpPr txBox="1">
          <a:spLocks xmlns:a="http://schemas.openxmlformats.org/drawingml/2006/main" noChangeArrowheads="1"/>
        </cdr:cNvSpPr>
      </cdr:nvSpPr>
      <cdr:spPr bwMode="auto">
        <a:xfrm xmlns:a="http://schemas.openxmlformats.org/drawingml/2006/main">
          <a:off x="807999" y="3269488"/>
          <a:ext cx="19927" cy="156362"/>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sp>
  </cdr:relSizeAnchor>
  <cdr:relSizeAnchor xmlns:cdr="http://schemas.openxmlformats.org/drawingml/2006/chartDrawing">
    <cdr:from>
      <cdr:x>0.11982</cdr:x>
      <cdr:y>0.86973</cdr:y>
    </cdr:from>
    <cdr:to>
      <cdr:x>0.12277</cdr:x>
      <cdr:y>0.91132</cdr:y>
    </cdr:to>
    <cdr:sp macro="" textlink="">
      <cdr:nvSpPr>
        <cdr:cNvPr id="10242" name="Text Box 2">
          <a:extLst xmlns:a="http://schemas.openxmlformats.org/drawingml/2006/main">
            <a:ext uri="{FF2B5EF4-FFF2-40B4-BE49-F238E27FC236}">
              <a16:creationId xmlns:a16="http://schemas.microsoft.com/office/drawing/2014/main" id="{FAD1C872-12DB-4677-6F76-7D0D93BBF7C5}"/>
            </a:ext>
          </a:extLst>
        </cdr:cNvPr>
        <cdr:cNvSpPr txBox="1">
          <a:spLocks xmlns:a="http://schemas.openxmlformats.org/drawingml/2006/main" noChangeArrowheads="1"/>
        </cdr:cNvSpPr>
      </cdr:nvSpPr>
      <cdr:spPr bwMode="auto">
        <a:xfrm xmlns:a="http://schemas.openxmlformats.org/drawingml/2006/main">
          <a:off x="807999" y="3269488"/>
          <a:ext cx="19927" cy="156362"/>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sp>
  </cdr:relSizeAnchor>
  <cdr:relSizeAnchor xmlns:cdr="http://schemas.openxmlformats.org/drawingml/2006/chartDrawing">
    <cdr:from>
      <cdr:x>0.11982</cdr:x>
      <cdr:y>0.86973</cdr:y>
    </cdr:from>
    <cdr:to>
      <cdr:x>0.12277</cdr:x>
      <cdr:y>0.91132</cdr:y>
    </cdr:to>
    <cdr:sp macro="" textlink="">
      <cdr:nvSpPr>
        <cdr:cNvPr id="10243" name="Text Box 3">
          <a:extLst xmlns:a="http://schemas.openxmlformats.org/drawingml/2006/main">
            <a:ext uri="{FF2B5EF4-FFF2-40B4-BE49-F238E27FC236}">
              <a16:creationId xmlns:a16="http://schemas.microsoft.com/office/drawing/2014/main" id="{B999F9AA-DF37-DAFD-5329-E034CB0E60D0}"/>
            </a:ext>
          </a:extLst>
        </cdr:cNvPr>
        <cdr:cNvSpPr txBox="1">
          <a:spLocks xmlns:a="http://schemas.openxmlformats.org/drawingml/2006/main" noChangeArrowheads="1"/>
        </cdr:cNvSpPr>
      </cdr:nvSpPr>
      <cdr:spPr bwMode="auto">
        <a:xfrm xmlns:a="http://schemas.openxmlformats.org/drawingml/2006/main">
          <a:off x="807999" y="3269488"/>
          <a:ext cx="19927" cy="156362"/>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sp>
  </cdr:relSizeAnchor>
  <cdr:relSizeAnchor xmlns:cdr="http://schemas.openxmlformats.org/drawingml/2006/chartDrawing">
    <cdr:from>
      <cdr:x>0.11982</cdr:x>
      <cdr:y>0.86973</cdr:y>
    </cdr:from>
    <cdr:to>
      <cdr:x>0.12277</cdr:x>
      <cdr:y>0.91132</cdr:y>
    </cdr:to>
    <cdr:sp macro="" textlink="">
      <cdr:nvSpPr>
        <cdr:cNvPr id="10244" name="Text Box 4">
          <a:extLst xmlns:a="http://schemas.openxmlformats.org/drawingml/2006/main">
            <a:ext uri="{FF2B5EF4-FFF2-40B4-BE49-F238E27FC236}">
              <a16:creationId xmlns:a16="http://schemas.microsoft.com/office/drawing/2014/main" id="{470C48AB-53C8-E589-DFE3-BBBB7750388D}"/>
            </a:ext>
          </a:extLst>
        </cdr:cNvPr>
        <cdr:cNvSpPr txBox="1">
          <a:spLocks xmlns:a="http://schemas.openxmlformats.org/drawingml/2006/main" noChangeArrowheads="1"/>
        </cdr:cNvSpPr>
      </cdr:nvSpPr>
      <cdr:spPr bwMode="auto">
        <a:xfrm xmlns:a="http://schemas.openxmlformats.org/drawingml/2006/main">
          <a:off x="807999" y="3269488"/>
          <a:ext cx="19927" cy="156362"/>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sp>
  </cdr:relSizeAnchor>
  <cdr:relSizeAnchor xmlns:cdr="http://schemas.openxmlformats.org/drawingml/2006/chartDrawing">
    <cdr:from>
      <cdr:x>0.11982</cdr:x>
      <cdr:y>0.86973</cdr:y>
    </cdr:from>
    <cdr:to>
      <cdr:x>0.12277</cdr:x>
      <cdr:y>0.91132</cdr:y>
    </cdr:to>
    <cdr:sp macro="" textlink="">
      <cdr:nvSpPr>
        <cdr:cNvPr id="10245" name="Text Box 5">
          <a:extLst xmlns:a="http://schemas.openxmlformats.org/drawingml/2006/main">
            <a:ext uri="{FF2B5EF4-FFF2-40B4-BE49-F238E27FC236}">
              <a16:creationId xmlns:a16="http://schemas.microsoft.com/office/drawing/2014/main" id="{DA7AF2B0-9DAB-CE90-C360-0B29B20C252D}"/>
            </a:ext>
          </a:extLst>
        </cdr:cNvPr>
        <cdr:cNvSpPr txBox="1">
          <a:spLocks xmlns:a="http://schemas.openxmlformats.org/drawingml/2006/main" noChangeArrowheads="1"/>
        </cdr:cNvSpPr>
      </cdr:nvSpPr>
      <cdr:spPr bwMode="auto">
        <a:xfrm xmlns:a="http://schemas.openxmlformats.org/drawingml/2006/main">
          <a:off x="807999" y="3269488"/>
          <a:ext cx="19927" cy="156362"/>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sp>
  </cdr:relSizeAnchor>
  <cdr:relSizeAnchor xmlns:cdr="http://schemas.openxmlformats.org/drawingml/2006/chartDrawing">
    <cdr:from>
      <cdr:x>0.11982</cdr:x>
      <cdr:y>0.86973</cdr:y>
    </cdr:from>
    <cdr:to>
      <cdr:x>0.12277</cdr:x>
      <cdr:y>0.91132</cdr:y>
    </cdr:to>
    <cdr:sp macro="" textlink="">
      <cdr:nvSpPr>
        <cdr:cNvPr id="10246" name="Text Box 6">
          <a:extLst xmlns:a="http://schemas.openxmlformats.org/drawingml/2006/main">
            <a:ext uri="{FF2B5EF4-FFF2-40B4-BE49-F238E27FC236}">
              <a16:creationId xmlns:a16="http://schemas.microsoft.com/office/drawing/2014/main" id="{B068AB80-387B-4FF1-B966-A2C8C01AF828}"/>
            </a:ext>
          </a:extLst>
        </cdr:cNvPr>
        <cdr:cNvSpPr txBox="1">
          <a:spLocks xmlns:a="http://schemas.openxmlformats.org/drawingml/2006/main" noChangeArrowheads="1"/>
        </cdr:cNvSpPr>
      </cdr:nvSpPr>
      <cdr:spPr bwMode="auto">
        <a:xfrm xmlns:a="http://schemas.openxmlformats.org/drawingml/2006/main">
          <a:off x="807999" y="3269488"/>
          <a:ext cx="19927" cy="156362"/>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sp>
  </cdr:relSizeAnchor>
  <cdr:relSizeAnchor xmlns:cdr="http://schemas.openxmlformats.org/drawingml/2006/chartDrawing">
    <cdr:from>
      <cdr:x>0.12425</cdr:x>
      <cdr:y>0.90208</cdr:y>
    </cdr:from>
    <cdr:to>
      <cdr:x>0.12425</cdr:x>
      <cdr:y>0.90208</cdr:y>
    </cdr:to>
    <cdr:sp macro="" textlink="">
      <cdr:nvSpPr>
        <cdr:cNvPr id="10247" name="Text Box 7">
          <a:extLst xmlns:a="http://schemas.openxmlformats.org/drawingml/2006/main">
            <a:ext uri="{FF2B5EF4-FFF2-40B4-BE49-F238E27FC236}">
              <a16:creationId xmlns:a16="http://schemas.microsoft.com/office/drawing/2014/main" id="{5525F31B-C3AD-8A78-BCE9-42FBBBDDFCF1}"/>
            </a:ext>
          </a:extLst>
        </cdr:cNvPr>
        <cdr:cNvSpPr txBox="1">
          <a:spLocks xmlns:a="http://schemas.openxmlformats.org/drawingml/2006/main" noChangeArrowheads="1"/>
        </cdr:cNvSpPr>
      </cdr:nvSpPr>
      <cdr:spPr bwMode="auto">
        <a:xfrm xmlns:a="http://schemas.openxmlformats.org/drawingml/2006/main">
          <a:off x="837889" y="3391103"/>
          <a:ext cx="0" cy="0"/>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0.12425</cdr:x>
      <cdr:y>0.90208</cdr:y>
    </cdr:from>
    <cdr:to>
      <cdr:x>0.12425</cdr:x>
      <cdr:y>0.90208</cdr:y>
    </cdr:to>
    <cdr:sp macro="" textlink="">
      <cdr:nvSpPr>
        <cdr:cNvPr id="10248" name="Text Box 8">
          <a:extLst xmlns:a="http://schemas.openxmlformats.org/drawingml/2006/main">
            <a:ext uri="{FF2B5EF4-FFF2-40B4-BE49-F238E27FC236}">
              <a16:creationId xmlns:a16="http://schemas.microsoft.com/office/drawing/2014/main" id="{376D3ADA-A32D-C036-DD1C-94F522693D66}"/>
            </a:ext>
          </a:extLst>
        </cdr:cNvPr>
        <cdr:cNvSpPr txBox="1">
          <a:spLocks xmlns:a="http://schemas.openxmlformats.org/drawingml/2006/main" noChangeArrowheads="1"/>
        </cdr:cNvSpPr>
      </cdr:nvSpPr>
      <cdr:spPr bwMode="auto">
        <a:xfrm xmlns:a="http://schemas.openxmlformats.org/drawingml/2006/main">
          <a:off x="837889" y="3391103"/>
          <a:ext cx="0" cy="0"/>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0.12425</cdr:x>
      <cdr:y>0.90208</cdr:y>
    </cdr:from>
    <cdr:to>
      <cdr:x>0.12425</cdr:x>
      <cdr:y>0.90208</cdr:y>
    </cdr:to>
    <cdr:sp macro="" textlink="">
      <cdr:nvSpPr>
        <cdr:cNvPr id="10249" name="Text Box 9">
          <a:extLst xmlns:a="http://schemas.openxmlformats.org/drawingml/2006/main">
            <a:ext uri="{FF2B5EF4-FFF2-40B4-BE49-F238E27FC236}">
              <a16:creationId xmlns:a16="http://schemas.microsoft.com/office/drawing/2014/main" id="{A1A251FB-8E0A-0F40-FAE7-C07AAC2CE24E}"/>
            </a:ext>
          </a:extLst>
        </cdr:cNvPr>
        <cdr:cNvSpPr txBox="1">
          <a:spLocks xmlns:a="http://schemas.openxmlformats.org/drawingml/2006/main" noChangeArrowheads="1"/>
        </cdr:cNvSpPr>
      </cdr:nvSpPr>
      <cdr:spPr bwMode="auto">
        <a:xfrm xmlns:a="http://schemas.openxmlformats.org/drawingml/2006/main">
          <a:off x="837889" y="3391103"/>
          <a:ext cx="0" cy="0"/>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0.12425</cdr:x>
      <cdr:y>0.90208</cdr:y>
    </cdr:from>
    <cdr:to>
      <cdr:x>0.12425</cdr:x>
      <cdr:y>0.90208</cdr:y>
    </cdr:to>
    <cdr:sp macro="" textlink="">
      <cdr:nvSpPr>
        <cdr:cNvPr id="10250" name="Text Box 10">
          <a:extLst xmlns:a="http://schemas.openxmlformats.org/drawingml/2006/main">
            <a:ext uri="{FF2B5EF4-FFF2-40B4-BE49-F238E27FC236}">
              <a16:creationId xmlns:a16="http://schemas.microsoft.com/office/drawing/2014/main" id="{42F2EDD0-FE9D-9D3C-89B4-C385417683FD}"/>
            </a:ext>
          </a:extLst>
        </cdr:cNvPr>
        <cdr:cNvSpPr txBox="1">
          <a:spLocks xmlns:a="http://schemas.openxmlformats.org/drawingml/2006/main" noChangeArrowheads="1"/>
        </cdr:cNvSpPr>
      </cdr:nvSpPr>
      <cdr:spPr bwMode="auto">
        <a:xfrm xmlns:a="http://schemas.openxmlformats.org/drawingml/2006/main">
          <a:off x="837889" y="3391103"/>
          <a:ext cx="0" cy="0"/>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0.12425</cdr:x>
      <cdr:y>0.90208</cdr:y>
    </cdr:from>
    <cdr:to>
      <cdr:x>0.12425</cdr:x>
      <cdr:y>0.90208</cdr:y>
    </cdr:to>
    <cdr:sp macro="" textlink="">
      <cdr:nvSpPr>
        <cdr:cNvPr id="10251" name="Text Box 11">
          <a:extLst xmlns:a="http://schemas.openxmlformats.org/drawingml/2006/main">
            <a:ext uri="{FF2B5EF4-FFF2-40B4-BE49-F238E27FC236}">
              <a16:creationId xmlns:a16="http://schemas.microsoft.com/office/drawing/2014/main" id="{08D42909-5A0B-A1F3-2F3D-D49CC0A1DBB1}"/>
            </a:ext>
          </a:extLst>
        </cdr:cNvPr>
        <cdr:cNvSpPr txBox="1">
          <a:spLocks xmlns:a="http://schemas.openxmlformats.org/drawingml/2006/main" noChangeArrowheads="1"/>
        </cdr:cNvSpPr>
      </cdr:nvSpPr>
      <cdr:spPr bwMode="auto">
        <a:xfrm xmlns:a="http://schemas.openxmlformats.org/drawingml/2006/main">
          <a:off x="837889" y="3391103"/>
          <a:ext cx="0" cy="0"/>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0.12425</cdr:x>
      <cdr:y>0.90208</cdr:y>
    </cdr:from>
    <cdr:to>
      <cdr:x>0.12425</cdr:x>
      <cdr:y>0.90208</cdr:y>
    </cdr:to>
    <cdr:sp macro="" textlink="">
      <cdr:nvSpPr>
        <cdr:cNvPr id="10252" name="Text Box 12">
          <a:extLst xmlns:a="http://schemas.openxmlformats.org/drawingml/2006/main">
            <a:ext uri="{FF2B5EF4-FFF2-40B4-BE49-F238E27FC236}">
              <a16:creationId xmlns:a16="http://schemas.microsoft.com/office/drawing/2014/main" id="{56A897B7-CF46-E043-1313-EE1F8154A608}"/>
            </a:ext>
          </a:extLst>
        </cdr:cNvPr>
        <cdr:cNvSpPr txBox="1">
          <a:spLocks xmlns:a="http://schemas.openxmlformats.org/drawingml/2006/main" noChangeArrowheads="1"/>
        </cdr:cNvSpPr>
      </cdr:nvSpPr>
      <cdr:spPr bwMode="auto">
        <a:xfrm xmlns:a="http://schemas.openxmlformats.org/drawingml/2006/main">
          <a:off x="837889" y="3391103"/>
          <a:ext cx="0" cy="0"/>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4</xdr:row>
      <xdr:rowOff>165100</xdr:rowOff>
    </xdr:from>
    <xdr:to>
      <xdr:col>0</xdr:col>
      <xdr:colOff>304800</xdr:colOff>
      <xdr:row>5</xdr:row>
      <xdr:rowOff>266700</xdr:rowOff>
    </xdr:to>
    <xdr:sp macro="" textlink="">
      <xdr:nvSpPr>
        <xdr:cNvPr id="2049" name="AutoShape 3">
          <a:extLst>
            <a:ext uri="{FF2B5EF4-FFF2-40B4-BE49-F238E27FC236}">
              <a16:creationId xmlns:a16="http://schemas.microsoft.com/office/drawing/2014/main" id="{AC246E5B-7CCF-7935-12EC-A9BC1F245036}"/>
            </a:ext>
          </a:extLst>
        </xdr:cNvPr>
        <xdr:cNvSpPr>
          <a:spLocks noChangeArrowheads="1"/>
        </xdr:cNvSpPr>
      </xdr:nvSpPr>
      <xdr:spPr bwMode="auto">
        <a:xfrm>
          <a:off x="0" y="1308100"/>
          <a:ext cx="304800" cy="2921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1054100</xdr:colOff>
      <xdr:row>48</xdr:row>
      <xdr:rowOff>165100</xdr:rowOff>
    </xdr:from>
    <xdr:to>
      <xdr:col>6</xdr:col>
      <xdr:colOff>1816100</xdr:colOff>
      <xdr:row>50</xdr:row>
      <xdr:rowOff>114300</xdr:rowOff>
    </xdr:to>
    <xdr:pic>
      <xdr:nvPicPr>
        <xdr:cNvPr id="2050" name="Picture 6">
          <a:hlinkClick xmlns:r="http://schemas.openxmlformats.org/officeDocument/2006/relationships" r:id="rId1"/>
          <a:extLst>
            <a:ext uri="{FF2B5EF4-FFF2-40B4-BE49-F238E27FC236}">
              <a16:creationId xmlns:a16="http://schemas.microsoft.com/office/drawing/2014/main" id="{2F076A94-D86D-B1DB-E18D-3ED576D1AA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57000" y="11785600"/>
          <a:ext cx="7620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2051" name="Graphics 1">
          <a:extLst>
            <a:ext uri="{FF2B5EF4-FFF2-40B4-BE49-F238E27FC236}">
              <a16:creationId xmlns:a16="http://schemas.microsoft.com/office/drawing/2014/main" id="{83E4917E-FF8B-D711-905F-049D56A025B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177800</xdr:rowOff>
    </xdr:from>
    <xdr:to>
      <xdr:col>0</xdr:col>
      <xdr:colOff>304800</xdr:colOff>
      <xdr:row>5</xdr:row>
      <xdr:rowOff>292100</xdr:rowOff>
    </xdr:to>
    <xdr:sp macro="" textlink="">
      <xdr:nvSpPr>
        <xdr:cNvPr id="3073" name="AutoShape 3">
          <a:extLst>
            <a:ext uri="{FF2B5EF4-FFF2-40B4-BE49-F238E27FC236}">
              <a16:creationId xmlns:a16="http://schemas.microsoft.com/office/drawing/2014/main" id="{D2FD549E-B859-2981-60D7-24845B4A7A3C}"/>
            </a:ext>
          </a:extLst>
        </xdr:cNvPr>
        <xdr:cNvSpPr>
          <a:spLocks noChangeArrowheads="1"/>
        </xdr:cNvSpPr>
      </xdr:nvSpPr>
      <xdr:spPr bwMode="auto">
        <a:xfrm>
          <a:off x="0" y="1320800"/>
          <a:ext cx="304800" cy="3048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1092200</xdr:colOff>
      <xdr:row>44</xdr:row>
      <xdr:rowOff>50800</xdr:rowOff>
    </xdr:from>
    <xdr:to>
      <xdr:col>6</xdr:col>
      <xdr:colOff>1790700</xdr:colOff>
      <xdr:row>46</xdr:row>
      <xdr:rowOff>0</xdr:rowOff>
    </xdr:to>
    <xdr:pic>
      <xdr:nvPicPr>
        <xdr:cNvPr id="3074" name="Picture 7">
          <a:hlinkClick xmlns:r="http://schemas.openxmlformats.org/officeDocument/2006/relationships" r:id="rId1"/>
          <a:extLst>
            <a:ext uri="{FF2B5EF4-FFF2-40B4-BE49-F238E27FC236}">
              <a16:creationId xmlns:a16="http://schemas.microsoft.com/office/drawing/2014/main" id="{B1E2B0F1-1396-D2D7-07C6-D6B93B7CF7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95100" y="11569700"/>
          <a:ext cx="698500" cy="406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114300</xdr:colOff>
      <xdr:row>44</xdr:row>
      <xdr:rowOff>50800</xdr:rowOff>
    </xdr:from>
    <xdr:to>
      <xdr:col>1</xdr:col>
      <xdr:colOff>749300</xdr:colOff>
      <xdr:row>46</xdr:row>
      <xdr:rowOff>0</xdr:rowOff>
    </xdr:to>
    <xdr:pic>
      <xdr:nvPicPr>
        <xdr:cNvPr id="3075" name="Picture 8">
          <a:hlinkClick xmlns:r="http://schemas.openxmlformats.org/officeDocument/2006/relationships" r:id="rId3"/>
          <a:extLst>
            <a:ext uri="{FF2B5EF4-FFF2-40B4-BE49-F238E27FC236}">
              <a16:creationId xmlns:a16="http://schemas.microsoft.com/office/drawing/2014/main" id="{E2641913-D29E-C366-897E-2AB9E4F6272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7400" y="11569700"/>
          <a:ext cx="635000" cy="406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3076" name="Graphics 1">
          <a:extLst>
            <a:ext uri="{FF2B5EF4-FFF2-40B4-BE49-F238E27FC236}">
              <a16:creationId xmlns:a16="http://schemas.microsoft.com/office/drawing/2014/main" id="{05749B16-E1DD-75F6-0C2F-F5C5DC5CFA9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0</xdr:rowOff>
    </xdr:from>
    <xdr:to>
      <xdr:col>0</xdr:col>
      <xdr:colOff>304800</xdr:colOff>
      <xdr:row>5</xdr:row>
      <xdr:rowOff>190500</xdr:rowOff>
    </xdr:to>
    <xdr:sp macro="" textlink="">
      <xdr:nvSpPr>
        <xdr:cNvPr id="4097" name="AutoShape 3">
          <a:extLst>
            <a:ext uri="{FF2B5EF4-FFF2-40B4-BE49-F238E27FC236}">
              <a16:creationId xmlns:a16="http://schemas.microsoft.com/office/drawing/2014/main" id="{FB0D07A1-505C-797B-CFCD-359230FB5C9C}"/>
            </a:ext>
          </a:extLst>
        </xdr:cNvPr>
        <xdr:cNvSpPr>
          <a:spLocks noChangeArrowheads="1"/>
        </xdr:cNvSpPr>
      </xdr:nvSpPr>
      <xdr:spPr bwMode="auto">
        <a:xfrm>
          <a:off x="0" y="1333500"/>
          <a:ext cx="304800"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88900</xdr:colOff>
      <xdr:row>43</xdr:row>
      <xdr:rowOff>0</xdr:rowOff>
    </xdr:from>
    <xdr:to>
      <xdr:col>1</xdr:col>
      <xdr:colOff>774700</xdr:colOff>
      <xdr:row>45</xdr:row>
      <xdr:rowOff>50800</xdr:rowOff>
    </xdr:to>
    <xdr:pic>
      <xdr:nvPicPr>
        <xdr:cNvPr id="4098" name="Picture 9">
          <a:hlinkClick xmlns:r="http://schemas.openxmlformats.org/officeDocument/2006/relationships" r:id="rId1"/>
          <a:extLst>
            <a:ext uri="{FF2B5EF4-FFF2-40B4-BE49-F238E27FC236}">
              <a16:creationId xmlns:a16="http://schemas.microsoft.com/office/drawing/2014/main" id="{2263D1FA-C1BD-1690-B726-9B081D5870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 y="10363200"/>
          <a:ext cx="6858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1079500</xdr:colOff>
      <xdr:row>43</xdr:row>
      <xdr:rowOff>0</xdr:rowOff>
    </xdr:from>
    <xdr:to>
      <xdr:col>6</xdr:col>
      <xdr:colOff>1828800</xdr:colOff>
      <xdr:row>45</xdr:row>
      <xdr:rowOff>50800</xdr:rowOff>
    </xdr:to>
    <xdr:pic>
      <xdr:nvPicPr>
        <xdr:cNvPr id="4099" name="Picture 11">
          <a:hlinkClick xmlns:r="http://schemas.openxmlformats.org/officeDocument/2006/relationships" r:id="rId3"/>
          <a:extLst>
            <a:ext uri="{FF2B5EF4-FFF2-40B4-BE49-F238E27FC236}">
              <a16:creationId xmlns:a16="http://schemas.microsoft.com/office/drawing/2014/main" id="{6A31A2B1-0C50-8DB4-6D04-580F3A7FB0A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82400" y="10363200"/>
          <a:ext cx="7493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4100" name="Graphics 1">
          <a:extLst>
            <a:ext uri="{FF2B5EF4-FFF2-40B4-BE49-F238E27FC236}">
              <a16:creationId xmlns:a16="http://schemas.microsoft.com/office/drawing/2014/main" id="{C65BE299-F202-8870-3485-125F1C5438E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0</xdr:rowOff>
    </xdr:from>
    <xdr:to>
      <xdr:col>0</xdr:col>
      <xdr:colOff>304800</xdr:colOff>
      <xdr:row>5</xdr:row>
      <xdr:rowOff>190500</xdr:rowOff>
    </xdr:to>
    <xdr:sp macro="" textlink="">
      <xdr:nvSpPr>
        <xdr:cNvPr id="5121" name="AutoShape 3">
          <a:extLst>
            <a:ext uri="{FF2B5EF4-FFF2-40B4-BE49-F238E27FC236}">
              <a16:creationId xmlns:a16="http://schemas.microsoft.com/office/drawing/2014/main" id="{C7D7C8A3-D73B-2B19-D510-41DA35F00163}"/>
            </a:ext>
          </a:extLst>
        </xdr:cNvPr>
        <xdr:cNvSpPr>
          <a:spLocks noChangeArrowheads="1"/>
        </xdr:cNvSpPr>
      </xdr:nvSpPr>
      <xdr:spPr bwMode="auto">
        <a:xfrm>
          <a:off x="0" y="1333500"/>
          <a:ext cx="304800"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101600</xdr:colOff>
      <xdr:row>47</xdr:row>
      <xdr:rowOff>0</xdr:rowOff>
    </xdr:from>
    <xdr:to>
      <xdr:col>1</xdr:col>
      <xdr:colOff>774700</xdr:colOff>
      <xdr:row>48</xdr:row>
      <xdr:rowOff>139700</xdr:rowOff>
    </xdr:to>
    <xdr:pic>
      <xdr:nvPicPr>
        <xdr:cNvPr id="5122" name="Picture 6">
          <a:hlinkClick xmlns:r="http://schemas.openxmlformats.org/officeDocument/2006/relationships" r:id="rId1"/>
          <a:extLst>
            <a:ext uri="{FF2B5EF4-FFF2-40B4-BE49-F238E27FC236}">
              <a16:creationId xmlns:a16="http://schemas.microsoft.com/office/drawing/2014/main" id="{A7598FDB-29B6-864F-BE22-96B6DD4810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4700" y="11214100"/>
          <a:ext cx="6731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1104900</xdr:colOff>
      <xdr:row>47</xdr:row>
      <xdr:rowOff>0</xdr:rowOff>
    </xdr:from>
    <xdr:to>
      <xdr:col>6</xdr:col>
      <xdr:colOff>1854200</xdr:colOff>
      <xdr:row>48</xdr:row>
      <xdr:rowOff>139700</xdr:rowOff>
    </xdr:to>
    <xdr:pic>
      <xdr:nvPicPr>
        <xdr:cNvPr id="5123" name="Picture 7">
          <a:hlinkClick xmlns:r="http://schemas.openxmlformats.org/officeDocument/2006/relationships" r:id="rId3"/>
          <a:extLst>
            <a:ext uri="{FF2B5EF4-FFF2-40B4-BE49-F238E27FC236}">
              <a16:creationId xmlns:a16="http://schemas.microsoft.com/office/drawing/2014/main" id="{6F5650F6-5800-A352-B1A0-2D5A84A2411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07800" y="11214100"/>
          <a:ext cx="7493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5124" name="Graphics 1">
          <a:extLst>
            <a:ext uri="{FF2B5EF4-FFF2-40B4-BE49-F238E27FC236}">
              <a16:creationId xmlns:a16="http://schemas.microsoft.com/office/drawing/2014/main" id="{778F862B-ABA1-C3B1-5ECD-78C63E9188E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0</xdr:rowOff>
    </xdr:from>
    <xdr:to>
      <xdr:col>0</xdr:col>
      <xdr:colOff>304800</xdr:colOff>
      <xdr:row>5</xdr:row>
      <xdr:rowOff>190500</xdr:rowOff>
    </xdr:to>
    <xdr:sp macro="" textlink="">
      <xdr:nvSpPr>
        <xdr:cNvPr id="6145" name="AutoShape 3">
          <a:extLst>
            <a:ext uri="{FF2B5EF4-FFF2-40B4-BE49-F238E27FC236}">
              <a16:creationId xmlns:a16="http://schemas.microsoft.com/office/drawing/2014/main" id="{24D81F5D-D7E4-F2C8-CC5B-32683641CFA6}"/>
            </a:ext>
          </a:extLst>
        </xdr:cNvPr>
        <xdr:cNvSpPr>
          <a:spLocks noChangeArrowheads="1"/>
        </xdr:cNvSpPr>
      </xdr:nvSpPr>
      <xdr:spPr bwMode="auto">
        <a:xfrm>
          <a:off x="0" y="1333500"/>
          <a:ext cx="304800"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1066800</xdr:colOff>
      <xdr:row>42</xdr:row>
      <xdr:rowOff>228600</xdr:rowOff>
    </xdr:from>
    <xdr:to>
      <xdr:col>6</xdr:col>
      <xdr:colOff>1828800</xdr:colOff>
      <xdr:row>44</xdr:row>
      <xdr:rowOff>165100</xdr:rowOff>
    </xdr:to>
    <xdr:pic>
      <xdr:nvPicPr>
        <xdr:cNvPr id="6146" name="Picture 7">
          <a:hlinkClick xmlns:r="http://schemas.openxmlformats.org/officeDocument/2006/relationships" r:id="rId1"/>
          <a:extLst>
            <a:ext uri="{FF2B5EF4-FFF2-40B4-BE49-F238E27FC236}">
              <a16:creationId xmlns:a16="http://schemas.microsoft.com/office/drawing/2014/main" id="{25C3CF9D-278E-A8A2-E47D-8AE66090DD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69700" y="10515600"/>
          <a:ext cx="7620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101600</xdr:colOff>
      <xdr:row>42</xdr:row>
      <xdr:rowOff>228600</xdr:rowOff>
    </xdr:from>
    <xdr:to>
      <xdr:col>1</xdr:col>
      <xdr:colOff>787400</xdr:colOff>
      <xdr:row>44</xdr:row>
      <xdr:rowOff>165100</xdr:rowOff>
    </xdr:to>
    <xdr:pic>
      <xdr:nvPicPr>
        <xdr:cNvPr id="6147" name="Picture 8">
          <a:hlinkClick xmlns:r="http://schemas.openxmlformats.org/officeDocument/2006/relationships" r:id="rId3"/>
          <a:extLst>
            <a:ext uri="{FF2B5EF4-FFF2-40B4-BE49-F238E27FC236}">
              <a16:creationId xmlns:a16="http://schemas.microsoft.com/office/drawing/2014/main" id="{4B062EE2-2653-8D23-D247-1288C34776D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4700" y="10515600"/>
          <a:ext cx="6858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6148" name="Graphics 1">
          <a:extLst>
            <a:ext uri="{FF2B5EF4-FFF2-40B4-BE49-F238E27FC236}">
              <a16:creationId xmlns:a16="http://schemas.microsoft.com/office/drawing/2014/main" id="{0885EA3F-A1CC-A18F-415A-A3978460A0C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0</xdr:rowOff>
    </xdr:from>
    <xdr:to>
      <xdr:col>0</xdr:col>
      <xdr:colOff>304800</xdr:colOff>
      <xdr:row>5</xdr:row>
      <xdr:rowOff>190500</xdr:rowOff>
    </xdr:to>
    <xdr:sp macro="" textlink="">
      <xdr:nvSpPr>
        <xdr:cNvPr id="7169" name="AutoShape 3">
          <a:extLst>
            <a:ext uri="{FF2B5EF4-FFF2-40B4-BE49-F238E27FC236}">
              <a16:creationId xmlns:a16="http://schemas.microsoft.com/office/drawing/2014/main" id="{B7D661A8-8766-889B-3AC7-FCC8A9861F98}"/>
            </a:ext>
          </a:extLst>
        </xdr:cNvPr>
        <xdr:cNvSpPr>
          <a:spLocks noChangeArrowheads="1"/>
        </xdr:cNvSpPr>
      </xdr:nvSpPr>
      <xdr:spPr bwMode="auto">
        <a:xfrm>
          <a:off x="0" y="1333500"/>
          <a:ext cx="304800"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1092200</xdr:colOff>
      <xdr:row>32</xdr:row>
      <xdr:rowOff>279400</xdr:rowOff>
    </xdr:from>
    <xdr:to>
      <xdr:col>6</xdr:col>
      <xdr:colOff>1816100</xdr:colOff>
      <xdr:row>34</xdr:row>
      <xdr:rowOff>215900</xdr:rowOff>
    </xdr:to>
    <xdr:pic>
      <xdr:nvPicPr>
        <xdr:cNvPr id="7170" name="Picture 6">
          <a:hlinkClick xmlns:r="http://schemas.openxmlformats.org/officeDocument/2006/relationships" r:id="rId1"/>
          <a:extLst>
            <a:ext uri="{FF2B5EF4-FFF2-40B4-BE49-F238E27FC236}">
              <a16:creationId xmlns:a16="http://schemas.microsoft.com/office/drawing/2014/main" id="{D46AA434-E528-E862-8990-BC15D5F2C5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95100" y="8039100"/>
          <a:ext cx="7239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101600</xdr:colOff>
      <xdr:row>32</xdr:row>
      <xdr:rowOff>279400</xdr:rowOff>
    </xdr:from>
    <xdr:to>
      <xdr:col>1</xdr:col>
      <xdr:colOff>762000</xdr:colOff>
      <xdr:row>34</xdr:row>
      <xdr:rowOff>215900</xdr:rowOff>
    </xdr:to>
    <xdr:pic>
      <xdr:nvPicPr>
        <xdr:cNvPr id="7171" name="Picture 7">
          <a:hlinkClick xmlns:r="http://schemas.openxmlformats.org/officeDocument/2006/relationships" r:id="rId3"/>
          <a:extLst>
            <a:ext uri="{FF2B5EF4-FFF2-40B4-BE49-F238E27FC236}">
              <a16:creationId xmlns:a16="http://schemas.microsoft.com/office/drawing/2014/main" id="{3791AAC4-DA79-359C-5D2A-D142C02499F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4700" y="8039100"/>
          <a:ext cx="6604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7172" name="Graphics 1">
          <a:extLst>
            <a:ext uri="{FF2B5EF4-FFF2-40B4-BE49-F238E27FC236}">
              <a16:creationId xmlns:a16="http://schemas.microsoft.com/office/drawing/2014/main" id="{D6B82B37-7F11-9630-DD00-D60A508555F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5</xdr:row>
      <xdr:rowOff>0</xdr:rowOff>
    </xdr:from>
    <xdr:to>
      <xdr:col>0</xdr:col>
      <xdr:colOff>304800</xdr:colOff>
      <xdr:row>5</xdr:row>
      <xdr:rowOff>190500</xdr:rowOff>
    </xdr:to>
    <xdr:sp macro="" textlink="">
      <xdr:nvSpPr>
        <xdr:cNvPr id="8193" name="AutoShape 3">
          <a:extLst>
            <a:ext uri="{FF2B5EF4-FFF2-40B4-BE49-F238E27FC236}">
              <a16:creationId xmlns:a16="http://schemas.microsoft.com/office/drawing/2014/main" id="{C67FC66A-E446-3AB3-7B1A-2E6D2DEFC1F8}"/>
            </a:ext>
          </a:extLst>
        </xdr:cNvPr>
        <xdr:cNvSpPr>
          <a:spLocks noChangeArrowheads="1"/>
        </xdr:cNvSpPr>
      </xdr:nvSpPr>
      <xdr:spPr bwMode="auto">
        <a:xfrm>
          <a:off x="0" y="1333500"/>
          <a:ext cx="304800" cy="190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1117600</xdr:colOff>
      <xdr:row>38</xdr:row>
      <xdr:rowOff>0</xdr:rowOff>
    </xdr:from>
    <xdr:to>
      <xdr:col>6</xdr:col>
      <xdr:colOff>1879600</xdr:colOff>
      <xdr:row>40</xdr:row>
      <xdr:rowOff>50800</xdr:rowOff>
    </xdr:to>
    <xdr:pic>
      <xdr:nvPicPr>
        <xdr:cNvPr id="8194" name="Picture 6">
          <a:hlinkClick xmlns:r="http://schemas.openxmlformats.org/officeDocument/2006/relationships" r:id="rId1"/>
          <a:extLst>
            <a:ext uri="{FF2B5EF4-FFF2-40B4-BE49-F238E27FC236}">
              <a16:creationId xmlns:a16="http://schemas.microsoft.com/office/drawing/2014/main" id="{E161F4BC-71E3-F19D-1AAD-49E338178B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20500" y="9271000"/>
          <a:ext cx="7620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88900</xdr:colOff>
      <xdr:row>38</xdr:row>
      <xdr:rowOff>0</xdr:rowOff>
    </xdr:from>
    <xdr:to>
      <xdr:col>1</xdr:col>
      <xdr:colOff>774700</xdr:colOff>
      <xdr:row>40</xdr:row>
      <xdr:rowOff>50800</xdr:rowOff>
    </xdr:to>
    <xdr:pic>
      <xdr:nvPicPr>
        <xdr:cNvPr id="8195" name="Picture 7">
          <a:hlinkClick xmlns:r="http://schemas.openxmlformats.org/officeDocument/2006/relationships" r:id="rId3"/>
          <a:extLst>
            <a:ext uri="{FF2B5EF4-FFF2-40B4-BE49-F238E27FC236}">
              <a16:creationId xmlns:a16="http://schemas.microsoft.com/office/drawing/2014/main" id="{F7C3ED5E-DD23-DA31-BB29-49C7E9019A5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 y="9271000"/>
          <a:ext cx="6858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1</xdr:col>
      <xdr:colOff>0</xdr:colOff>
      <xdr:row>1</xdr:row>
      <xdr:rowOff>0</xdr:rowOff>
    </xdr:from>
    <xdr:to>
      <xdr:col>1</xdr:col>
      <xdr:colOff>1003300</xdr:colOff>
      <xdr:row>3</xdr:row>
      <xdr:rowOff>12700</xdr:rowOff>
    </xdr:to>
    <xdr:pic>
      <xdr:nvPicPr>
        <xdr:cNvPr id="8196" name="Graphics 1">
          <a:extLst>
            <a:ext uri="{FF2B5EF4-FFF2-40B4-BE49-F238E27FC236}">
              <a16:creationId xmlns:a16="http://schemas.microsoft.com/office/drawing/2014/main" id="{4FAB7838-C864-94B1-30B8-7FDA4073BA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3100" y="190500"/>
          <a:ext cx="1003300" cy="508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660400</xdr:colOff>
      <xdr:row>12</xdr:row>
      <xdr:rowOff>177800</xdr:rowOff>
    </xdr:from>
    <xdr:to>
      <xdr:col>1</xdr:col>
      <xdr:colOff>1625600</xdr:colOff>
      <xdr:row>14</xdr:row>
      <xdr:rowOff>76200</xdr:rowOff>
    </xdr:to>
    <xdr:pic>
      <xdr:nvPicPr>
        <xdr:cNvPr id="9217" name="Picture 7">
          <a:hlinkClick xmlns:r="http://schemas.openxmlformats.org/officeDocument/2006/relationships" r:id="rId1"/>
          <a:extLst>
            <a:ext uri="{FF2B5EF4-FFF2-40B4-BE49-F238E27FC236}">
              <a16:creationId xmlns:a16="http://schemas.microsoft.com/office/drawing/2014/main" id="{6FAF4A37-9A44-7331-68B4-0F66D8362E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0400" y="3594100"/>
          <a:ext cx="16383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101600</xdr:colOff>
      <xdr:row>43</xdr:row>
      <xdr:rowOff>88900</xdr:rowOff>
    </xdr:from>
    <xdr:to>
      <xdr:col>1</xdr:col>
      <xdr:colOff>787400</xdr:colOff>
      <xdr:row>44</xdr:row>
      <xdr:rowOff>241300</xdr:rowOff>
    </xdr:to>
    <xdr:pic>
      <xdr:nvPicPr>
        <xdr:cNvPr id="9218" name="Picture 8">
          <a:hlinkClick xmlns:r="http://schemas.openxmlformats.org/officeDocument/2006/relationships" r:id="rId3"/>
          <a:extLst>
            <a:ext uri="{FF2B5EF4-FFF2-40B4-BE49-F238E27FC236}">
              <a16:creationId xmlns:a16="http://schemas.microsoft.com/office/drawing/2014/main" id="{E087DCDE-0720-AE80-06EA-F3085D0324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4700" y="10947400"/>
          <a:ext cx="685800" cy="3683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0</xdr:col>
      <xdr:colOff>546100</xdr:colOff>
      <xdr:row>26</xdr:row>
      <xdr:rowOff>114300</xdr:rowOff>
    </xdr:from>
    <xdr:to>
      <xdr:col>4</xdr:col>
      <xdr:colOff>1231900</xdr:colOff>
      <xdr:row>41</xdr:row>
      <xdr:rowOff>114300</xdr:rowOff>
    </xdr:to>
    <xdr:graphicFrame macro="">
      <xdr:nvGraphicFramePr>
        <xdr:cNvPr id="9219" name="Chart 3">
          <a:extLst>
            <a:ext uri="{FF2B5EF4-FFF2-40B4-BE49-F238E27FC236}">
              <a16:creationId xmlns:a16="http://schemas.microsoft.com/office/drawing/2014/main" id="{6952A6A9-D7E0-041C-20CF-BC289E906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0</xdr:colOff>
      <xdr:row>1</xdr:row>
      <xdr:rowOff>0</xdr:rowOff>
    </xdr:from>
    <xdr:to>
      <xdr:col>1</xdr:col>
      <xdr:colOff>1016000</xdr:colOff>
      <xdr:row>3</xdr:row>
      <xdr:rowOff>12700</xdr:rowOff>
    </xdr:to>
    <xdr:pic>
      <xdr:nvPicPr>
        <xdr:cNvPr id="9220" name="Graphics 1">
          <a:extLst>
            <a:ext uri="{FF2B5EF4-FFF2-40B4-BE49-F238E27FC236}">
              <a16:creationId xmlns:a16="http://schemas.microsoft.com/office/drawing/2014/main" id="{4057B30D-3757-C3E2-C975-64C5F023DAB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73100" y="228600"/>
          <a:ext cx="1016000" cy="431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oneyadviceservice.org.uk/cy/tools/cynllunydd-cyllideb?utm_source=bp-spreadsheet&amp;utm_medium=spreadsheet&amp;utm_campaign=bp-spreadsheet-longfor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moneyhelper.org.uk/cy/savings/types-of-savings/emergency-savings-how-much-is-enough" TargetMode="External"/><Relationship Id="rId13" Type="http://schemas.openxmlformats.org/officeDocument/2006/relationships/hyperlink" Target="https://www.moneyhelper.org.uk/cy/money-troubles/cost-of-living/talking-to-your-creditor" TargetMode="External"/><Relationship Id="rId3" Type="http://schemas.openxmlformats.org/officeDocument/2006/relationships/hyperlink" Target="https://www.moneyhelper.org.uk/cy/savings/types-of-savings/emergency-savings-how-much-is-enough" TargetMode="External"/><Relationship Id="rId7" Type="http://schemas.openxmlformats.org/officeDocument/2006/relationships/hyperlink" Target="https://www.moneyhelper.org.uk/cy/everyday-money/budgeting/beginners-guide-to-managing-your-money" TargetMode="External"/><Relationship Id="rId12" Type="http://schemas.openxmlformats.org/officeDocument/2006/relationships/hyperlink" Target="https://www.moneyhelper.org.uk/cy/money-troubles/cost-of-living/squeezed-income" TargetMode="External"/><Relationship Id="rId2" Type="http://schemas.openxmlformats.org/officeDocument/2006/relationships/hyperlink" Target="https://www.moneyhelper.org.uk/cy/everyday-money/budgeting/how-to-save-money-on-household-bills" TargetMode="External"/><Relationship Id="rId1" Type="http://schemas.openxmlformats.org/officeDocument/2006/relationships/hyperlink" Target="https://www.moneyhelper.org.uk/cy/everyday-money/budgeting/how-to-save-money-on-household-bills" TargetMode="External"/><Relationship Id="rId6" Type="http://schemas.openxmlformats.org/officeDocument/2006/relationships/hyperlink" Target="https://www.moneyhelper.org.uk/cy/pensions-and-retirement/building-your-retirement-pot/making-the-most-of-your-pensions" TargetMode="External"/><Relationship Id="rId11" Type="http://schemas.openxmlformats.org/officeDocument/2006/relationships/hyperlink" Target="https://www.moneyhelper.org.uk/cy/everyday-money/budgeting/how-to-save-money-on-household-bills" TargetMode="External"/><Relationship Id="rId5" Type="http://schemas.openxmlformats.org/officeDocument/2006/relationships/hyperlink" Target="https://www.moneyhelper.org.uk/cy/pensions-and-retirement/pensions-basics/why-save-into-a-pension" TargetMode="External"/><Relationship Id="rId10" Type="http://schemas.openxmlformats.org/officeDocument/2006/relationships/hyperlink" Target="https://www.moneyhelper.org.uk/cy/everyday-money/budgeting/beginners-guide-to-managing-your-money" TargetMode="External"/><Relationship Id="rId4" Type="http://schemas.openxmlformats.org/officeDocument/2006/relationships/hyperlink" Target="https://www.moneyhelper.org.uk/cy/savings/how-to-save/cash-savings-at-a-glance" TargetMode="External"/><Relationship Id="rId9" Type="http://schemas.openxmlformats.org/officeDocument/2006/relationships/hyperlink" Target="https://www.moneyhelper.org.uk/cy/savings/how-to-save/cash-savings-at-a-glance" TargetMode="External"/><Relationship Id="rId14" Type="http://schemas.openxmlformats.org/officeDocument/2006/relationships/hyperlink" Target="https://www.moneyhelper.org.uk/cy/pensions-and-retirement/pensions-basics/automatic-enrolment-an-introduct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18"/>
  <sheetViews>
    <sheetView showGridLines="0" workbookViewId="0">
      <selection activeCell="A10" sqref="A10:XFD17"/>
    </sheetView>
  </sheetViews>
  <sheetFormatPr baseColWidth="10" defaultColWidth="8.83203125" defaultRowHeight="15" customHeight="1" x14ac:dyDescent="0.2"/>
  <cols>
    <col min="5" max="5" width="13.6640625" customWidth="1"/>
    <col min="8" max="8" width="12.33203125" customWidth="1"/>
  </cols>
  <sheetData>
    <row r="3" spans="1:17" ht="66" customHeight="1" x14ac:dyDescent="0.55000000000000004">
      <c r="B3" s="1"/>
      <c r="C3" s="1"/>
      <c r="D3" s="1"/>
      <c r="E3" s="1"/>
    </row>
    <row r="4" spans="1:17" ht="38" customHeight="1" x14ac:dyDescent="0.2">
      <c r="B4" s="93" t="s">
        <v>0</v>
      </c>
      <c r="C4" s="93"/>
      <c r="D4" s="93"/>
      <c r="E4" s="93"/>
      <c r="F4" s="93"/>
      <c r="G4" s="93"/>
    </row>
    <row r="6" spans="1:17" ht="73" customHeight="1" x14ac:dyDescent="0.2">
      <c r="B6" s="94" t="s">
        <v>1</v>
      </c>
      <c r="C6" s="94"/>
      <c r="D6" s="94"/>
      <c r="E6" s="94"/>
      <c r="F6" s="94"/>
      <c r="G6" s="94"/>
      <c r="H6" s="94"/>
      <c r="I6" s="2"/>
    </row>
    <row r="7" spans="1:17" ht="85" customHeight="1" x14ac:dyDescent="0.25">
      <c r="B7" s="94" t="s">
        <v>2</v>
      </c>
      <c r="C7" s="94"/>
      <c r="D7" s="94"/>
      <c r="E7" s="94"/>
      <c r="F7" s="94"/>
      <c r="G7" s="94"/>
      <c r="H7" s="94"/>
      <c r="Q7" s="3"/>
    </row>
    <row r="8" spans="1:17" ht="15" customHeight="1" x14ac:dyDescent="0.2">
      <c r="B8" s="95" t="s">
        <v>3</v>
      </c>
      <c r="C8" s="95"/>
      <c r="D8" s="95"/>
      <c r="E8" s="95"/>
      <c r="F8" s="95"/>
      <c r="G8" s="95"/>
      <c r="H8" s="95"/>
    </row>
    <row r="9" spans="1:17" ht="23" customHeight="1" x14ac:dyDescent="0.3">
      <c r="A9" s="4"/>
      <c r="B9" s="95"/>
      <c r="C9" s="95"/>
      <c r="D9" s="95"/>
      <c r="E9" s="95"/>
      <c r="F9" s="95"/>
      <c r="G9" s="95"/>
      <c r="H9" s="95"/>
    </row>
    <row r="10" spans="1:17" ht="15" hidden="1" customHeight="1" x14ac:dyDescent="0.2">
      <c r="A10" t="s">
        <v>4</v>
      </c>
      <c r="B10" t="s">
        <v>5</v>
      </c>
      <c r="C10">
        <f>C16/2</f>
        <v>2.1726190476190479</v>
      </c>
    </row>
    <row r="11" spans="1:17" ht="15" hidden="1" customHeight="1" x14ac:dyDescent="0.2">
      <c r="A11" t="s">
        <v>6</v>
      </c>
      <c r="B11" t="s">
        <v>7</v>
      </c>
      <c r="C11">
        <f>C16/4</f>
        <v>1.0863095238095239</v>
      </c>
    </row>
    <row r="12" spans="1:17" ht="15" hidden="1" customHeight="1" x14ac:dyDescent="0.2">
      <c r="A12" t="s">
        <v>5</v>
      </c>
      <c r="B12" t="s">
        <v>8</v>
      </c>
      <c r="C12">
        <f>C14/6</f>
        <v>0.16666666666666666</v>
      </c>
    </row>
    <row r="13" spans="1:17" ht="15" hidden="1" customHeight="1" x14ac:dyDescent="0.2">
      <c r="A13" t="s">
        <v>7</v>
      </c>
      <c r="B13" t="s">
        <v>4</v>
      </c>
      <c r="C13">
        <f>365/12</f>
        <v>30.416666666666668</v>
      </c>
    </row>
    <row r="14" spans="1:17" ht="15" hidden="1" customHeight="1" x14ac:dyDescent="0.2">
      <c r="A14" t="s">
        <v>10</v>
      </c>
      <c r="B14" t="s">
        <v>10</v>
      </c>
      <c r="C14">
        <v>1</v>
      </c>
    </row>
    <row r="15" spans="1:17" ht="15" hidden="1" customHeight="1" x14ac:dyDescent="0.2">
      <c r="A15" t="s">
        <v>11</v>
      </c>
      <c r="B15" t="s">
        <v>11</v>
      </c>
      <c r="C15">
        <f>C14/3</f>
        <v>0.33333333333333331</v>
      </c>
    </row>
    <row r="16" spans="1:17" ht="15" hidden="1" customHeight="1" x14ac:dyDescent="0.2">
      <c r="A16" t="s">
        <v>8</v>
      </c>
      <c r="B16" t="s">
        <v>6</v>
      </c>
      <c r="C16">
        <f>C13/7</f>
        <v>4.3452380952380958</v>
      </c>
    </row>
    <row r="17" spans="1:4" ht="15" hidden="1" customHeight="1" x14ac:dyDescent="0.2">
      <c r="A17" t="s">
        <v>9</v>
      </c>
      <c r="B17" t="s">
        <v>9</v>
      </c>
      <c r="C17">
        <f>C14/12</f>
        <v>8.3333333333333329E-2</v>
      </c>
    </row>
    <row r="18" spans="1:4" ht="15" customHeight="1" x14ac:dyDescent="0.2">
      <c r="D18" s="5"/>
    </row>
  </sheetData>
  <sheetProtection selectLockedCells="1" selectUnlockedCells="1"/>
  <mergeCells count="4">
    <mergeCell ref="B4:G4"/>
    <mergeCell ref="B6:H6"/>
    <mergeCell ref="B7:H7"/>
    <mergeCell ref="B8:H9"/>
  </mergeCells>
  <hyperlinks>
    <hyperlink ref="B8" r:id="rId1" xr:uid="{00000000-0004-0000-0000-000000000000}"/>
  </hyperlinks>
  <pageMargins left="0.7" right="0.7" top="0.75" bottom="0.75" header="0.51180555555555551" footer="0.51180555555555551"/>
  <pageSetup firstPageNumber="0" orientation="portrait" horizontalDpi="300" verticalDpi="300"/>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S17"/>
  <sheetViews>
    <sheetView workbookViewId="0"/>
  </sheetViews>
  <sheetFormatPr baseColWidth="10" defaultColWidth="11.5" defaultRowHeight="15" customHeight="1" x14ac:dyDescent="0.2"/>
  <cols>
    <col min="2" max="2" width="12.6640625" customWidth="1"/>
    <col min="8" max="8" width="6.5" customWidth="1"/>
    <col min="9" max="9" width="5.1640625" customWidth="1"/>
    <col min="10" max="13" width="10.83203125" customWidth="1"/>
    <col min="15" max="15" width="12.6640625" customWidth="1"/>
  </cols>
  <sheetData>
    <row r="3" spans="2:19" s="15" customFormat="1" ht="23" customHeight="1" x14ac:dyDescent="0.3">
      <c r="B3" s="15" t="s">
        <v>168</v>
      </c>
    </row>
    <row r="4" spans="2:19" ht="23" customHeight="1" x14ac:dyDescent="0.2">
      <c r="B4" s="106" t="s">
        <v>169</v>
      </c>
      <c r="C4" s="106"/>
      <c r="D4" s="106"/>
      <c r="E4" s="106"/>
      <c r="F4" s="106"/>
      <c r="G4" s="106"/>
      <c r="H4" s="106"/>
      <c r="I4" s="106"/>
      <c r="J4" s="106"/>
      <c r="K4" s="106"/>
      <c r="L4" s="106"/>
      <c r="M4" s="106"/>
      <c r="N4" s="106"/>
      <c r="O4" s="106"/>
      <c r="P4" s="106"/>
      <c r="Q4" s="106"/>
    </row>
    <row r="5" spans="2:19" ht="23" customHeight="1" x14ac:dyDescent="0.2">
      <c r="B5" s="107" t="s">
        <v>170</v>
      </c>
      <c r="C5" s="107"/>
      <c r="D5" s="107"/>
      <c r="E5" s="107"/>
      <c r="F5" s="107"/>
      <c r="G5" s="107"/>
      <c r="H5" s="107"/>
      <c r="I5" s="107"/>
      <c r="J5" s="107"/>
      <c r="K5" s="107"/>
      <c r="L5" s="107"/>
      <c r="M5" s="107"/>
      <c r="N5" s="107"/>
      <c r="O5" s="107"/>
      <c r="P5" s="107"/>
      <c r="Q5" s="107"/>
    </row>
    <row r="6" spans="2:19" ht="59" customHeight="1" x14ac:dyDescent="0.2">
      <c r="B6" s="108" t="s">
        <v>171</v>
      </c>
      <c r="C6" s="108"/>
      <c r="D6" s="108"/>
      <c r="E6" s="108"/>
      <c r="F6" s="108"/>
      <c r="G6" s="108"/>
      <c r="H6" s="108"/>
      <c r="I6" s="108"/>
      <c r="J6" s="108"/>
      <c r="K6" s="108"/>
      <c r="L6" s="108"/>
      <c r="M6" s="108"/>
      <c r="N6" s="108"/>
      <c r="O6" s="108"/>
      <c r="P6" s="108"/>
      <c r="Q6" s="108"/>
    </row>
    <row r="7" spans="2:19" ht="46" customHeight="1" x14ac:dyDescent="0.2">
      <c r="B7" s="108" t="s">
        <v>172</v>
      </c>
      <c r="C7" s="108"/>
      <c r="D7" s="108"/>
      <c r="E7" s="108"/>
      <c r="F7" s="108"/>
      <c r="G7" s="108"/>
      <c r="H7" s="108"/>
      <c r="I7" s="108"/>
      <c r="J7" s="108"/>
      <c r="K7" s="108"/>
      <c r="L7" s="108"/>
      <c r="M7" s="108"/>
      <c r="N7" s="108"/>
      <c r="O7" s="108"/>
      <c r="P7" s="108"/>
      <c r="Q7" s="108"/>
    </row>
    <row r="8" spans="2:19" ht="23" customHeight="1" x14ac:dyDescent="0.3">
      <c r="B8" s="15" t="s">
        <v>173</v>
      </c>
    </row>
    <row r="9" spans="2:19" ht="23" customHeight="1" x14ac:dyDescent="0.2">
      <c r="B9" s="109" t="s">
        <v>174</v>
      </c>
      <c r="C9" s="109"/>
      <c r="D9" s="109"/>
      <c r="E9" s="109"/>
      <c r="F9" s="109"/>
      <c r="G9" s="109"/>
      <c r="H9" s="109"/>
      <c r="I9" s="109"/>
      <c r="J9" s="109"/>
      <c r="K9" s="109"/>
      <c r="L9" s="109"/>
      <c r="M9" s="109"/>
      <c r="N9" s="109"/>
      <c r="O9" s="109"/>
      <c r="P9" s="109"/>
      <c r="Q9" s="109"/>
    </row>
    <row r="10" spans="2:19" ht="23" customHeight="1" x14ac:dyDescent="0.2">
      <c r="B10" s="110" t="s">
        <v>175</v>
      </c>
      <c r="C10" s="110"/>
      <c r="D10" s="110"/>
      <c r="E10" s="110"/>
      <c r="F10" s="110"/>
      <c r="G10" s="110"/>
      <c r="H10" s="110"/>
      <c r="I10" s="110"/>
      <c r="J10" s="110"/>
      <c r="K10" s="110"/>
      <c r="L10" s="110"/>
      <c r="M10" s="110"/>
      <c r="N10" s="110"/>
      <c r="O10" s="110"/>
      <c r="P10" s="110"/>
      <c r="Q10" s="110"/>
    </row>
    <row r="11" spans="2:19" ht="60" customHeight="1" x14ac:dyDescent="0.2">
      <c r="B11" s="108" t="s">
        <v>176</v>
      </c>
      <c r="C11" s="108"/>
      <c r="D11" s="108"/>
      <c r="E11" s="108"/>
      <c r="F11" s="108"/>
      <c r="G11" s="108"/>
      <c r="H11" s="108"/>
      <c r="I11" s="108"/>
      <c r="J11" s="108"/>
      <c r="K11" s="108"/>
      <c r="L11" s="108"/>
      <c r="M11" s="108"/>
      <c r="N11" s="108"/>
      <c r="O11" s="108"/>
      <c r="P11" s="108"/>
      <c r="Q11" s="108"/>
    </row>
    <row r="12" spans="2:19" ht="50" customHeight="1" x14ac:dyDescent="0.2">
      <c r="B12" s="108" t="s">
        <v>177</v>
      </c>
      <c r="C12" s="108"/>
      <c r="D12" s="108"/>
      <c r="E12" s="108"/>
      <c r="F12" s="108"/>
      <c r="G12" s="108"/>
      <c r="H12" s="108"/>
      <c r="I12" s="108"/>
      <c r="J12" s="108"/>
      <c r="K12" s="108"/>
      <c r="L12" s="108"/>
      <c r="M12" s="108"/>
      <c r="N12" s="108"/>
      <c r="O12" s="108"/>
      <c r="P12" s="108"/>
      <c r="Q12" s="108"/>
    </row>
    <row r="13" spans="2:19" ht="23" customHeight="1" x14ac:dyDescent="0.3">
      <c r="B13" s="15" t="s">
        <v>178</v>
      </c>
    </row>
    <row r="14" spans="2:19" ht="23" customHeight="1" x14ac:dyDescent="0.2">
      <c r="B14" s="111" t="s">
        <v>179</v>
      </c>
      <c r="C14" s="111"/>
      <c r="D14" s="111"/>
      <c r="E14" s="111"/>
      <c r="F14" s="111"/>
      <c r="G14" s="111"/>
      <c r="H14" s="111"/>
      <c r="I14" s="111"/>
      <c r="J14" s="111"/>
      <c r="K14" s="111"/>
      <c r="L14" s="111"/>
      <c r="M14" s="111"/>
      <c r="N14" s="111"/>
      <c r="O14" s="111"/>
      <c r="P14" s="111"/>
      <c r="Q14" s="111"/>
    </row>
    <row r="15" spans="2:19" ht="23" customHeight="1" x14ac:dyDescent="0.2">
      <c r="B15" s="111" t="s">
        <v>180</v>
      </c>
      <c r="C15" s="111"/>
      <c r="D15" s="111"/>
      <c r="E15" s="111"/>
      <c r="F15" s="111"/>
      <c r="G15" s="111"/>
      <c r="H15" s="111"/>
      <c r="I15" s="111"/>
      <c r="J15" s="111"/>
      <c r="K15" s="111"/>
      <c r="L15" s="111"/>
      <c r="M15" s="111"/>
      <c r="N15" s="111"/>
      <c r="O15" s="111"/>
      <c r="P15" s="111"/>
      <c r="Q15" s="111"/>
      <c r="S15" s="87"/>
    </row>
    <row r="16" spans="2:19" ht="46" customHeight="1" x14ac:dyDescent="0.2">
      <c r="B16" s="94" t="s">
        <v>181</v>
      </c>
      <c r="C16" s="94"/>
      <c r="D16" s="94"/>
      <c r="E16" s="94"/>
      <c r="F16" s="94"/>
      <c r="G16" s="94"/>
      <c r="H16" s="94"/>
      <c r="I16" s="94"/>
      <c r="J16" s="94"/>
      <c r="K16" s="94"/>
      <c r="L16" s="94"/>
      <c r="M16" s="94"/>
      <c r="N16" s="94"/>
      <c r="O16" s="94"/>
      <c r="P16" s="94"/>
      <c r="Q16" s="94"/>
    </row>
    <row r="17" spans="2:17" ht="108" customHeight="1" x14ac:dyDescent="0.2">
      <c r="B17" s="94" t="s">
        <v>182</v>
      </c>
      <c r="C17" s="94"/>
      <c r="D17" s="94"/>
      <c r="E17" s="94"/>
      <c r="F17" s="94"/>
      <c r="G17" s="94"/>
      <c r="H17" s="94"/>
      <c r="I17" s="94"/>
      <c r="J17" s="94"/>
      <c r="K17" s="94"/>
      <c r="L17" s="94"/>
      <c r="M17" s="94"/>
      <c r="N17" s="94"/>
      <c r="O17" s="94"/>
      <c r="P17" s="94"/>
      <c r="Q17" s="94"/>
    </row>
  </sheetData>
  <sheetProtection selectLockedCells="1" selectUnlockedCells="1"/>
  <mergeCells count="12">
    <mergeCell ref="B17:Q17"/>
    <mergeCell ref="B4:Q4"/>
    <mergeCell ref="B5:Q5"/>
    <mergeCell ref="B6:Q6"/>
    <mergeCell ref="B7:Q7"/>
    <mergeCell ref="B9:Q9"/>
    <mergeCell ref="B10:Q10"/>
    <mergeCell ref="B11:Q11"/>
    <mergeCell ref="B12:Q12"/>
    <mergeCell ref="B14:Q14"/>
    <mergeCell ref="B15:Q15"/>
    <mergeCell ref="B16:Q16"/>
  </mergeCells>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&amp;C&amp;"Arial,Regular"&amp;10&amp;A</oddHeader>
    <oddFooter>&amp;C&amp;"Arial,Regular"&amp;10Page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68"/>
  <sheetViews>
    <sheetView topLeftCell="A50" workbookViewId="0">
      <selection activeCell="B9" sqref="B9:G9"/>
    </sheetView>
  </sheetViews>
  <sheetFormatPr baseColWidth="10" defaultColWidth="8.83203125" defaultRowHeight="18.75" customHeight="1" x14ac:dyDescent="0.2"/>
  <cols>
    <col min="1" max="1" width="8.83203125" style="70"/>
    <col min="2" max="16384" width="8.83203125" style="88"/>
  </cols>
  <sheetData>
    <row r="2" spans="1:8" customFormat="1" ht="18" customHeight="1" x14ac:dyDescent="0.25">
      <c r="A2" s="70"/>
      <c r="B2" s="61" t="s">
        <v>183</v>
      </c>
    </row>
    <row r="3" spans="1:8" customFormat="1" ht="18" customHeight="1" x14ac:dyDescent="0.2">
      <c r="A3" s="70" t="s">
        <v>184</v>
      </c>
      <c r="B3" s="113" t="s">
        <v>219</v>
      </c>
      <c r="C3" s="113"/>
      <c r="D3" s="113"/>
      <c r="E3" s="113"/>
      <c r="F3" s="113"/>
      <c r="G3" s="113"/>
    </row>
    <row r="4" spans="1:8" customFormat="1" ht="61" customHeight="1" x14ac:dyDescent="0.2">
      <c r="A4" s="70" t="s">
        <v>185</v>
      </c>
      <c r="B4" s="114" t="s">
        <v>220</v>
      </c>
      <c r="C4" s="114"/>
      <c r="D4" s="114"/>
      <c r="E4" s="114"/>
      <c r="F4" s="114"/>
      <c r="G4" s="114"/>
    </row>
    <row r="5" spans="1:8" customFormat="1" ht="18" customHeight="1" x14ac:dyDescent="0.2">
      <c r="A5" s="70" t="s">
        <v>186</v>
      </c>
      <c r="B5" s="116" t="s">
        <v>221</v>
      </c>
      <c r="C5" s="116"/>
      <c r="D5" s="116"/>
      <c r="E5" s="116"/>
      <c r="F5" s="116"/>
      <c r="G5" s="116"/>
      <c r="H5" s="92" t="s">
        <v>222</v>
      </c>
    </row>
    <row r="6" spans="1:8" customFormat="1" ht="18" customHeight="1" x14ac:dyDescent="0.25">
      <c r="A6" s="70" t="s">
        <v>187</v>
      </c>
      <c r="B6" s="112"/>
      <c r="C6" s="112"/>
      <c r="D6" s="112"/>
      <c r="E6" s="112"/>
      <c r="F6" s="112"/>
      <c r="G6" s="112"/>
      <c r="H6" s="88"/>
    </row>
    <row r="8" spans="1:8" customFormat="1" ht="18" customHeight="1" x14ac:dyDescent="0.2">
      <c r="A8" s="70" t="s">
        <v>184</v>
      </c>
      <c r="B8" s="115" t="s">
        <v>223</v>
      </c>
      <c r="C8" s="115"/>
      <c r="D8" s="115"/>
      <c r="E8" s="115"/>
      <c r="F8" s="115"/>
      <c r="G8" s="115"/>
    </row>
    <row r="9" spans="1:8" customFormat="1" ht="90" customHeight="1" x14ac:dyDescent="0.2">
      <c r="A9" s="70" t="s">
        <v>185</v>
      </c>
      <c r="B9" s="114" t="s">
        <v>224</v>
      </c>
      <c r="C9" s="114"/>
      <c r="D9" s="114"/>
      <c r="E9" s="114"/>
      <c r="F9" s="114"/>
      <c r="G9" s="114"/>
    </row>
    <row r="10" spans="1:8" customFormat="1" ht="18" customHeight="1" x14ac:dyDescent="0.2">
      <c r="A10" s="70" t="s">
        <v>186</v>
      </c>
      <c r="B10" s="116" t="s">
        <v>225</v>
      </c>
      <c r="C10" s="116"/>
      <c r="D10" s="116"/>
      <c r="E10" s="116"/>
      <c r="F10" s="116"/>
      <c r="G10" s="116"/>
      <c r="H10" s="92" t="s">
        <v>218</v>
      </c>
    </row>
    <row r="11" spans="1:8" customFormat="1" ht="18" customHeight="1" x14ac:dyDescent="0.25">
      <c r="A11" s="70" t="s">
        <v>187</v>
      </c>
      <c r="B11" s="112"/>
      <c r="C11" s="112"/>
      <c r="D11" s="112"/>
      <c r="E11" s="112"/>
      <c r="F11" s="112"/>
      <c r="G11" s="112"/>
      <c r="H11" s="88"/>
    </row>
    <row r="13" spans="1:8" customFormat="1" ht="18" customHeight="1" x14ac:dyDescent="0.2">
      <c r="A13" s="70" t="s">
        <v>184</v>
      </c>
      <c r="B13" s="115" t="s">
        <v>226</v>
      </c>
      <c r="C13" s="115"/>
      <c r="D13" s="115"/>
      <c r="E13" s="115"/>
      <c r="F13" s="115"/>
      <c r="G13" s="115"/>
    </row>
    <row r="14" spans="1:8" customFormat="1" ht="109" customHeight="1" x14ac:dyDescent="0.2">
      <c r="A14" s="70" t="s">
        <v>185</v>
      </c>
      <c r="B14" s="114" t="s">
        <v>227</v>
      </c>
      <c r="C14" s="114"/>
      <c r="D14" s="114"/>
      <c r="E14" s="114"/>
      <c r="F14" s="114"/>
      <c r="G14" s="114"/>
    </row>
    <row r="15" spans="1:8" customFormat="1" ht="18" customHeight="1" x14ac:dyDescent="0.2">
      <c r="A15" s="70" t="s">
        <v>186</v>
      </c>
      <c r="B15" s="116" t="s">
        <v>228</v>
      </c>
      <c r="C15" s="116"/>
      <c r="D15" s="116"/>
      <c r="E15" s="116"/>
      <c r="F15" s="116"/>
      <c r="G15" s="116"/>
      <c r="H15" s="92" t="s">
        <v>229</v>
      </c>
    </row>
    <row r="16" spans="1:8" customFormat="1" ht="18" customHeight="1" x14ac:dyDescent="0.25">
      <c r="A16" s="70" t="s">
        <v>187</v>
      </c>
      <c r="B16" s="112"/>
      <c r="C16" s="112"/>
      <c r="D16" s="112"/>
      <c r="E16" s="112"/>
      <c r="F16" s="112"/>
      <c r="G16" s="112"/>
    </row>
    <row r="18" spans="1:8" customFormat="1" ht="18" customHeight="1" x14ac:dyDescent="0.2">
      <c r="A18" s="70" t="s">
        <v>184</v>
      </c>
      <c r="B18" s="115" t="s">
        <v>230</v>
      </c>
      <c r="C18" s="115"/>
      <c r="D18" s="115"/>
      <c r="E18" s="115"/>
      <c r="F18" s="115"/>
      <c r="G18" s="115"/>
    </row>
    <row r="19" spans="1:8" customFormat="1" ht="109" customHeight="1" x14ac:dyDescent="0.2">
      <c r="A19" s="70" t="s">
        <v>185</v>
      </c>
      <c r="B19" s="114" t="s">
        <v>231</v>
      </c>
      <c r="C19" s="114"/>
      <c r="D19" s="114"/>
      <c r="E19" s="114"/>
      <c r="F19" s="114"/>
      <c r="G19" s="114"/>
    </row>
    <row r="20" spans="1:8" customFormat="1" ht="18" customHeight="1" x14ac:dyDescent="0.2">
      <c r="A20" s="70" t="s">
        <v>186</v>
      </c>
      <c r="B20" s="116" t="s">
        <v>232</v>
      </c>
      <c r="C20" s="116"/>
      <c r="D20" s="116"/>
      <c r="E20" s="116"/>
      <c r="F20" s="116"/>
      <c r="G20" s="116"/>
      <c r="H20" s="92" t="s">
        <v>234</v>
      </c>
    </row>
    <row r="21" spans="1:8" customFormat="1" ht="18" customHeight="1" x14ac:dyDescent="0.2">
      <c r="A21" s="70" t="s">
        <v>187</v>
      </c>
      <c r="B21" s="116" t="s">
        <v>233</v>
      </c>
      <c r="C21" s="116"/>
      <c r="D21" s="116"/>
      <c r="E21" s="116"/>
      <c r="F21" s="116"/>
      <c r="G21" s="116"/>
      <c r="H21" s="92" t="s">
        <v>235</v>
      </c>
    </row>
    <row r="23" spans="1:8" customFormat="1" ht="18" customHeight="1" x14ac:dyDescent="0.25">
      <c r="A23" s="70"/>
      <c r="B23" s="61" t="s">
        <v>188</v>
      </c>
    </row>
    <row r="24" spans="1:8" customFormat="1" ht="18" customHeight="1" x14ac:dyDescent="0.2">
      <c r="A24" s="70" t="s">
        <v>184</v>
      </c>
      <c r="B24" s="115" t="s">
        <v>236</v>
      </c>
      <c r="C24" s="115"/>
      <c r="D24" s="115"/>
      <c r="E24" s="115"/>
      <c r="F24" s="115"/>
      <c r="G24" s="115"/>
    </row>
    <row r="25" spans="1:8" customFormat="1" ht="77" customHeight="1" x14ac:dyDescent="0.2">
      <c r="A25" s="70" t="s">
        <v>185</v>
      </c>
      <c r="B25" s="114" t="s">
        <v>237</v>
      </c>
      <c r="C25" s="114"/>
      <c r="D25" s="114"/>
      <c r="E25" s="114"/>
      <c r="F25" s="114"/>
      <c r="G25" s="114"/>
    </row>
    <row r="26" spans="1:8" customFormat="1" ht="18" customHeight="1" x14ac:dyDescent="0.2">
      <c r="A26" s="70" t="s">
        <v>186</v>
      </c>
      <c r="B26" s="116" t="s">
        <v>238</v>
      </c>
      <c r="C26" s="116"/>
      <c r="D26" s="116"/>
      <c r="E26" s="116"/>
      <c r="F26" s="116"/>
      <c r="G26" s="116"/>
      <c r="H26" s="92" t="s">
        <v>239</v>
      </c>
    </row>
    <row r="27" spans="1:8" customFormat="1" ht="18" customHeight="1" x14ac:dyDescent="0.25">
      <c r="A27" s="70" t="s">
        <v>187</v>
      </c>
      <c r="B27" s="112"/>
      <c r="C27" s="112"/>
      <c r="D27" s="112"/>
      <c r="E27" s="112"/>
      <c r="F27" s="112"/>
      <c r="G27" s="112"/>
    </row>
    <row r="29" spans="1:8" customFormat="1" ht="18" customHeight="1" x14ac:dyDescent="0.2">
      <c r="A29" s="70" t="s">
        <v>184</v>
      </c>
      <c r="B29" s="115" t="s">
        <v>240</v>
      </c>
      <c r="C29" s="115"/>
      <c r="D29" s="115"/>
      <c r="E29" s="115"/>
      <c r="F29" s="115"/>
      <c r="G29" s="115"/>
    </row>
    <row r="30" spans="1:8" customFormat="1" ht="117" customHeight="1" x14ac:dyDescent="0.2">
      <c r="A30" s="70" t="s">
        <v>185</v>
      </c>
      <c r="B30" s="114" t="s">
        <v>220</v>
      </c>
      <c r="C30" s="114"/>
      <c r="D30" s="114"/>
      <c r="E30" s="114"/>
      <c r="F30" s="114"/>
      <c r="G30" s="114"/>
    </row>
    <row r="31" spans="1:8" customFormat="1" ht="18" customHeight="1" x14ac:dyDescent="0.2">
      <c r="A31" s="70" t="s">
        <v>186</v>
      </c>
      <c r="B31" s="116" t="s">
        <v>221</v>
      </c>
      <c r="C31" s="116"/>
      <c r="D31" s="116"/>
      <c r="E31" s="116"/>
      <c r="F31" s="116"/>
      <c r="G31" s="116"/>
      <c r="H31" s="92" t="s">
        <v>222</v>
      </c>
    </row>
    <row r="32" spans="1:8" customFormat="1" ht="18" customHeight="1" x14ac:dyDescent="0.25">
      <c r="A32" s="70" t="s">
        <v>187</v>
      </c>
      <c r="B32" s="112"/>
      <c r="C32" s="112"/>
      <c r="D32" s="112"/>
      <c r="E32" s="112"/>
      <c r="F32" s="112"/>
      <c r="G32" s="112"/>
      <c r="H32" s="88"/>
    </row>
    <row r="34" spans="1:8" customFormat="1" ht="18" customHeight="1" x14ac:dyDescent="0.2">
      <c r="A34" s="70" t="s">
        <v>184</v>
      </c>
      <c r="B34" s="115" t="s">
        <v>223</v>
      </c>
      <c r="C34" s="115"/>
      <c r="D34" s="115"/>
      <c r="E34" s="115"/>
      <c r="F34" s="115"/>
      <c r="G34" s="115"/>
    </row>
    <row r="35" spans="1:8" customFormat="1" ht="89" customHeight="1" x14ac:dyDescent="0.2">
      <c r="A35" s="70" t="s">
        <v>185</v>
      </c>
      <c r="B35" s="114" t="s">
        <v>224</v>
      </c>
      <c r="C35" s="114"/>
      <c r="D35" s="114"/>
      <c r="E35" s="114"/>
      <c r="F35" s="114"/>
      <c r="G35" s="114"/>
    </row>
    <row r="36" spans="1:8" customFormat="1" ht="18" customHeight="1" x14ac:dyDescent="0.2">
      <c r="A36" s="70" t="s">
        <v>186</v>
      </c>
      <c r="B36" s="116" t="s">
        <v>225</v>
      </c>
      <c r="C36" s="116"/>
      <c r="D36" s="116"/>
      <c r="E36" s="116"/>
      <c r="F36" s="116"/>
      <c r="G36" s="116"/>
      <c r="H36" s="92" t="s">
        <v>218</v>
      </c>
    </row>
    <row r="37" spans="1:8" customFormat="1" ht="18" customHeight="1" x14ac:dyDescent="0.25">
      <c r="A37" s="70" t="s">
        <v>187</v>
      </c>
      <c r="B37" s="112"/>
      <c r="C37" s="112"/>
      <c r="D37" s="112"/>
      <c r="E37" s="112"/>
      <c r="F37" s="112"/>
      <c r="G37" s="112"/>
    </row>
    <row r="39" spans="1:8" customFormat="1" ht="18" customHeight="1" x14ac:dyDescent="0.2">
      <c r="A39" s="70" t="s">
        <v>184</v>
      </c>
      <c r="B39" s="115" t="s">
        <v>241</v>
      </c>
      <c r="C39" s="115"/>
      <c r="D39" s="115"/>
      <c r="E39" s="115"/>
      <c r="F39" s="115"/>
      <c r="G39" s="115"/>
    </row>
    <row r="40" spans="1:8" customFormat="1" ht="89" customHeight="1" x14ac:dyDescent="0.2">
      <c r="A40" s="70" t="s">
        <v>185</v>
      </c>
      <c r="B40" s="114" t="s">
        <v>227</v>
      </c>
      <c r="C40" s="114"/>
      <c r="D40" s="114"/>
      <c r="E40" s="114"/>
      <c r="F40" s="114"/>
      <c r="G40" s="114"/>
    </row>
    <row r="41" spans="1:8" customFormat="1" ht="18" customHeight="1" x14ac:dyDescent="0.2">
      <c r="A41" s="70" t="s">
        <v>186</v>
      </c>
      <c r="B41" s="116" t="s">
        <v>228</v>
      </c>
      <c r="C41" s="116"/>
      <c r="D41" s="116"/>
      <c r="E41" s="116"/>
      <c r="F41" s="116"/>
      <c r="G41" s="116"/>
      <c r="H41" s="92" t="s">
        <v>229</v>
      </c>
    </row>
    <row r="42" spans="1:8" customFormat="1" ht="18" customHeight="1" x14ac:dyDescent="0.25">
      <c r="A42" s="70" t="s">
        <v>187</v>
      </c>
      <c r="B42" s="112"/>
      <c r="C42" s="112"/>
      <c r="D42" s="112"/>
      <c r="E42" s="112"/>
      <c r="F42" s="112"/>
      <c r="G42" s="112"/>
    </row>
    <row r="44" spans="1:8" customFormat="1" ht="18" customHeight="1" x14ac:dyDescent="0.25">
      <c r="A44" s="70"/>
      <c r="B44" s="61" t="s">
        <v>189</v>
      </c>
    </row>
    <row r="45" spans="1:8" customFormat="1" ht="18" customHeight="1" x14ac:dyDescent="0.2">
      <c r="A45" s="70" t="s">
        <v>184</v>
      </c>
      <c r="B45" s="113" t="s">
        <v>236</v>
      </c>
      <c r="C45" s="113"/>
      <c r="D45" s="113"/>
      <c r="E45" s="113"/>
      <c r="F45" s="113"/>
      <c r="G45" s="113"/>
    </row>
    <row r="46" spans="1:8" customFormat="1" ht="77" customHeight="1" x14ac:dyDescent="0.2">
      <c r="A46" s="70" t="s">
        <v>185</v>
      </c>
      <c r="B46" s="114" t="s">
        <v>237</v>
      </c>
      <c r="C46" s="114"/>
      <c r="D46" s="114"/>
      <c r="E46" s="114"/>
      <c r="F46" s="114"/>
      <c r="G46" s="114"/>
    </row>
    <row r="47" spans="1:8" customFormat="1" ht="18" customHeight="1" x14ac:dyDescent="0.2">
      <c r="A47" s="70" t="s">
        <v>186</v>
      </c>
      <c r="B47" s="116" t="s">
        <v>242</v>
      </c>
      <c r="C47" s="116"/>
      <c r="D47" s="116"/>
      <c r="E47" s="116"/>
      <c r="F47" s="116"/>
      <c r="G47" s="116"/>
      <c r="H47" s="92" t="s">
        <v>239</v>
      </c>
    </row>
    <row r="48" spans="1:8" customFormat="1" ht="18" customHeight="1" x14ac:dyDescent="0.25">
      <c r="A48" s="70" t="s">
        <v>187</v>
      </c>
      <c r="B48" s="112"/>
      <c r="C48" s="112"/>
      <c r="D48" s="112"/>
      <c r="E48" s="112"/>
      <c r="F48" s="112"/>
      <c r="G48" s="112"/>
      <c r="H48" s="88"/>
    </row>
    <row r="50" spans="1:8" customFormat="1" ht="18" customHeight="1" x14ac:dyDescent="0.2">
      <c r="A50" s="70" t="s">
        <v>184</v>
      </c>
      <c r="B50" s="115" t="s">
        <v>219</v>
      </c>
      <c r="C50" s="115"/>
      <c r="D50" s="115"/>
      <c r="E50" s="115"/>
      <c r="F50" s="115"/>
      <c r="G50" s="115"/>
    </row>
    <row r="51" spans="1:8" customFormat="1" ht="72" customHeight="1" x14ac:dyDescent="0.2">
      <c r="A51" s="70" t="s">
        <v>185</v>
      </c>
      <c r="B51" s="114" t="s">
        <v>220</v>
      </c>
      <c r="C51" s="114"/>
      <c r="D51" s="114"/>
      <c r="E51" s="114"/>
      <c r="F51" s="114"/>
      <c r="G51" s="114"/>
    </row>
    <row r="52" spans="1:8" customFormat="1" ht="18" customHeight="1" x14ac:dyDescent="0.2">
      <c r="A52" s="70" t="s">
        <v>186</v>
      </c>
      <c r="B52" s="116" t="s">
        <v>221</v>
      </c>
      <c r="C52" s="116"/>
      <c r="D52" s="116"/>
      <c r="E52" s="116"/>
      <c r="F52" s="116"/>
      <c r="G52" s="116"/>
      <c r="H52" s="92" t="s">
        <v>222</v>
      </c>
    </row>
    <row r="53" spans="1:8" customFormat="1" ht="18" customHeight="1" x14ac:dyDescent="0.25">
      <c r="A53" s="70" t="s">
        <v>187</v>
      </c>
      <c r="B53" s="112"/>
      <c r="C53" s="112"/>
      <c r="D53" s="112"/>
      <c r="E53" s="112"/>
      <c r="F53" s="112"/>
      <c r="G53" s="112"/>
    </row>
    <row r="55" spans="1:8" customFormat="1" ht="18" customHeight="1" x14ac:dyDescent="0.2">
      <c r="A55" s="70" t="s">
        <v>184</v>
      </c>
      <c r="B55" s="115" t="s">
        <v>243</v>
      </c>
      <c r="C55" s="115"/>
      <c r="D55" s="115"/>
      <c r="E55" s="115"/>
      <c r="F55" s="115"/>
      <c r="G55" s="115"/>
    </row>
    <row r="56" spans="1:8" customFormat="1" ht="89" customHeight="1" x14ac:dyDescent="0.2">
      <c r="A56" s="70" t="s">
        <v>185</v>
      </c>
      <c r="B56" s="114" t="s">
        <v>244</v>
      </c>
      <c r="C56" s="114"/>
      <c r="D56" s="114"/>
      <c r="E56" s="114"/>
      <c r="F56" s="114"/>
      <c r="G56" s="114"/>
    </row>
    <row r="57" spans="1:8" customFormat="1" ht="18" customHeight="1" x14ac:dyDescent="0.2">
      <c r="A57" s="70" t="s">
        <v>186</v>
      </c>
      <c r="B57" s="116" t="s">
        <v>245</v>
      </c>
      <c r="C57" s="116"/>
      <c r="D57" s="116"/>
      <c r="E57" s="116"/>
      <c r="F57" s="116"/>
      <c r="G57" s="116"/>
      <c r="H57" s="92" t="s">
        <v>246</v>
      </c>
    </row>
    <row r="58" spans="1:8" customFormat="1" ht="18" customHeight="1" x14ac:dyDescent="0.25">
      <c r="A58" s="70" t="s">
        <v>187</v>
      </c>
      <c r="B58" s="112"/>
      <c r="C58" s="112"/>
      <c r="D58" s="112"/>
      <c r="E58" s="112"/>
      <c r="F58" s="112"/>
      <c r="G58" s="112"/>
    </row>
    <row r="60" spans="1:8" customFormat="1" ht="18" customHeight="1" x14ac:dyDescent="0.2">
      <c r="A60" s="70" t="s">
        <v>184</v>
      </c>
      <c r="B60" s="115" t="s">
        <v>247</v>
      </c>
      <c r="C60" s="115"/>
      <c r="D60" s="115"/>
      <c r="E60" s="115"/>
      <c r="F60" s="115"/>
      <c r="G60" s="115"/>
    </row>
    <row r="61" spans="1:8" customFormat="1" ht="89" customHeight="1" x14ac:dyDescent="0.2">
      <c r="A61" s="70" t="s">
        <v>185</v>
      </c>
      <c r="B61" s="114" t="s">
        <v>248</v>
      </c>
      <c r="C61" s="114"/>
      <c r="D61" s="114"/>
      <c r="E61" s="114"/>
      <c r="F61" s="114"/>
      <c r="G61" s="114"/>
    </row>
    <row r="62" spans="1:8" customFormat="1" ht="18" customHeight="1" x14ac:dyDescent="0.2">
      <c r="A62" s="70" t="s">
        <v>186</v>
      </c>
      <c r="B62" s="116" t="s">
        <v>249</v>
      </c>
      <c r="C62" s="116"/>
      <c r="D62" s="116"/>
      <c r="E62" s="116"/>
      <c r="F62" s="116"/>
      <c r="G62" s="116"/>
      <c r="H62" s="92" t="s">
        <v>250</v>
      </c>
    </row>
    <row r="63" spans="1:8" customFormat="1" ht="18" customHeight="1" x14ac:dyDescent="0.25">
      <c r="A63" s="70" t="s">
        <v>187</v>
      </c>
      <c r="B63" s="112"/>
      <c r="C63" s="112"/>
      <c r="D63" s="112"/>
      <c r="E63" s="112"/>
      <c r="F63" s="112"/>
      <c r="G63" s="112"/>
    </row>
    <row r="65" spans="1:8" customFormat="1" ht="18" customHeight="1" x14ac:dyDescent="0.2">
      <c r="A65" s="70" t="s">
        <v>184</v>
      </c>
      <c r="B65" s="115" t="s">
        <v>251</v>
      </c>
      <c r="C65" s="115"/>
      <c r="D65" s="115"/>
      <c r="E65" s="115"/>
      <c r="F65" s="115"/>
      <c r="G65" s="115"/>
    </row>
    <row r="66" spans="1:8" customFormat="1" ht="89" customHeight="1" x14ac:dyDescent="0.2">
      <c r="A66" s="70" t="s">
        <v>185</v>
      </c>
      <c r="B66" s="114" t="s">
        <v>252</v>
      </c>
      <c r="C66" s="114"/>
      <c r="D66" s="114"/>
      <c r="E66" s="114"/>
      <c r="F66" s="114"/>
      <c r="G66" s="114"/>
    </row>
    <row r="67" spans="1:8" customFormat="1" ht="18" customHeight="1" x14ac:dyDescent="0.2">
      <c r="A67" s="70" t="s">
        <v>186</v>
      </c>
      <c r="B67" s="116" t="s">
        <v>253</v>
      </c>
      <c r="C67" s="116"/>
      <c r="D67" s="116"/>
      <c r="E67" s="116"/>
      <c r="F67" s="116"/>
      <c r="G67" s="116"/>
      <c r="H67" s="92" t="s">
        <v>254</v>
      </c>
    </row>
    <row r="68" spans="1:8" customFormat="1" ht="18" customHeight="1" x14ac:dyDescent="0.25">
      <c r="A68" s="70" t="s">
        <v>187</v>
      </c>
      <c r="B68" s="112"/>
      <c r="C68" s="112"/>
      <c r="D68" s="112"/>
      <c r="E68" s="112"/>
      <c r="F68" s="112"/>
      <c r="G68" s="112"/>
    </row>
  </sheetData>
  <sheetProtection selectLockedCells="1" selectUnlockedCells="1"/>
  <mergeCells count="52">
    <mergeCell ref="B67:G67"/>
    <mergeCell ref="B68:G68"/>
    <mergeCell ref="B61:G61"/>
    <mergeCell ref="B62:G62"/>
    <mergeCell ref="B63:G63"/>
    <mergeCell ref="B65:G65"/>
    <mergeCell ref="B66:G66"/>
    <mergeCell ref="B39:G39"/>
    <mergeCell ref="B40:G40"/>
    <mergeCell ref="B41:G41"/>
    <mergeCell ref="B42:G42"/>
    <mergeCell ref="B60:G60"/>
    <mergeCell ref="B18:G18"/>
    <mergeCell ref="B19:G19"/>
    <mergeCell ref="B20:G20"/>
    <mergeCell ref="B21:G21"/>
    <mergeCell ref="B58:G58"/>
    <mergeCell ref="B45:G45"/>
    <mergeCell ref="B46:G46"/>
    <mergeCell ref="B47:G47"/>
    <mergeCell ref="B48:G48"/>
    <mergeCell ref="B50:G50"/>
    <mergeCell ref="B51:G51"/>
    <mergeCell ref="B52:G52"/>
    <mergeCell ref="B53:G53"/>
    <mergeCell ref="B55:G55"/>
    <mergeCell ref="B56:G56"/>
    <mergeCell ref="B57:G57"/>
    <mergeCell ref="B37:G37"/>
    <mergeCell ref="B24:G24"/>
    <mergeCell ref="B25:G25"/>
    <mergeCell ref="B26:G26"/>
    <mergeCell ref="B27:G27"/>
    <mergeCell ref="B29:G29"/>
    <mergeCell ref="B30:G30"/>
    <mergeCell ref="B31:G31"/>
    <mergeCell ref="B32:G32"/>
    <mergeCell ref="B34:G34"/>
    <mergeCell ref="B35:G35"/>
    <mergeCell ref="B36:G36"/>
    <mergeCell ref="B16:G16"/>
    <mergeCell ref="B3:G3"/>
    <mergeCell ref="B4:G4"/>
    <mergeCell ref="B5:G5"/>
    <mergeCell ref="B6:G6"/>
    <mergeCell ref="B8:G8"/>
    <mergeCell ref="B9:G9"/>
    <mergeCell ref="B10:G10"/>
    <mergeCell ref="B11:G11"/>
    <mergeCell ref="B13:G13"/>
    <mergeCell ref="B14:G14"/>
    <mergeCell ref="B15:G15"/>
  </mergeCells>
  <hyperlinks>
    <hyperlink ref="H31" r:id="rId1" xr:uid="{4C5D284F-F9C9-7F4F-BE74-3AA8B201846D}"/>
    <hyperlink ref="H5" r:id="rId2" xr:uid="{E2F538AC-659F-CB43-9B84-8E5A5EC6A6FC}"/>
    <hyperlink ref="H10" r:id="rId3" xr:uid="{267AED90-A71E-9945-86BC-5FED54136C24}"/>
    <hyperlink ref="H15" r:id="rId4" xr:uid="{72351464-3741-1A4E-92EE-CED6F6B85FC0}"/>
    <hyperlink ref="H20" r:id="rId5" xr:uid="{E0079465-A952-8C4F-888B-0620D3FE1DBB}"/>
    <hyperlink ref="H21" r:id="rId6" xr:uid="{797F7034-0F4B-D34E-96BF-37D6A7774567}"/>
    <hyperlink ref="H26" r:id="rId7" xr:uid="{1C1277A8-485C-264D-B9A1-79B93A582CBE}"/>
    <hyperlink ref="H36" r:id="rId8" xr:uid="{7A51E57A-80AE-E247-AF0B-1C018771A77E}"/>
    <hyperlink ref="H41" r:id="rId9" xr:uid="{F8A40DCD-0682-C14B-832C-80EF805FB1E8}"/>
    <hyperlink ref="H47" r:id="rId10" xr:uid="{8CC5D612-6392-D542-AD09-4B8049CC49B3}"/>
    <hyperlink ref="H52" r:id="rId11" xr:uid="{6A3D738D-AE9C-B748-8021-723A6B8286B8}"/>
    <hyperlink ref="H57" r:id="rId12" xr:uid="{A9FD96B2-76D7-5146-ABB9-78046A42D04F}"/>
    <hyperlink ref="H62" r:id="rId13" xr:uid="{0CCFC6EF-0735-D84C-AFF0-8D9BAD914287}"/>
    <hyperlink ref="H67" r:id="rId14" xr:uid="{AE7251B8-73BC-E340-88D0-A8221643A840}"/>
  </hyperlinks>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54"/>
  <sheetViews>
    <sheetView workbookViewId="0">
      <selection activeCell="E11" sqref="E11"/>
    </sheetView>
  </sheetViews>
  <sheetFormatPr baseColWidth="10" defaultColWidth="8.83203125" defaultRowHeight="15" customHeight="1" x14ac:dyDescent="0.2"/>
  <cols>
    <col min="2" max="2" width="33.6640625" customWidth="1"/>
    <col min="3" max="3" width="55.33203125" style="6" customWidth="1"/>
    <col min="4" max="4" width="2.33203125" customWidth="1"/>
    <col min="5" max="6" width="18.83203125" customWidth="1"/>
    <col min="7" max="7" width="25" style="7" customWidth="1"/>
  </cols>
  <sheetData>
    <row r="1" spans="2:7" ht="15" customHeight="1" x14ac:dyDescent="0.2">
      <c r="C1"/>
      <c r="G1"/>
    </row>
    <row r="2" spans="2:7" ht="15" customHeight="1" x14ac:dyDescent="0.2">
      <c r="C2"/>
      <c r="F2" s="8"/>
      <c r="G2" s="8"/>
    </row>
    <row r="3" spans="2:7" ht="24" customHeight="1" x14ac:dyDescent="0.2">
      <c r="C3"/>
      <c r="G3"/>
    </row>
    <row r="4" spans="2:7" ht="36" customHeight="1" x14ac:dyDescent="0.2">
      <c r="B4" s="9" t="s">
        <v>12</v>
      </c>
      <c r="F4" s="10"/>
      <c r="G4" s="10"/>
    </row>
    <row r="6" spans="2:7" ht="23" customHeight="1" x14ac:dyDescent="0.3">
      <c r="B6" s="11"/>
      <c r="C6" s="12"/>
      <c r="D6" s="11"/>
      <c r="F6" s="13" t="s">
        <v>13</v>
      </c>
      <c r="G6" s="14">
        <f>SUM(G$9:G$45)</f>
        <v>0</v>
      </c>
    </row>
    <row r="8" spans="2:7" s="15" customFormat="1" ht="24" customHeight="1" x14ac:dyDescent="0.3">
      <c r="C8" s="16"/>
      <c r="E8" s="17" t="s">
        <v>14</v>
      </c>
      <c r="F8" s="17" t="s">
        <v>15</v>
      </c>
      <c r="G8" s="18" t="s">
        <v>16</v>
      </c>
    </row>
    <row r="9" spans="2:7" ht="18" customHeight="1" x14ac:dyDescent="0.25">
      <c r="B9" s="19" t="s">
        <v>17</v>
      </c>
      <c r="C9" s="20" t="s">
        <v>18</v>
      </c>
      <c r="D9" s="21"/>
      <c r="E9" s="23">
        <v>0</v>
      </c>
      <c r="F9" s="23" t="s">
        <v>10</v>
      </c>
      <c r="G9" s="24">
        <f>E9*INDEX('Dechrau arni'!$C$10:$C$17, MATCH(F9, 'Dechrau arni'!$B$10:$B$17, 0))</f>
        <v>0</v>
      </c>
    </row>
    <row r="10" spans="2:7" ht="18" customHeight="1" x14ac:dyDescent="0.25">
      <c r="B10" s="21"/>
      <c r="C10" s="20" t="s">
        <v>19</v>
      </c>
      <c r="D10" s="21"/>
      <c r="E10" s="23">
        <v>0</v>
      </c>
      <c r="F10" s="23" t="s">
        <v>9</v>
      </c>
      <c r="G10" s="24">
        <f>E10*INDEX('Dechrau arni'!$C$10:$C$17, MATCH(F10, 'Dechrau arni'!$B$10:$B$17, 0))</f>
        <v>0</v>
      </c>
    </row>
    <row r="11" spans="2:7" ht="18" customHeight="1" x14ac:dyDescent="0.25">
      <c r="B11" s="21"/>
      <c r="C11" s="20" t="s">
        <v>20</v>
      </c>
      <c r="D11" s="21"/>
      <c r="E11" s="23">
        <v>0</v>
      </c>
      <c r="F11" s="23" t="s">
        <v>10</v>
      </c>
      <c r="G11" s="24">
        <f>E11*INDEX('Dechrau arni'!$C$10:$C$17, MATCH(F11, 'Dechrau arni'!$B$10:$B$17, 0))</f>
        <v>0</v>
      </c>
    </row>
    <row r="12" spans="2:7" ht="18" customHeight="1" x14ac:dyDescent="0.25">
      <c r="B12" s="21"/>
      <c r="C12" s="20" t="s">
        <v>190</v>
      </c>
      <c r="D12" s="21"/>
      <c r="E12" s="23">
        <v>0</v>
      </c>
      <c r="F12" s="23" t="s">
        <v>10</v>
      </c>
      <c r="G12" s="24">
        <f>E12*INDEX('Dechrau arni'!$C$10:$C$17, MATCH(F12, 'Dechrau arni'!$B$10:$B$17, 0))</f>
        <v>0</v>
      </c>
    </row>
    <row r="13" spans="2:7" ht="18" customHeight="1" x14ac:dyDescent="0.25">
      <c r="B13" s="21"/>
      <c r="C13" s="20"/>
      <c r="D13" s="21"/>
      <c r="E13" s="21"/>
      <c r="F13" s="21"/>
      <c r="G13" s="24"/>
    </row>
    <row r="14" spans="2:7" ht="37" customHeight="1" x14ac:dyDescent="0.25">
      <c r="B14" s="25" t="s">
        <v>21</v>
      </c>
      <c r="C14" s="20" t="s">
        <v>27</v>
      </c>
      <c r="D14" s="21"/>
      <c r="E14" s="26">
        <v>0</v>
      </c>
      <c r="F14" s="23" t="s">
        <v>10</v>
      </c>
      <c r="G14" s="24">
        <f>E14*INDEX('Dechrau arni'!$C$10:$C$17, MATCH(F14, 'Dechrau arni'!$B$10:$B$17, 0))</f>
        <v>0</v>
      </c>
    </row>
    <row r="15" spans="2:7" ht="18" customHeight="1" x14ac:dyDescent="0.25">
      <c r="B15" s="21"/>
      <c r="C15" s="20" t="s">
        <v>24</v>
      </c>
      <c r="D15" s="21"/>
      <c r="E15" s="26">
        <v>0</v>
      </c>
      <c r="F15" s="23" t="s">
        <v>7</v>
      </c>
      <c r="G15" s="24">
        <f>E15*INDEX('Dechrau arni'!$C$10:$C$17, MATCH(F15, 'Dechrau arni'!$B$10:$B$17, 0))</f>
        <v>0</v>
      </c>
    </row>
    <row r="16" spans="2:7" ht="18" customHeight="1" x14ac:dyDescent="0.25">
      <c r="B16" s="21"/>
      <c r="C16" s="20" t="s">
        <v>25</v>
      </c>
      <c r="D16" s="21"/>
      <c r="E16" s="26">
        <v>0</v>
      </c>
      <c r="F16" s="23" t="s">
        <v>7</v>
      </c>
      <c r="G16" s="24">
        <f>E16*INDEX('Dechrau arni'!$C$10:$C$17, MATCH(F16, 'Dechrau arni'!$B$10:$B$17, 0))</f>
        <v>0</v>
      </c>
    </row>
    <row r="17" spans="2:7" ht="18" customHeight="1" x14ac:dyDescent="0.25">
      <c r="B17" s="21"/>
      <c r="C17" s="20" t="s">
        <v>26</v>
      </c>
      <c r="D17" s="21"/>
      <c r="E17" s="26">
        <v>0</v>
      </c>
      <c r="F17" s="23" t="s">
        <v>7</v>
      </c>
      <c r="G17" s="24">
        <f>E17*INDEX('Dechrau arni'!$C$10:$C$17, MATCH(F17, 'Dechrau arni'!$B$10:$B$17, 0))</f>
        <v>0</v>
      </c>
    </row>
    <row r="18" spans="2:7" ht="18" customHeight="1" x14ac:dyDescent="0.25">
      <c r="B18" s="21"/>
      <c r="C18" s="20" t="s">
        <v>23</v>
      </c>
      <c r="D18" s="21"/>
      <c r="E18" s="26"/>
      <c r="F18" s="23" t="s">
        <v>5</v>
      </c>
      <c r="G18" s="24">
        <f>E18*INDEX('Dechrau arni'!$C$10:$C$17, MATCH(F18, 'Dechrau arni'!$B$10:$B$17, 0))</f>
        <v>0</v>
      </c>
    </row>
    <row r="19" spans="2:7" ht="18" customHeight="1" x14ac:dyDescent="0.25">
      <c r="B19" s="21"/>
      <c r="C19" s="20" t="s">
        <v>22</v>
      </c>
      <c r="D19" s="21"/>
      <c r="E19" s="26"/>
      <c r="F19" s="23" t="s">
        <v>5</v>
      </c>
      <c r="G19" s="24">
        <f>E19*INDEX('Dechrau arni'!$C$10:$C$17, MATCH(F19, 'Dechrau arni'!$B$10:$B$17, 0))</f>
        <v>0</v>
      </c>
    </row>
    <row r="20" spans="2:7" ht="37" customHeight="1" x14ac:dyDescent="0.25">
      <c r="B20" s="21"/>
      <c r="C20" s="20" t="s">
        <v>191</v>
      </c>
      <c r="D20" s="21"/>
      <c r="E20" s="26">
        <v>0</v>
      </c>
      <c r="F20" s="23" t="s">
        <v>5</v>
      </c>
      <c r="G20" s="24">
        <f>E20*INDEX('Dechrau arni'!$C$10:$C$17, MATCH(F20, 'Dechrau arni'!$B$10:$B$17, 0))</f>
        <v>0</v>
      </c>
    </row>
    <row r="21" spans="2:7" ht="18" customHeight="1" x14ac:dyDescent="0.25">
      <c r="B21" s="21"/>
      <c r="C21" s="20" t="s">
        <v>192</v>
      </c>
      <c r="D21" s="21"/>
      <c r="E21" s="26">
        <v>0</v>
      </c>
      <c r="F21" s="23" t="s">
        <v>7</v>
      </c>
      <c r="G21" s="24">
        <f>E21*INDEX('Dechrau arni'!$C$10:$C$17, MATCH(F21, 'Dechrau arni'!$B$10:$B$17, 0))</f>
        <v>0</v>
      </c>
    </row>
    <row r="22" spans="2:7" ht="37" customHeight="1" x14ac:dyDescent="0.25">
      <c r="B22" s="21"/>
      <c r="C22" s="20" t="s">
        <v>33</v>
      </c>
      <c r="D22" s="21"/>
      <c r="E22" s="26">
        <v>0</v>
      </c>
      <c r="F22" s="23" t="s">
        <v>10</v>
      </c>
      <c r="G22" s="24">
        <f>E22*INDEX('Dechrau arni'!$C$10:$C$17, MATCH(F22, 'Dechrau arni'!$B$10:$B$17, 0))</f>
        <v>0</v>
      </c>
    </row>
    <row r="23" spans="2:7" ht="18" customHeight="1" x14ac:dyDescent="0.25">
      <c r="B23" s="21"/>
      <c r="C23" s="20" t="s">
        <v>28</v>
      </c>
      <c r="D23" s="21"/>
      <c r="E23" s="26">
        <v>0</v>
      </c>
      <c r="F23" s="23" t="s">
        <v>6</v>
      </c>
      <c r="G23" s="24">
        <f>E23*INDEX('Dechrau arni'!$C$10:$C$17, MATCH(F23, 'Dechrau arni'!$B$10:$B$17, 0))</f>
        <v>0</v>
      </c>
    </row>
    <row r="24" spans="2:7" ht="18" customHeight="1" x14ac:dyDescent="0.25">
      <c r="B24" s="21"/>
      <c r="C24" s="20" t="s">
        <v>29</v>
      </c>
      <c r="D24" s="21"/>
      <c r="E24" s="26">
        <v>0</v>
      </c>
      <c r="F24" s="23" t="s">
        <v>7</v>
      </c>
      <c r="G24" s="24">
        <f>E24*INDEX('Dechrau arni'!$C$10:$C$17, MATCH(F24, 'Dechrau arni'!$B$10:$B$17, 0))</f>
        <v>0</v>
      </c>
    </row>
    <row r="25" spans="2:7" ht="18" customHeight="1" x14ac:dyDescent="0.25">
      <c r="B25" s="21"/>
      <c r="C25" s="20" t="s">
        <v>30</v>
      </c>
      <c r="D25" s="21"/>
      <c r="E25" s="26">
        <v>0</v>
      </c>
      <c r="F25" s="23" t="s">
        <v>10</v>
      </c>
      <c r="G25" s="24">
        <f>E25*INDEX('Dechrau arni'!$C$10:$C$17, MATCH(F25, 'Dechrau arni'!$B$10:$B$17, 0))</f>
        <v>0</v>
      </c>
    </row>
    <row r="26" spans="2:7" ht="18" customHeight="1" x14ac:dyDescent="0.25">
      <c r="B26" s="21"/>
      <c r="C26" s="20"/>
      <c r="D26" s="21"/>
      <c r="E26" s="21"/>
      <c r="F26" s="21"/>
      <c r="G26" s="24"/>
    </row>
    <row r="27" spans="2:7" ht="18" customHeight="1" x14ac:dyDescent="0.25">
      <c r="B27" s="19" t="s">
        <v>31</v>
      </c>
      <c r="C27" s="20" t="s">
        <v>32</v>
      </c>
      <c r="D27" s="21"/>
      <c r="E27" s="26">
        <v>0</v>
      </c>
      <c r="F27" s="23" t="s">
        <v>7</v>
      </c>
      <c r="G27" s="24">
        <f>E27*INDEX('Dechrau arni'!$C$10:$C$17, MATCH(F27, 'Dechrau arni'!$B$10:$B$17, 0))</f>
        <v>0</v>
      </c>
    </row>
    <row r="28" spans="2:7" ht="18" customHeight="1" x14ac:dyDescent="0.25">
      <c r="B28" s="21"/>
      <c r="C28" s="20" t="s">
        <v>193</v>
      </c>
      <c r="D28" s="21"/>
      <c r="E28" s="26">
        <v>0</v>
      </c>
      <c r="F28" s="23" t="s">
        <v>10</v>
      </c>
      <c r="G28" s="24">
        <f>E28*INDEX('Dechrau arni'!$C$10:$C$17, MATCH(F28, 'Dechrau arni'!$B$10:$B$17, 0))</f>
        <v>0</v>
      </c>
    </row>
    <row r="29" spans="2:7" ht="18" customHeight="1" x14ac:dyDescent="0.25">
      <c r="B29" s="21"/>
      <c r="C29" s="20" t="s">
        <v>194</v>
      </c>
      <c r="D29" s="21"/>
      <c r="E29" s="26">
        <v>0</v>
      </c>
      <c r="F29" s="23" t="s">
        <v>10</v>
      </c>
      <c r="G29" s="24">
        <f>E29*INDEX('Dechrau arni'!$C$10:$C$17, MATCH(F29, 'Dechrau arni'!$B$10:$B$17, 0))</f>
        <v>0</v>
      </c>
    </row>
    <row r="30" spans="2:7" ht="18" customHeight="1" x14ac:dyDescent="0.25">
      <c r="B30" s="21"/>
      <c r="C30" s="20" t="s">
        <v>195</v>
      </c>
      <c r="D30" s="21"/>
      <c r="E30" s="26">
        <v>0</v>
      </c>
      <c r="F30" s="23" t="s">
        <v>10</v>
      </c>
      <c r="G30" s="24">
        <f>E30*INDEX('Dechrau arni'!$C$10:$C$17, MATCH(F30, 'Dechrau arni'!$B$10:$B$17, 0))</f>
        <v>0</v>
      </c>
    </row>
    <row r="31" spans="2:7" ht="18" customHeight="1" x14ac:dyDescent="0.25">
      <c r="B31" s="21"/>
      <c r="C31" s="20" t="s">
        <v>196</v>
      </c>
      <c r="D31" s="21"/>
      <c r="E31" s="26">
        <v>0</v>
      </c>
      <c r="F31" s="23" t="s">
        <v>10</v>
      </c>
      <c r="G31" s="24">
        <f>E31*INDEX('Dechrau arni'!$C$10:$C$17, MATCH(F31, 'Dechrau arni'!$B$10:$B$17, 0))</f>
        <v>0</v>
      </c>
    </row>
    <row r="32" spans="2:7" ht="18" customHeight="1" x14ac:dyDescent="0.25">
      <c r="B32" s="21"/>
      <c r="C32" s="20" t="s">
        <v>197</v>
      </c>
      <c r="D32" s="21"/>
      <c r="E32" s="26">
        <v>0</v>
      </c>
      <c r="F32" s="23" t="s">
        <v>10</v>
      </c>
      <c r="G32" s="24">
        <f>E32*INDEX('Dechrau arni'!$C$10:$C$17, MATCH(F32, 'Dechrau arni'!$B$10:$B$17, 0))</f>
        <v>0</v>
      </c>
    </row>
    <row r="33" spans="2:7" ht="18" customHeight="1" x14ac:dyDescent="0.25">
      <c r="B33" s="21"/>
      <c r="C33" s="20"/>
      <c r="D33" s="21"/>
      <c r="E33" s="21"/>
      <c r="F33" s="21"/>
      <c r="G33" s="24"/>
    </row>
    <row r="34" spans="2:7" ht="18" customHeight="1" x14ac:dyDescent="0.25">
      <c r="B34" s="19" t="s">
        <v>34</v>
      </c>
      <c r="C34" s="20" t="s">
        <v>35</v>
      </c>
      <c r="D34" s="21"/>
      <c r="E34" s="26">
        <v>0</v>
      </c>
      <c r="F34" s="23" t="s">
        <v>9</v>
      </c>
      <c r="G34" s="24">
        <f>E34*INDEX('Dechrau arni'!$C$10:$C$17, MATCH(F34, 'Dechrau arni'!$B$10:$B$17, 0))</f>
        <v>0</v>
      </c>
    </row>
    <row r="35" spans="2:7" ht="18" customHeight="1" x14ac:dyDescent="0.25">
      <c r="B35" s="21"/>
      <c r="C35" s="20" t="s">
        <v>198</v>
      </c>
      <c r="D35" s="21"/>
      <c r="E35" s="26">
        <v>0</v>
      </c>
      <c r="F35" s="23" t="s">
        <v>10</v>
      </c>
      <c r="G35" s="24">
        <f>E35*INDEX('Dechrau arni'!$C$10:$C$17, MATCH(F35, 'Dechrau arni'!$B$10:$B$17, 0))</f>
        <v>0</v>
      </c>
    </row>
    <row r="36" spans="2:7" ht="18" customHeight="1" x14ac:dyDescent="0.25">
      <c r="B36" s="21"/>
      <c r="C36" s="20" t="s">
        <v>36</v>
      </c>
      <c r="D36" s="21"/>
      <c r="E36" s="26">
        <v>0</v>
      </c>
      <c r="F36" s="23" t="s">
        <v>10</v>
      </c>
      <c r="G36" s="24">
        <f>E36*INDEX('Dechrau arni'!$C$10:$C$17, MATCH(F36, 'Dechrau arni'!$B$10:$B$17, 0))</f>
        <v>0</v>
      </c>
    </row>
    <row r="37" spans="2:7" ht="18" customHeight="1" x14ac:dyDescent="0.25">
      <c r="B37" s="21"/>
      <c r="C37" s="20" t="s">
        <v>37</v>
      </c>
      <c r="D37" s="21"/>
      <c r="E37" s="26">
        <v>0</v>
      </c>
      <c r="F37" s="23" t="s">
        <v>9</v>
      </c>
      <c r="G37" s="24">
        <f>E37*INDEX('Dechrau arni'!$C$10:$C$17, MATCH(F37, 'Dechrau arni'!$B$10:$B$17, 0))</f>
        <v>0</v>
      </c>
    </row>
    <row r="38" spans="2:7" ht="18" customHeight="1" x14ac:dyDescent="0.25">
      <c r="B38" s="21"/>
      <c r="C38" s="20" t="s">
        <v>38</v>
      </c>
      <c r="D38" s="21"/>
      <c r="E38" s="26">
        <v>0</v>
      </c>
      <c r="F38" s="23" t="s">
        <v>10</v>
      </c>
      <c r="G38" s="24">
        <f>E38*INDEX('Dechrau arni'!$C$10:$C$17, MATCH(F38, 'Dechrau arni'!$B$10:$B$17, 0))</f>
        <v>0</v>
      </c>
    </row>
    <row r="39" spans="2:7" ht="18" customHeight="1" x14ac:dyDescent="0.25">
      <c r="B39" s="21"/>
      <c r="C39" s="20" t="s">
        <v>39</v>
      </c>
      <c r="D39" s="21"/>
      <c r="E39" s="26">
        <v>0</v>
      </c>
      <c r="F39" s="23" t="s">
        <v>10</v>
      </c>
      <c r="G39" s="24">
        <f>E39*INDEX('Dechrau arni'!$C$10:$C$17, MATCH(F39, 'Dechrau arni'!$B$10:$B$17, 0))</f>
        <v>0</v>
      </c>
    </row>
    <row r="40" spans="2:7" ht="18" customHeight="1" x14ac:dyDescent="0.25">
      <c r="B40" s="21"/>
      <c r="C40" s="20"/>
      <c r="D40" s="21"/>
      <c r="E40" s="21"/>
      <c r="F40" s="21"/>
      <c r="G40" s="24"/>
    </row>
    <row r="41" spans="2:7" ht="18" customHeight="1" x14ac:dyDescent="0.25">
      <c r="B41" s="25" t="s">
        <v>40</v>
      </c>
      <c r="C41" s="20"/>
      <c r="D41" s="21"/>
      <c r="E41" s="26">
        <v>0</v>
      </c>
      <c r="F41" s="23" t="s">
        <v>10</v>
      </c>
      <c r="G41" s="24">
        <f>E41*INDEX('Dechrau arni'!$C$10:$C$17, MATCH(F41, 'Dechrau arni'!$B$10:$B$17, 0))</f>
        <v>0</v>
      </c>
    </row>
    <row r="42" spans="2:7" ht="18" customHeight="1" x14ac:dyDescent="0.25">
      <c r="B42" s="21"/>
      <c r="C42" s="20"/>
      <c r="D42" s="21"/>
      <c r="E42" s="26">
        <v>0</v>
      </c>
      <c r="F42" s="23" t="s">
        <v>10</v>
      </c>
      <c r="G42" s="24">
        <f>E42*INDEX('Dechrau arni'!$C$10:$C$17, MATCH(F42, 'Dechrau arni'!$B$10:$B$17, 0))</f>
        <v>0</v>
      </c>
    </row>
    <row r="43" spans="2:7" ht="18" customHeight="1" x14ac:dyDescent="0.25">
      <c r="B43" s="21"/>
      <c r="C43" s="20"/>
      <c r="D43" s="21"/>
      <c r="E43" s="26">
        <v>0</v>
      </c>
      <c r="F43" s="23" t="s">
        <v>10</v>
      </c>
      <c r="G43" s="24">
        <f>E43*INDEX('Dechrau arni'!$C$10:$C$17, MATCH(F43, 'Dechrau arni'!$B$10:$B$17, 0))</f>
        <v>0</v>
      </c>
    </row>
    <row r="44" spans="2:7" ht="18" customHeight="1" x14ac:dyDescent="0.25">
      <c r="B44" s="21"/>
      <c r="C44" s="20"/>
      <c r="D44" s="21"/>
      <c r="E44" s="26">
        <v>0</v>
      </c>
      <c r="F44" s="23" t="s">
        <v>10</v>
      </c>
      <c r="G44" s="24">
        <f>E44*INDEX('Dechrau arni'!$C$10:$C$17, MATCH(F44, 'Dechrau arni'!$B$10:$B$17, 0))</f>
        <v>0</v>
      </c>
    </row>
    <row r="45" spans="2:7" ht="18" customHeight="1" x14ac:dyDescent="0.25">
      <c r="B45" s="21"/>
      <c r="C45" s="20"/>
      <c r="D45" s="21"/>
      <c r="E45" s="26">
        <v>0</v>
      </c>
      <c r="F45" s="23" t="s">
        <v>10</v>
      </c>
      <c r="G45" s="24">
        <f>E45*INDEX('Dechrau arni'!$C$10:$C$17, MATCH(F45, 'Dechrau arni'!$B$10:$B$17, 0))</f>
        <v>0</v>
      </c>
    </row>
    <row r="46" spans="2:7" ht="23" customHeight="1" x14ac:dyDescent="0.3">
      <c r="G46" s="27"/>
    </row>
    <row r="47" spans="2:7" s="4" customFormat="1" ht="23" customHeight="1" x14ac:dyDescent="0.3">
      <c r="C47" s="16"/>
      <c r="F47" s="28" t="s">
        <v>13</v>
      </c>
      <c r="G47" s="14">
        <f>SUM(G$9:G$45)</f>
        <v>0</v>
      </c>
    </row>
    <row r="48" spans="2:7" ht="15" customHeight="1" x14ac:dyDescent="0.2">
      <c r="G48" s="29"/>
    </row>
    <row r="49" spans="6:7" ht="15" customHeight="1" x14ac:dyDescent="0.2">
      <c r="G49" s="29"/>
    </row>
    <row r="50" spans="6:7" ht="23" customHeight="1" x14ac:dyDescent="0.2">
      <c r="F50" s="30"/>
      <c r="G50"/>
    </row>
    <row r="54" spans="6:7" ht="18" customHeight="1" x14ac:dyDescent="0.2">
      <c r="G54" s="31"/>
    </row>
  </sheetData>
  <sheetProtection selectLockedCells="1" selectUnlockedCells="1"/>
  <conditionalFormatting sqref="G9:G45">
    <cfRule type="expression" dxfId="11" priority="1" stopIfTrue="1">
      <formula>NOT(ISERROR(SEARCH("ERROR",G9)))</formula>
    </cfRule>
  </conditionalFormatting>
  <dataValidations count="1">
    <dataValidation type="list" operator="equal" allowBlank="1" showErrorMessage="1" sqref="F9:F12 F41:F45 F34:F39 F27:F32 F14:F25" xr:uid="{00000000-0002-0000-0100-000000000000}">
      <formula1>#N/A</formula1>
      <formula2>0</formula2>
    </dataValidation>
  </dataValidations>
  <pageMargins left="0.7" right="0.7" top="0.75" bottom="0.75" header="0.51180555555555551" footer="0.51180555555555551"/>
  <pageSetup paperSize="9" firstPageNumber="0"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48"/>
  <sheetViews>
    <sheetView showGridLines="0" topLeftCell="A7" workbookViewId="0">
      <selection activeCell="E9" sqref="E9"/>
    </sheetView>
  </sheetViews>
  <sheetFormatPr baseColWidth="10" defaultColWidth="8.83203125" defaultRowHeight="15" customHeight="1" x14ac:dyDescent="0.25"/>
  <cols>
    <col min="2" max="2" width="33.6640625" customWidth="1"/>
    <col min="3" max="3" width="55.33203125" style="20" customWidth="1"/>
    <col min="4" max="4" width="2.33203125" customWidth="1"/>
    <col min="5" max="6" width="18.83203125" customWidth="1"/>
    <col min="7" max="7" width="25" style="7" customWidth="1"/>
    <col min="8" max="8" width="11.5" customWidth="1"/>
  </cols>
  <sheetData>
    <row r="1" spans="2:7" ht="15" customHeight="1" x14ac:dyDescent="0.2">
      <c r="C1" s="6"/>
    </row>
    <row r="2" spans="2:7" ht="15" customHeight="1" x14ac:dyDescent="0.2">
      <c r="C2" s="6"/>
      <c r="F2" s="10"/>
      <c r="G2" s="10"/>
    </row>
    <row r="3" spans="2:7" ht="24" customHeight="1" x14ac:dyDescent="0.2">
      <c r="C3" s="6"/>
    </row>
    <row r="4" spans="2:7" s="32" customFormat="1" ht="36" customHeight="1" x14ac:dyDescent="0.2">
      <c r="B4" s="9" t="s">
        <v>41</v>
      </c>
      <c r="C4" s="33"/>
      <c r="F4" s="10"/>
      <c r="G4" s="10"/>
    </row>
    <row r="5" spans="2:7" s="34" customFormat="1" ht="15" customHeight="1" x14ac:dyDescent="0.25">
      <c r="C5" s="35"/>
      <c r="G5" s="36"/>
    </row>
    <row r="6" spans="2:7" s="34" customFormat="1" ht="23" customHeight="1" x14ac:dyDescent="0.3">
      <c r="B6" s="11"/>
      <c r="C6" s="37"/>
      <c r="D6" s="11"/>
      <c r="E6"/>
      <c r="F6" s="13" t="s">
        <v>13</v>
      </c>
      <c r="G6" s="14">
        <f>SUM(G$9:G$38)</f>
        <v>0</v>
      </c>
    </row>
    <row r="8" spans="2:7" s="15" customFormat="1" ht="24" customHeight="1" x14ac:dyDescent="0.3">
      <c r="C8" s="20"/>
      <c r="E8" s="17" t="s">
        <v>42</v>
      </c>
      <c r="F8" s="17" t="s">
        <v>15</v>
      </c>
      <c r="G8" s="18" t="s">
        <v>16</v>
      </c>
    </row>
    <row r="9" spans="2:7" ht="18" customHeight="1" x14ac:dyDescent="0.25">
      <c r="B9" s="19" t="s">
        <v>43</v>
      </c>
      <c r="C9" s="20" t="s">
        <v>199</v>
      </c>
      <c r="E9" s="38">
        <v>0</v>
      </c>
      <c r="F9" s="22" t="s">
        <v>10</v>
      </c>
      <c r="G9" s="24">
        <f>E9*INDEX('Dechrau arni'!$C$10:$C$17, MATCH(F9, 'Dechrau arni'!$B$10:$B$17, 0))</f>
        <v>0</v>
      </c>
    </row>
    <row r="10" spans="2:7" ht="18" customHeight="1" x14ac:dyDescent="0.25">
      <c r="C10" s="20" t="s">
        <v>44</v>
      </c>
      <c r="E10" s="38">
        <v>0</v>
      </c>
      <c r="F10" s="22" t="s">
        <v>10</v>
      </c>
      <c r="G10" s="24">
        <f>E10*INDEX('Dechrau arni'!$C$10:$C$17, MATCH(F10, 'Dechrau arni'!$B$10:$B$17, 0))</f>
        <v>0</v>
      </c>
    </row>
    <row r="11" spans="2:7" ht="18" customHeight="1" x14ac:dyDescent="0.25">
      <c r="C11" s="20" t="s">
        <v>45</v>
      </c>
      <c r="E11" s="22">
        <v>0</v>
      </c>
      <c r="F11" s="22" t="s">
        <v>10</v>
      </c>
      <c r="G11" s="24">
        <f>E11*INDEX('Dechrau arni'!$C$10:$C$17, MATCH(F11, 'Dechrau arni'!$B$10:$B$17, 0))</f>
        <v>0</v>
      </c>
    </row>
    <row r="12" spans="2:7" ht="18" customHeight="1" x14ac:dyDescent="0.25">
      <c r="C12" s="20" t="s">
        <v>46</v>
      </c>
      <c r="E12" s="38">
        <v>0</v>
      </c>
      <c r="F12" s="38" t="s">
        <v>10</v>
      </c>
      <c r="G12" s="24">
        <f>E12*INDEX('Dechrau arni'!$C$10:$C$17, MATCH(F12, 'Dechrau arni'!$B$10:$B$17, 0))</f>
        <v>0</v>
      </c>
    </row>
    <row r="13" spans="2:7" ht="18" customHeight="1" x14ac:dyDescent="0.25">
      <c r="E13" s="40"/>
      <c r="F13" s="40"/>
      <c r="G13" s="24"/>
    </row>
    <row r="14" spans="2:7" ht="18" customHeight="1" x14ac:dyDescent="0.25">
      <c r="B14" s="19" t="s">
        <v>47</v>
      </c>
      <c r="C14" s="20" t="s">
        <v>48</v>
      </c>
      <c r="E14" s="22">
        <v>0</v>
      </c>
      <c r="F14" s="22" t="s">
        <v>9</v>
      </c>
      <c r="G14" s="24">
        <f>E14*INDEX('Dechrau arni'!$C$10:$C$17, MATCH(F14, 'Dechrau arni'!$B$10:$B$17, 0))</f>
        <v>0</v>
      </c>
    </row>
    <row r="15" spans="2:7" ht="18" customHeight="1" x14ac:dyDescent="0.25">
      <c r="C15" s="20" t="s">
        <v>49</v>
      </c>
      <c r="E15" s="39">
        <v>0</v>
      </c>
      <c r="F15" s="39" t="s">
        <v>9</v>
      </c>
      <c r="G15" s="24">
        <f>E15*INDEX('Dechrau arni'!$C$10:$C$17, MATCH(F15, 'Dechrau arni'!$B$10:$B$17, 0))</f>
        <v>0</v>
      </c>
    </row>
    <row r="16" spans="2:7" ht="18" customHeight="1" x14ac:dyDescent="0.25">
      <c r="E16" s="40"/>
      <c r="F16" s="40"/>
      <c r="G16" s="24"/>
    </row>
    <row r="17" spans="2:7" ht="18" customHeight="1" x14ac:dyDescent="0.25">
      <c r="B17" s="19" t="s">
        <v>50</v>
      </c>
      <c r="C17" s="20" t="s">
        <v>51</v>
      </c>
      <c r="E17" s="22">
        <v>0</v>
      </c>
      <c r="F17" s="22" t="s">
        <v>9</v>
      </c>
      <c r="G17" s="24">
        <f>E17*INDEX('Dechrau arni'!$C$10:$C$17, MATCH(F17, 'Dechrau arni'!$B$10:$B$17, 0))</f>
        <v>0</v>
      </c>
    </row>
    <row r="18" spans="2:7" ht="18" customHeight="1" x14ac:dyDescent="0.25">
      <c r="C18" s="20" t="s">
        <v>52</v>
      </c>
      <c r="E18" s="39">
        <v>0</v>
      </c>
      <c r="F18" s="39" t="s">
        <v>9</v>
      </c>
      <c r="G18" s="24">
        <f>E18*INDEX('Dechrau arni'!$C$10:$C$17, MATCH(F18, 'Dechrau arni'!$B$10:$B$17, 0))</f>
        <v>0</v>
      </c>
    </row>
    <row r="19" spans="2:7" ht="18" customHeight="1" x14ac:dyDescent="0.25">
      <c r="E19" s="40"/>
      <c r="F19" s="40"/>
      <c r="G19" s="24"/>
    </row>
    <row r="20" spans="2:7" ht="18" customHeight="1" x14ac:dyDescent="0.25">
      <c r="B20" s="19" t="s">
        <v>53</v>
      </c>
      <c r="C20" s="20" t="s">
        <v>54</v>
      </c>
      <c r="E20" s="22">
        <v>0</v>
      </c>
      <c r="F20" s="22" t="s">
        <v>10</v>
      </c>
      <c r="G20" s="24">
        <f>E20*INDEX('Dechrau arni'!$C$10:$C$17, MATCH(F20, 'Dechrau arni'!$B$10:$B$17, 0))</f>
        <v>0</v>
      </c>
    </row>
    <row r="21" spans="2:7" ht="18" customHeight="1" x14ac:dyDescent="0.25">
      <c r="C21" s="20" t="s">
        <v>55</v>
      </c>
      <c r="E21" s="22">
        <v>0</v>
      </c>
      <c r="F21" s="22" t="s">
        <v>10</v>
      </c>
      <c r="G21" s="24">
        <f>E21*INDEX('Dechrau arni'!$C$10:$C$17, MATCH(F21, 'Dechrau arni'!$B$10:$B$17, 0))</f>
        <v>0</v>
      </c>
    </row>
    <row r="22" spans="2:7" ht="18" customHeight="1" x14ac:dyDescent="0.25">
      <c r="C22" s="20" t="s">
        <v>56</v>
      </c>
      <c r="E22" s="22">
        <v>0</v>
      </c>
      <c r="F22" s="22" t="s">
        <v>10</v>
      </c>
      <c r="G22" s="24">
        <f>E22*INDEX('Dechrau arni'!$C$10:$C$17, MATCH(F22, 'Dechrau arni'!$B$10:$B$17, 0))</f>
        <v>0</v>
      </c>
    </row>
    <row r="23" spans="2:7" ht="18" customHeight="1" x14ac:dyDescent="0.25">
      <c r="C23" s="20" t="s">
        <v>57</v>
      </c>
      <c r="E23" s="22">
        <v>0</v>
      </c>
      <c r="F23" s="22" t="s">
        <v>10</v>
      </c>
      <c r="G23" s="24">
        <f>E23*INDEX('Dechrau arni'!$C$10:$C$17, MATCH(F23, 'Dechrau arni'!$B$10:$B$17, 0))</f>
        <v>0</v>
      </c>
    </row>
    <row r="24" spans="2:7" ht="18" customHeight="1" x14ac:dyDescent="0.25">
      <c r="C24" s="20" t="s">
        <v>58</v>
      </c>
      <c r="E24" s="22">
        <v>0</v>
      </c>
      <c r="F24" s="22" t="s">
        <v>10</v>
      </c>
      <c r="G24" s="24">
        <f>E24*INDEX('Dechrau arni'!$C$10:$C$17, MATCH(F24, 'Dechrau arni'!$B$10:$B$17, 0))</f>
        <v>0</v>
      </c>
    </row>
    <row r="25" spans="2:7" ht="18" customHeight="1" x14ac:dyDescent="0.25">
      <c r="C25" s="20" t="s">
        <v>200</v>
      </c>
      <c r="E25" s="22">
        <v>0</v>
      </c>
      <c r="F25" s="22" t="s">
        <v>10</v>
      </c>
      <c r="G25" s="24">
        <f>E25*INDEX('Dechrau arni'!$C$10:$C$17, MATCH(F25, 'Dechrau arni'!$B$10:$B$17, 0))</f>
        <v>0</v>
      </c>
    </row>
    <row r="26" spans="2:7" ht="18" customHeight="1" x14ac:dyDescent="0.25">
      <c r="C26" s="20" t="s">
        <v>59</v>
      </c>
      <c r="E26" s="22">
        <v>0</v>
      </c>
      <c r="F26" s="22" t="s">
        <v>10</v>
      </c>
      <c r="G26" s="24">
        <f>E26*INDEX('Dechrau arni'!$C$10:$C$17, MATCH(F26, 'Dechrau arni'!$B$10:$B$17, 0))</f>
        <v>0</v>
      </c>
    </row>
    <row r="27" spans="2:7" ht="18" customHeight="1" x14ac:dyDescent="0.25">
      <c r="C27" s="20" t="s">
        <v>60</v>
      </c>
      <c r="E27" s="22">
        <v>0</v>
      </c>
      <c r="F27" s="22" t="s">
        <v>10</v>
      </c>
      <c r="G27" s="24">
        <f>E27*INDEX('Dechrau arni'!$C$10:$C$17, MATCH(F27, 'Dechrau arni'!$B$10:$B$17, 0))</f>
        <v>0</v>
      </c>
    </row>
    <row r="28" spans="2:7" ht="18" customHeight="1" x14ac:dyDescent="0.25">
      <c r="C28" s="20" t="s">
        <v>201</v>
      </c>
      <c r="E28" s="22">
        <v>0</v>
      </c>
      <c r="F28" s="22" t="s">
        <v>10</v>
      </c>
      <c r="G28" s="24">
        <f>E28*INDEX('Dechrau arni'!$C$10:$C$17, MATCH(F28, 'Dechrau arni'!$B$10:$B$17, 0))</f>
        <v>0</v>
      </c>
    </row>
    <row r="29" spans="2:7" ht="18" customHeight="1" x14ac:dyDescent="0.25">
      <c r="C29" s="20" t="s">
        <v>61</v>
      </c>
      <c r="E29" s="22">
        <v>0</v>
      </c>
      <c r="F29" s="22" t="s">
        <v>9</v>
      </c>
      <c r="G29" s="24">
        <f>E29*INDEX('Dechrau arni'!$C$10:$C$17, MATCH(F29, 'Dechrau arni'!$B$10:$B$17, 0))</f>
        <v>0</v>
      </c>
    </row>
    <row r="30" spans="2:7" ht="18" customHeight="1" x14ac:dyDescent="0.25">
      <c r="C30" s="20" t="s">
        <v>62</v>
      </c>
      <c r="E30" s="22">
        <v>0</v>
      </c>
      <c r="F30" s="22" t="s">
        <v>9</v>
      </c>
      <c r="G30" s="24">
        <f>E30*INDEX('Dechrau arni'!$C$10:$C$17, MATCH(F30, 'Dechrau arni'!$B$10:$B$17, 0))</f>
        <v>0</v>
      </c>
    </row>
    <row r="31" spans="2:7" ht="18" customHeight="1" x14ac:dyDescent="0.25">
      <c r="C31" s="20" t="s">
        <v>63</v>
      </c>
      <c r="E31" s="22">
        <v>0</v>
      </c>
      <c r="F31" s="22" t="s">
        <v>10</v>
      </c>
      <c r="G31" s="24">
        <f>E31*INDEX('Dechrau arni'!$C$10:$C$17, MATCH(F31, 'Dechrau arni'!$B$10:$B$17, 0))</f>
        <v>0</v>
      </c>
    </row>
    <row r="32" spans="2:7" ht="18" customHeight="1" x14ac:dyDescent="0.25">
      <c r="C32" s="20" t="s">
        <v>64</v>
      </c>
      <c r="E32" s="22">
        <v>0</v>
      </c>
      <c r="F32" s="22" t="s">
        <v>10</v>
      </c>
      <c r="G32" s="24">
        <f>E32*INDEX('Dechrau arni'!$C$10:$C$17, MATCH(F32, 'Dechrau arni'!$B$10:$B$17, 0))</f>
        <v>0</v>
      </c>
    </row>
    <row r="33" spans="2:7" ht="18" customHeight="1" x14ac:dyDescent="0.25">
      <c r="E33" s="41"/>
      <c r="F33" s="41"/>
      <c r="G33" s="24"/>
    </row>
    <row r="34" spans="2:7" ht="18" customHeight="1" x14ac:dyDescent="0.25">
      <c r="B34" s="25" t="s">
        <v>40</v>
      </c>
      <c r="E34" s="26">
        <v>0</v>
      </c>
      <c r="F34" s="23" t="s">
        <v>10</v>
      </c>
      <c r="G34" s="24">
        <f>E34*INDEX('Dechrau arni'!$C$10:$C$17, MATCH(F34, 'Dechrau arni'!$B$10:$B$17, 0))</f>
        <v>0</v>
      </c>
    </row>
    <row r="35" spans="2:7" ht="18" customHeight="1" x14ac:dyDescent="0.25">
      <c r="E35" s="26">
        <v>0</v>
      </c>
      <c r="F35" s="22" t="s">
        <v>10</v>
      </c>
      <c r="G35" s="24">
        <f>E35*INDEX('Dechrau arni'!$C$10:$C$17, MATCH(F35, 'Dechrau arni'!$B$10:$B$17, 0))</f>
        <v>0</v>
      </c>
    </row>
    <row r="36" spans="2:7" ht="18" customHeight="1" x14ac:dyDescent="0.25">
      <c r="E36" s="26">
        <v>0</v>
      </c>
      <c r="F36" s="22" t="s">
        <v>10</v>
      </c>
      <c r="G36" s="24">
        <f>E36*INDEX('Dechrau arni'!$C$10:$C$17, MATCH(F36, 'Dechrau arni'!$B$10:$B$17, 0))</f>
        <v>0</v>
      </c>
    </row>
    <row r="37" spans="2:7" ht="18" customHeight="1" x14ac:dyDescent="0.25">
      <c r="E37" s="26">
        <v>0</v>
      </c>
      <c r="F37" s="22" t="s">
        <v>10</v>
      </c>
      <c r="G37" s="24">
        <f>E37*INDEX('Dechrau arni'!$C$10:$C$17, MATCH(F37, 'Dechrau arni'!$B$10:$B$17, 0))</f>
        <v>0</v>
      </c>
    </row>
    <row r="38" spans="2:7" ht="18" customHeight="1" x14ac:dyDescent="0.25">
      <c r="E38" s="26">
        <v>0</v>
      </c>
      <c r="F38" s="22" t="s">
        <v>10</v>
      </c>
      <c r="G38" s="24">
        <f>E38*INDEX('Dechrau arni'!$C$10:$C$17, MATCH(F38, 'Dechrau arni'!$B$10:$B$17, 0))</f>
        <v>0</v>
      </c>
    </row>
    <row r="39" spans="2:7" ht="18" customHeight="1" x14ac:dyDescent="0.25">
      <c r="G39" s="29"/>
    </row>
    <row r="40" spans="2:7" s="4" customFormat="1" ht="23" customHeight="1" x14ac:dyDescent="0.3">
      <c r="C40" s="16"/>
      <c r="E40" s="96" t="s">
        <v>13</v>
      </c>
      <c r="F40" s="96"/>
      <c r="G40" s="14">
        <f>SUM(G$9:G$38)</f>
        <v>0</v>
      </c>
    </row>
    <row r="41" spans="2:7" ht="23" customHeight="1" x14ac:dyDescent="0.3">
      <c r="E41" s="42"/>
      <c r="F41" s="42"/>
      <c r="G41" s="14"/>
    </row>
    <row r="42" spans="2:7" s="4" customFormat="1" ht="23" customHeight="1" x14ac:dyDescent="0.3">
      <c r="C42" s="16"/>
      <c r="E42" s="96" t="s">
        <v>65</v>
      </c>
      <c r="F42" s="96"/>
      <c r="G42" s="14">
        <f>SUM(Canlyniadau!D20:D25)</f>
        <v>0</v>
      </c>
    </row>
    <row r="43" spans="2:7" ht="23" customHeight="1" x14ac:dyDescent="0.3">
      <c r="G43" s="27"/>
    </row>
    <row r="44" spans="2:7" ht="18" customHeight="1" x14ac:dyDescent="0.25">
      <c r="G44" s="29"/>
    </row>
    <row r="45" spans="2:7" ht="18" customHeight="1" x14ac:dyDescent="0.25">
      <c r="G45"/>
    </row>
    <row r="46" spans="2:7" ht="18" customHeight="1" x14ac:dyDescent="0.25"/>
    <row r="47" spans="2:7" ht="18" customHeight="1" x14ac:dyDescent="0.25"/>
    <row r="48" spans="2:7" ht="18" customHeight="1" x14ac:dyDescent="0.25">
      <c r="G48" s="31"/>
    </row>
  </sheetData>
  <sheetProtection selectLockedCells="1" selectUnlockedCells="1"/>
  <mergeCells count="2">
    <mergeCell ref="E40:F40"/>
    <mergeCell ref="E42:F42"/>
  </mergeCells>
  <conditionalFormatting sqref="G9:G38">
    <cfRule type="expression" dxfId="10" priority="1" stopIfTrue="1">
      <formula>NOT(ISERROR(SEARCH("ERROR",G9)))</formula>
    </cfRule>
  </conditionalFormatting>
  <dataValidations count="1">
    <dataValidation type="list" operator="equal" allowBlank="1" showErrorMessage="1" sqref="F34:F38 F9:F32" xr:uid="{00000000-0002-0000-0200-000000000000}">
      <formula1>#N/A</formula1>
      <formula2>0</formula2>
    </dataValidation>
  </dataValidations>
  <pageMargins left="0.7" right="0.7" top="0.75" bottom="0.75" header="0.51180555555555551" footer="0.51180555555555551"/>
  <pageSetup paperSize="9" firstPageNumber="0"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7"/>
  <sheetViews>
    <sheetView topLeftCell="A4" workbookViewId="0">
      <selection activeCell="J26" sqref="J26"/>
    </sheetView>
  </sheetViews>
  <sheetFormatPr baseColWidth="10" defaultColWidth="8.83203125" defaultRowHeight="15" customHeight="1" x14ac:dyDescent="0.2"/>
  <cols>
    <col min="2" max="2" width="33.6640625" customWidth="1"/>
    <col min="3" max="3" width="55.33203125" style="6" customWidth="1"/>
    <col min="4" max="4" width="2.33203125" customWidth="1"/>
    <col min="5" max="6" width="18.83203125" customWidth="1"/>
    <col min="7" max="7" width="25" style="7" customWidth="1"/>
    <col min="8" max="8" width="11.5" customWidth="1"/>
  </cols>
  <sheetData>
    <row r="2" spans="2:7" ht="15" customHeight="1" x14ac:dyDescent="0.2">
      <c r="F2" s="10"/>
      <c r="G2" s="10"/>
    </row>
    <row r="3" spans="2:7" ht="24" customHeight="1" x14ac:dyDescent="0.2"/>
    <row r="4" spans="2:7" s="34" customFormat="1" ht="36" customHeight="1" x14ac:dyDescent="0.2">
      <c r="B4" s="9" t="s">
        <v>66</v>
      </c>
      <c r="C4" s="43"/>
      <c r="F4" s="10"/>
      <c r="G4" s="10"/>
    </row>
    <row r="5" spans="2:7" s="34" customFormat="1" ht="15" customHeight="1" x14ac:dyDescent="0.2">
      <c r="C5" s="43"/>
      <c r="G5" s="36"/>
    </row>
    <row r="6" spans="2:7" s="34" customFormat="1" ht="23" customHeight="1" x14ac:dyDescent="0.3">
      <c r="B6" s="11"/>
      <c r="C6" s="12"/>
      <c r="D6" s="11"/>
      <c r="E6"/>
      <c r="F6" s="13" t="s">
        <v>13</v>
      </c>
      <c r="G6" s="14">
        <f>SUM(G$9:G$36)</f>
        <v>0</v>
      </c>
    </row>
    <row r="8" spans="2:7" s="44" customFormat="1" ht="24" customHeight="1" x14ac:dyDescent="0.25">
      <c r="C8" s="45"/>
      <c r="E8" s="17" t="s">
        <v>42</v>
      </c>
      <c r="F8" s="17" t="s">
        <v>15</v>
      </c>
      <c r="G8" s="18" t="s">
        <v>16</v>
      </c>
    </row>
    <row r="9" spans="2:7" s="21" customFormat="1" ht="18" customHeight="1" x14ac:dyDescent="0.25">
      <c r="B9" s="19" t="s">
        <v>67</v>
      </c>
      <c r="C9" s="20" t="s">
        <v>68</v>
      </c>
      <c r="E9" s="22">
        <v>0</v>
      </c>
      <c r="F9" s="22" t="s">
        <v>6</v>
      </c>
      <c r="G9" s="24">
        <f>E9*INDEX('Dechrau arni'!$C$10:$C$17, MATCH(F9, 'Dechrau arni'!$B$10:$B$17, 0))</f>
        <v>0</v>
      </c>
    </row>
    <row r="10" spans="2:7" s="21" customFormat="1" ht="18" customHeight="1" x14ac:dyDescent="0.25">
      <c r="B10" s="19"/>
      <c r="C10" s="20" t="s">
        <v>69</v>
      </c>
      <c r="E10" s="22">
        <v>0</v>
      </c>
      <c r="F10" s="22" t="s">
        <v>6</v>
      </c>
      <c r="G10" s="24">
        <f>E10*INDEX('Dechrau arni'!$C$10:$C$17, MATCH(F10, 'Dechrau arni'!$B$10:$B$17, 0))</f>
        <v>0</v>
      </c>
    </row>
    <row r="11" spans="2:7" s="21" customFormat="1" ht="18" customHeight="1" x14ac:dyDescent="0.25">
      <c r="B11" s="19"/>
      <c r="C11" s="20" t="s">
        <v>70</v>
      </c>
      <c r="E11" s="22">
        <v>0</v>
      </c>
      <c r="F11" s="22" t="s">
        <v>6</v>
      </c>
      <c r="G11" s="24">
        <f>E11*INDEX('Dechrau arni'!$C$10:$C$17, MATCH(F11, 'Dechrau arni'!$B$10:$B$17, 0))</f>
        <v>0</v>
      </c>
    </row>
    <row r="12" spans="2:7" s="21" customFormat="1" ht="18" customHeight="1" x14ac:dyDescent="0.25">
      <c r="B12" s="19"/>
      <c r="C12" s="20" t="s">
        <v>202</v>
      </c>
      <c r="E12" s="39">
        <v>0</v>
      </c>
      <c r="F12" s="22" t="s">
        <v>6</v>
      </c>
      <c r="G12" s="24">
        <f>E12*INDEX('Dechrau arni'!$C$10:$C$17, MATCH(F12, 'Dechrau arni'!$B$10:$B$17, 0))</f>
        <v>0</v>
      </c>
    </row>
    <row r="13" spans="2:7" s="21" customFormat="1" ht="18" customHeight="1" x14ac:dyDescent="0.25">
      <c r="B13" s="19"/>
      <c r="C13" s="20"/>
      <c r="E13" s="46"/>
      <c r="F13" s="46"/>
      <c r="G13" s="24"/>
    </row>
    <row r="14" spans="2:7" s="21" customFormat="1" ht="18" customHeight="1" x14ac:dyDescent="0.25">
      <c r="B14" s="19" t="s">
        <v>71</v>
      </c>
      <c r="C14" s="20" t="s">
        <v>72</v>
      </c>
      <c r="E14" s="22">
        <v>0</v>
      </c>
      <c r="F14" s="22" t="s">
        <v>6</v>
      </c>
      <c r="G14" s="24">
        <f>E14*INDEX('Dechrau arni'!$C$10:$C$17, MATCH(F14, 'Dechrau arni'!$B$10:$B$17, 0))</f>
        <v>0</v>
      </c>
    </row>
    <row r="15" spans="2:7" s="21" customFormat="1" ht="18" customHeight="1" x14ac:dyDescent="0.25">
      <c r="B15" s="19"/>
      <c r="C15" s="20" t="s">
        <v>203</v>
      </c>
      <c r="E15" s="22">
        <v>0</v>
      </c>
      <c r="F15" s="22" t="s">
        <v>6</v>
      </c>
      <c r="G15" s="24">
        <f>E15*INDEX('Dechrau arni'!$C$10:$C$17, MATCH(F15, 'Dechrau arni'!$B$10:$B$17, 0))</f>
        <v>0</v>
      </c>
    </row>
    <row r="16" spans="2:7" s="21" customFormat="1" ht="18" customHeight="1" x14ac:dyDescent="0.25">
      <c r="B16" s="19"/>
      <c r="C16" s="20" t="s">
        <v>73</v>
      </c>
      <c r="E16" s="39">
        <v>0</v>
      </c>
      <c r="F16" s="22" t="s">
        <v>9</v>
      </c>
      <c r="G16" s="24">
        <f>E16*INDEX('Dechrau arni'!$C$10:$C$17, MATCH(F16, 'Dechrau arni'!$B$10:$B$17, 0))</f>
        <v>0</v>
      </c>
    </row>
    <row r="17" spans="2:7" s="21" customFormat="1" ht="18" customHeight="1" x14ac:dyDescent="0.25">
      <c r="B17" s="19"/>
      <c r="C17" s="20"/>
      <c r="E17" s="46"/>
      <c r="F17" s="46"/>
      <c r="G17" s="24"/>
    </row>
    <row r="18" spans="2:7" s="21" customFormat="1" ht="18" customHeight="1" x14ac:dyDescent="0.25">
      <c r="B18" s="19" t="s">
        <v>74</v>
      </c>
      <c r="C18" s="20" t="s">
        <v>204</v>
      </c>
      <c r="E18" s="22">
        <v>0</v>
      </c>
      <c r="F18" s="22" t="s">
        <v>9</v>
      </c>
      <c r="G18" s="24">
        <f>E18*INDEX('Dechrau arni'!$C$10:$C$17, MATCH(F18, 'Dechrau arni'!$B$10:$B$17, 0))</f>
        <v>0</v>
      </c>
    </row>
    <row r="19" spans="2:7" s="21" customFormat="1" ht="18" customHeight="1" x14ac:dyDescent="0.25">
      <c r="B19" s="19"/>
      <c r="C19" s="20" t="s">
        <v>77</v>
      </c>
      <c r="E19" s="22">
        <v>0</v>
      </c>
      <c r="F19" s="22" t="s">
        <v>9</v>
      </c>
      <c r="G19" s="24">
        <f>E19*INDEX('Dechrau arni'!$C$10:$C$17, MATCH(F19, 'Dechrau arni'!$B$10:$B$17, 0))</f>
        <v>0</v>
      </c>
    </row>
    <row r="20" spans="2:7" s="21" customFormat="1" ht="18" customHeight="1" x14ac:dyDescent="0.25">
      <c r="B20" s="19"/>
      <c r="C20" s="20" t="s">
        <v>78</v>
      </c>
      <c r="E20" s="22">
        <v>0</v>
      </c>
      <c r="F20" s="22" t="s">
        <v>9</v>
      </c>
      <c r="G20" s="24">
        <f>E20*INDEX('Dechrau arni'!$C$10:$C$17, MATCH(F20, 'Dechrau arni'!$B$10:$B$17, 0))</f>
        <v>0</v>
      </c>
    </row>
    <row r="21" spans="2:7" s="21" customFormat="1" ht="18" customHeight="1" x14ac:dyDescent="0.25">
      <c r="B21" s="19"/>
      <c r="C21" s="20" t="s">
        <v>75</v>
      </c>
      <c r="E21" s="22">
        <v>0</v>
      </c>
      <c r="F21" s="22" t="s">
        <v>9</v>
      </c>
      <c r="G21" s="24">
        <f>E21*INDEX('Dechrau arni'!$C$10:$C$17, MATCH(F21, 'Dechrau arni'!$B$10:$B$17, 0))</f>
        <v>0</v>
      </c>
    </row>
    <row r="22" spans="2:7" s="21" customFormat="1" ht="18" customHeight="1" x14ac:dyDescent="0.25">
      <c r="B22" s="19"/>
      <c r="C22" s="20" t="s">
        <v>76</v>
      </c>
      <c r="E22" s="22">
        <v>0</v>
      </c>
      <c r="F22" s="22" t="s">
        <v>9</v>
      </c>
      <c r="G22" s="24">
        <f>E22*INDEX('Dechrau arni'!$C$10:$C$17, MATCH(F22, 'Dechrau arni'!$B$10:$B$17, 0))</f>
        <v>0</v>
      </c>
    </row>
    <row r="23" spans="2:7" s="21" customFormat="1" ht="18" customHeight="1" x14ac:dyDescent="0.25">
      <c r="B23" s="19"/>
      <c r="C23" s="20" t="s">
        <v>79</v>
      </c>
      <c r="E23" s="39">
        <v>0</v>
      </c>
      <c r="F23" s="22" t="s">
        <v>10</v>
      </c>
      <c r="G23" s="24">
        <f>E23*INDEX('Dechrau arni'!$C$10:$C$17, MATCH(F23, 'Dechrau arni'!$B$10:$B$17, 0))</f>
        <v>0</v>
      </c>
    </row>
    <row r="24" spans="2:7" s="21" customFormat="1" ht="18" customHeight="1" x14ac:dyDescent="0.25">
      <c r="B24" s="19"/>
      <c r="C24" s="20"/>
      <c r="E24" s="46"/>
      <c r="F24" s="46"/>
      <c r="G24" s="24"/>
    </row>
    <row r="25" spans="2:7" s="21" customFormat="1" ht="18" customHeight="1" x14ac:dyDescent="0.25">
      <c r="B25" s="19" t="s">
        <v>80</v>
      </c>
      <c r="C25" s="20" t="s">
        <v>81</v>
      </c>
      <c r="E25" s="22">
        <v>0</v>
      </c>
      <c r="F25" s="22" t="s">
        <v>11</v>
      </c>
      <c r="G25" s="24">
        <f>E25*INDEX('Dechrau arni'!$C$10:$C$17, MATCH(F25, 'Dechrau arni'!$B$10:$B$17, 0))</f>
        <v>0</v>
      </c>
    </row>
    <row r="26" spans="2:7" s="21" customFormat="1" ht="18" customHeight="1" x14ac:dyDescent="0.25">
      <c r="B26" s="19"/>
      <c r="C26" s="20" t="s">
        <v>82</v>
      </c>
      <c r="E26" s="22">
        <v>0</v>
      </c>
      <c r="F26" s="22" t="s">
        <v>11</v>
      </c>
      <c r="G26" s="24">
        <f>E26*INDEX('Dechrau arni'!$C$10:$C$17, MATCH(F26, 'Dechrau arni'!$B$10:$B$17, 0))</f>
        <v>0</v>
      </c>
    </row>
    <row r="27" spans="2:7" s="21" customFormat="1" ht="18" customHeight="1" x14ac:dyDescent="0.25">
      <c r="B27" s="19"/>
      <c r="C27" s="20" t="s">
        <v>83</v>
      </c>
      <c r="E27" s="22">
        <v>0</v>
      </c>
      <c r="F27" s="22" t="s">
        <v>6</v>
      </c>
      <c r="G27" s="24">
        <f>E27*INDEX('Dechrau arni'!$C$10:$C$17, MATCH(F27, 'Dechrau arni'!$B$10:$B$17, 0))</f>
        <v>0</v>
      </c>
    </row>
    <row r="28" spans="2:7" s="21" customFormat="1" ht="18" customHeight="1" x14ac:dyDescent="0.25">
      <c r="B28" s="19"/>
      <c r="C28" s="20" t="s">
        <v>84</v>
      </c>
      <c r="E28" s="22">
        <v>0</v>
      </c>
      <c r="F28" s="22" t="s">
        <v>9</v>
      </c>
      <c r="G28" s="24">
        <f>E28*INDEX('Dechrau arni'!$C$10:$C$17, MATCH(F28, 'Dechrau arni'!$B$10:$B$17, 0))</f>
        <v>0</v>
      </c>
    </row>
    <row r="29" spans="2:7" s="21" customFormat="1" ht="18" customHeight="1" x14ac:dyDescent="0.25">
      <c r="B29" s="19"/>
      <c r="C29" s="20" t="s">
        <v>85</v>
      </c>
      <c r="E29" s="22">
        <v>0</v>
      </c>
      <c r="F29" s="22" t="s">
        <v>9</v>
      </c>
      <c r="G29" s="24">
        <f>E29*INDEX('Dechrau arni'!$C$10:$C$17, MATCH(F29, 'Dechrau arni'!$B$10:$B$17, 0))</f>
        <v>0</v>
      </c>
    </row>
    <row r="30" spans="2:7" s="21" customFormat="1" ht="18" customHeight="1" x14ac:dyDescent="0.25">
      <c r="B30" s="19"/>
      <c r="C30" s="20" t="s">
        <v>86</v>
      </c>
      <c r="E30" s="22">
        <v>0</v>
      </c>
      <c r="F30" s="22" t="s">
        <v>10</v>
      </c>
      <c r="G30" s="24">
        <f>E30*INDEX('Dechrau arni'!$C$10:$C$17, MATCH(F30, 'Dechrau arni'!$B$10:$B$17, 0))</f>
        <v>0</v>
      </c>
    </row>
    <row r="31" spans="2:7" s="21" customFormat="1" ht="18" customHeight="1" x14ac:dyDescent="0.25">
      <c r="C31" s="20"/>
      <c r="G31" s="24"/>
    </row>
    <row r="32" spans="2:7" s="21" customFormat="1" ht="18" customHeight="1" x14ac:dyDescent="0.25">
      <c r="B32" s="25" t="s">
        <v>40</v>
      </c>
      <c r="C32" s="20"/>
      <c r="E32" s="26">
        <v>0</v>
      </c>
      <c r="F32" s="23" t="s">
        <v>10</v>
      </c>
      <c r="G32" s="24">
        <f>E32*INDEX('Dechrau arni'!$C$10:$C$17, MATCH(F32, 'Dechrau arni'!$B$10:$B$17, 0))</f>
        <v>0</v>
      </c>
    </row>
    <row r="33" spans="2:7" s="21" customFormat="1" ht="18" customHeight="1" x14ac:dyDescent="0.25">
      <c r="C33" s="20"/>
      <c r="E33" s="26">
        <v>0</v>
      </c>
      <c r="F33" s="22" t="s">
        <v>10</v>
      </c>
      <c r="G33" s="24">
        <f>E33*INDEX('Dechrau arni'!$C$10:$C$17, MATCH(F33, 'Dechrau arni'!$B$10:$B$17, 0))</f>
        <v>0</v>
      </c>
    </row>
    <row r="34" spans="2:7" s="21" customFormat="1" ht="18" customHeight="1" x14ac:dyDescent="0.25">
      <c r="C34" s="20"/>
      <c r="E34" s="26">
        <v>0</v>
      </c>
      <c r="F34" s="22" t="s">
        <v>10</v>
      </c>
      <c r="G34" s="24">
        <f>E34*INDEX('Dechrau arni'!$C$10:$C$17, MATCH(F34, 'Dechrau arni'!$B$10:$B$17, 0))</f>
        <v>0</v>
      </c>
    </row>
    <row r="35" spans="2:7" s="21" customFormat="1" ht="18" customHeight="1" x14ac:dyDescent="0.25">
      <c r="C35" s="20"/>
      <c r="E35" s="26">
        <v>0</v>
      </c>
      <c r="F35" s="22" t="s">
        <v>10</v>
      </c>
      <c r="G35" s="24">
        <f>E35*INDEX('Dechrau arni'!$C$10:$C$17, MATCH(F35, 'Dechrau arni'!$B$10:$B$17, 0))</f>
        <v>0</v>
      </c>
    </row>
    <row r="36" spans="2:7" s="21" customFormat="1" ht="18" customHeight="1" x14ac:dyDescent="0.25">
      <c r="C36" s="20"/>
      <c r="E36" s="26">
        <v>0</v>
      </c>
      <c r="F36" s="22" t="s">
        <v>10</v>
      </c>
      <c r="G36" s="24">
        <f>E36*INDEX('Dechrau arni'!$C$10:$C$17, MATCH(F36, 'Dechrau arni'!$B$10:$B$17, 0))</f>
        <v>0</v>
      </c>
    </row>
    <row r="37" spans="2:7" ht="15" customHeight="1" x14ac:dyDescent="0.2">
      <c r="G37" s="29"/>
    </row>
    <row r="38" spans="2:7" ht="23" customHeight="1" x14ac:dyDescent="0.3">
      <c r="E38" s="97" t="s">
        <v>13</v>
      </c>
      <c r="F38" s="97"/>
      <c r="G38" s="14">
        <f>SUM(G$9:G$36)</f>
        <v>0</v>
      </c>
    </row>
    <row r="39" spans="2:7" ht="23" customHeight="1" x14ac:dyDescent="0.3">
      <c r="E39" s="42"/>
      <c r="F39" s="42"/>
      <c r="G39" s="14"/>
    </row>
    <row r="40" spans="2:7" ht="23" customHeight="1" x14ac:dyDescent="0.3">
      <c r="E40" s="96" t="s">
        <v>65</v>
      </c>
      <c r="F40" s="96"/>
      <c r="G40" s="14">
        <f>SUM(Canlyniadau!D20:D25)</f>
        <v>0</v>
      </c>
    </row>
    <row r="41" spans="2:7" ht="23" customHeight="1" x14ac:dyDescent="0.3">
      <c r="G41" s="27"/>
    </row>
    <row r="42" spans="2:7" ht="15" customHeight="1" x14ac:dyDescent="0.2">
      <c r="G42" s="29"/>
    </row>
    <row r="43" spans="2:7" ht="23" customHeight="1" x14ac:dyDescent="0.2">
      <c r="B43" s="47"/>
      <c r="F43" s="48"/>
      <c r="G43" s="48"/>
    </row>
    <row r="44" spans="2:7" ht="15" customHeight="1" x14ac:dyDescent="0.2">
      <c r="G44"/>
    </row>
    <row r="47" spans="2:7" ht="18" customHeight="1" x14ac:dyDescent="0.2">
      <c r="G47" s="31"/>
    </row>
  </sheetData>
  <sheetProtection selectLockedCells="1" selectUnlockedCells="1"/>
  <mergeCells count="2">
    <mergeCell ref="E38:F38"/>
    <mergeCell ref="E40:F40"/>
  </mergeCells>
  <conditionalFormatting sqref="G9:G36">
    <cfRule type="expression" dxfId="9" priority="1" stopIfTrue="1">
      <formula>NOT(ISERROR(SEARCH("ERROR",G9)))</formula>
    </cfRule>
  </conditionalFormatting>
  <dataValidations count="1">
    <dataValidation type="list" operator="equal" allowBlank="1" showErrorMessage="1" sqref="F9:F30 F32:F36" xr:uid="{00000000-0002-0000-0300-000000000000}">
      <formula1>#N/A</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53"/>
  <sheetViews>
    <sheetView showGridLines="0" topLeftCell="A6" workbookViewId="0">
      <selection activeCell="K22" sqref="K22"/>
    </sheetView>
  </sheetViews>
  <sheetFormatPr baseColWidth="10" defaultColWidth="8.83203125" defaultRowHeight="15" customHeight="1" x14ac:dyDescent="0.2"/>
  <cols>
    <col min="2" max="2" width="33.6640625" customWidth="1"/>
    <col min="3" max="3" width="55.33203125" style="6" customWidth="1"/>
    <col min="4" max="4" width="2.33203125" customWidth="1"/>
    <col min="5" max="6" width="18.83203125" customWidth="1"/>
    <col min="7" max="7" width="25" style="7" customWidth="1"/>
    <col min="8" max="8" width="11.5" customWidth="1"/>
  </cols>
  <sheetData>
    <row r="2" spans="2:7" ht="15" customHeight="1" x14ac:dyDescent="0.2">
      <c r="F2" s="10"/>
      <c r="G2" s="10"/>
    </row>
    <row r="3" spans="2:7" ht="24" customHeight="1" x14ac:dyDescent="0.2"/>
    <row r="4" spans="2:7" s="34" customFormat="1" ht="36" customHeight="1" x14ac:dyDescent="0.2">
      <c r="B4" s="9" t="s">
        <v>212</v>
      </c>
      <c r="C4" s="33"/>
      <c r="F4" s="10"/>
      <c r="G4" s="10"/>
    </row>
    <row r="5" spans="2:7" s="34" customFormat="1" ht="15" customHeight="1" x14ac:dyDescent="0.2">
      <c r="C5" s="43"/>
      <c r="G5" s="36"/>
    </row>
    <row r="6" spans="2:7" s="34" customFormat="1" ht="23" customHeight="1" x14ac:dyDescent="0.3">
      <c r="B6" s="11"/>
      <c r="C6" s="12"/>
      <c r="D6" s="11"/>
      <c r="E6"/>
      <c r="F6" s="13" t="s">
        <v>13</v>
      </c>
      <c r="G6" s="14">
        <f>SUM(G$9:G$41)</f>
        <v>0</v>
      </c>
    </row>
    <row r="8" spans="2:7" s="19" customFormat="1" ht="24" customHeight="1" x14ac:dyDescent="0.25">
      <c r="C8" s="20"/>
      <c r="E8" s="17" t="s">
        <v>42</v>
      </c>
      <c r="F8" s="17" t="s">
        <v>15</v>
      </c>
      <c r="G8" s="18" t="s">
        <v>16</v>
      </c>
    </row>
    <row r="9" spans="2:7" s="21" customFormat="1" ht="18" customHeight="1" x14ac:dyDescent="0.25">
      <c r="B9" s="19" t="s">
        <v>88</v>
      </c>
      <c r="C9" s="20" t="s">
        <v>89</v>
      </c>
      <c r="E9" s="22">
        <v>0</v>
      </c>
      <c r="F9" s="22" t="s">
        <v>10</v>
      </c>
      <c r="G9" s="24">
        <f>E9*INDEX('Dechrau arni'!$C$10:$C$17, MATCH(F9, 'Dechrau arni'!$B$10:$B$17, 0))</f>
        <v>0</v>
      </c>
    </row>
    <row r="10" spans="2:7" s="21" customFormat="1" ht="18" customHeight="1" x14ac:dyDescent="0.25">
      <c r="B10" s="19"/>
      <c r="C10" s="20" t="s">
        <v>90</v>
      </c>
      <c r="E10" s="22">
        <v>0</v>
      </c>
      <c r="F10" s="23" t="s">
        <v>6</v>
      </c>
      <c r="G10" s="24">
        <f>E10*INDEX('Dechrau arni'!$C$10:$C$17, MATCH(F10, 'Dechrau arni'!$B$10:$B$17, 0))</f>
        <v>0</v>
      </c>
    </row>
    <row r="11" spans="2:7" s="21" customFormat="1" ht="18" customHeight="1" x14ac:dyDescent="0.25">
      <c r="B11" s="19"/>
      <c r="C11" s="20" t="s">
        <v>91</v>
      </c>
      <c r="E11" s="22">
        <v>0</v>
      </c>
      <c r="F11" s="23" t="s">
        <v>6</v>
      </c>
      <c r="G11" s="24">
        <f>E11*INDEX('Dechrau arni'!$C$10:$C$17, MATCH(F11, 'Dechrau arni'!$B$10:$B$17, 0))</f>
        <v>0</v>
      </c>
    </row>
    <row r="12" spans="2:7" s="21" customFormat="1" ht="18" customHeight="1" x14ac:dyDescent="0.25">
      <c r="B12" s="19"/>
      <c r="C12" s="20" t="s">
        <v>92</v>
      </c>
      <c r="E12" s="22">
        <v>0</v>
      </c>
      <c r="F12" s="23" t="s">
        <v>6</v>
      </c>
      <c r="G12" s="24">
        <f>E12*INDEX('Dechrau arni'!$C$10:$C$17, MATCH(F12, 'Dechrau arni'!$B$10:$B$17, 0))</f>
        <v>0</v>
      </c>
    </row>
    <row r="13" spans="2:7" s="21" customFormat="1" ht="18" customHeight="1" x14ac:dyDescent="0.25">
      <c r="B13" s="19"/>
      <c r="C13" s="20" t="s">
        <v>93</v>
      </c>
      <c r="E13" s="39">
        <v>0</v>
      </c>
      <c r="F13" s="23" t="s">
        <v>6</v>
      </c>
      <c r="G13" s="24">
        <f>E13*INDEX('Dechrau arni'!$C$10:$C$17, MATCH(F13, 'Dechrau arni'!$B$10:$B$17, 0))</f>
        <v>0</v>
      </c>
    </row>
    <row r="14" spans="2:7" s="21" customFormat="1" ht="18" customHeight="1" x14ac:dyDescent="0.25">
      <c r="B14" s="19"/>
      <c r="C14" s="20"/>
      <c r="E14" s="46"/>
      <c r="F14" s="46"/>
      <c r="G14" s="24"/>
    </row>
    <row r="15" spans="2:7" s="21" customFormat="1" ht="18" customHeight="1" x14ac:dyDescent="0.25">
      <c r="B15" s="19" t="s">
        <v>94</v>
      </c>
      <c r="C15" s="20" t="s">
        <v>95</v>
      </c>
      <c r="E15" s="22">
        <v>0</v>
      </c>
      <c r="F15" s="23" t="s">
        <v>6</v>
      </c>
      <c r="G15" s="24">
        <f>E15*INDEX('Dechrau arni'!$C$10:$C$17, MATCH(F15, 'Dechrau arni'!$B$10:$B$17, 0))</f>
        <v>0</v>
      </c>
    </row>
    <row r="16" spans="2:7" s="21" customFormat="1" ht="18" customHeight="1" x14ac:dyDescent="0.25">
      <c r="B16" s="19"/>
      <c r="C16" s="20" t="s">
        <v>96</v>
      </c>
      <c r="E16" s="22">
        <v>0</v>
      </c>
      <c r="F16" s="23" t="s">
        <v>6</v>
      </c>
      <c r="G16" s="24">
        <f>E16*INDEX('Dechrau arni'!$C$10:$C$17, MATCH(F16, 'Dechrau arni'!$B$10:$B$17, 0))</f>
        <v>0</v>
      </c>
    </row>
    <row r="17" spans="2:7" s="21" customFormat="1" ht="18" customHeight="1" x14ac:dyDescent="0.25">
      <c r="B17" s="19"/>
      <c r="C17" s="20" t="s">
        <v>97</v>
      </c>
      <c r="E17" s="39">
        <v>0</v>
      </c>
      <c r="F17" s="23" t="s">
        <v>6</v>
      </c>
      <c r="G17" s="24">
        <f>E17*INDEX('Dechrau arni'!$C$10:$C$17, MATCH(F17, 'Dechrau arni'!$B$10:$B$17, 0))</f>
        <v>0</v>
      </c>
    </row>
    <row r="18" spans="2:7" s="21" customFormat="1" ht="18" customHeight="1" x14ac:dyDescent="0.25">
      <c r="B18" s="19"/>
      <c r="C18" s="20"/>
      <c r="E18" s="46"/>
      <c r="F18" s="46"/>
      <c r="G18" s="24"/>
    </row>
    <row r="19" spans="2:7" s="21" customFormat="1" ht="18" customHeight="1" x14ac:dyDescent="0.25">
      <c r="B19" s="19" t="s">
        <v>213</v>
      </c>
      <c r="C19" s="20" t="s">
        <v>98</v>
      </c>
      <c r="E19" s="22">
        <v>0</v>
      </c>
      <c r="F19" s="23" t="s">
        <v>6</v>
      </c>
      <c r="G19" s="24">
        <f>E19*INDEX('Dechrau arni'!$C$10:$C$17, MATCH(F19, 'Dechrau arni'!$B$10:$B$17, 0))</f>
        <v>0</v>
      </c>
    </row>
    <row r="20" spans="2:7" s="21" customFormat="1" ht="18" customHeight="1" x14ac:dyDescent="0.25">
      <c r="B20" s="19"/>
      <c r="C20" s="20" t="s">
        <v>99</v>
      </c>
      <c r="E20" s="22">
        <v>0</v>
      </c>
      <c r="F20" s="23" t="s">
        <v>6</v>
      </c>
      <c r="G20" s="24">
        <f>E20*INDEX('Dechrau arni'!$C$10:$C$17, MATCH(F20, 'Dechrau arni'!$B$10:$B$17, 0))</f>
        <v>0</v>
      </c>
    </row>
    <row r="21" spans="2:7" s="21" customFormat="1" ht="18" customHeight="1" x14ac:dyDescent="0.25">
      <c r="B21" s="19"/>
      <c r="C21" s="20" t="s">
        <v>100</v>
      </c>
      <c r="E21" s="22">
        <v>0</v>
      </c>
      <c r="F21" s="23" t="s">
        <v>6</v>
      </c>
      <c r="G21" s="24">
        <f>E21*INDEX('Dechrau arni'!$C$10:$C$17, MATCH(F21, 'Dechrau arni'!$B$10:$B$17, 0))</f>
        <v>0</v>
      </c>
    </row>
    <row r="22" spans="2:7" s="21" customFormat="1" ht="18" customHeight="1" x14ac:dyDescent="0.25">
      <c r="B22" s="19"/>
      <c r="C22" s="20" t="s">
        <v>101</v>
      </c>
      <c r="E22" s="39">
        <v>0</v>
      </c>
      <c r="F22" s="23" t="s">
        <v>6</v>
      </c>
      <c r="G22" s="24">
        <f>E22*INDEX('Dechrau arni'!$C$10:$C$17, MATCH(F22, 'Dechrau arni'!$B$10:$B$17, 0))</f>
        <v>0</v>
      </c>
    </row>
    <row r="23" spans="2:7" s="21" customFormat="1" ht="18" customHeight="1" x14ac:dyDescent="0.25">
      <c r="B23" s="19"/>
      <c r="C23" s="20" t="s">
        <v>216</v>
      </c>
      <c r="E23" s="22">
        <v>0</v>
      </c>
      <c r="F23" s="23" t="s">
        <v>6</v>
      </c>
      <c r="G23" s="24">
        <f>E23*INDEX('Dechrau arni'!$C$10:$C$17, MATCH(F23, 'Dechrau arni'!$B$10:$B$17, 0))</f>
        <v>0</v>
      </c>
    </row>
    <row r="24" spans="2:7" s="21" customFormat="1" ht="18" customHeight="1" x14ac:dyDescent="0.25">
      <c r="C24" s="20" t="s">
        <v>217</v>
      </c>
      <c r="E24" s="22">
        <v>0</v>
      </c>
      <c r="F24" s="23" t="s">
        <v>6</v>
      </c>
      <c r="G24" s="24">
        <f>E24*INDEX('Dechrau arni'!$C$10:$C$17, MATCH(F24, 'Dechrau arni'!$B$10:$B$17, 0))</f>
        <v>0</v>
      </c>
    </row>
    <row r="25" spans="2:7" s="21" customFormat="1" ht="18" customHeight="1" x14ac:dyDescent="0.25">
      <c r="B25" s="19"/>
    </row>
    <row r="26" spans="2:7" s="21" customFormat="1" ht="18" customHeight="1" x14ac:dyDescent="0.25">
      <c r="B26" s="19" t="s">
        <v>102</v>
      </c>
      <c r="C26" s="20" t="s">
        <v>103</v>
      </c>
      <c r="E26" s="91">
        <v>0</v>
      </c>
      <c r="F26" s="90" t="s">
        <v>6</v>
      </c>
      <c r="G26" s="24">
        <f>E26*INDEX('Dechrau arni'!$C$10:$C$17, MATCH(F26, 'Dechrau arni'!$B$10:$B$17, 0))</f>
        <v>0</v>
      </c>
    </row>
    <row r="27" spans="2:7" s="21" customFormat="1" ht="18" customHeight="1" x14ac:dyDescent="0.25">
      <c r="B27" s="19"/>
      <c r="C27" s="20" t="s">
        <v>104</v>
      </c>
      <c r="E27" s="22">
        <v>0</v>
      </c>
      <c r="F27" s="23" t="s">
        <v>6</v>
      </c>
      <c r="G27" s="24">
        <f>E27*INDEX('Dechrau arni'!$C$10:$C$17, MATCH(F27, 'Dechrau arni'!$B$10:$B$17, 0))</f>
        <v>0</v>
      </c>
    </row>
    <row r="28" spans="2:7" s="21" customFormat="1" ht="18" customHeight="1" x14ac:dyDescent="0.25">
      <c r="B28" s="19"/>
      <c r="C28" s="20" t="s">
        <v>105</v>
      </c>
      <c r="E28" s="22">
        <v>0</v>
      </c>
      <c r="F28" s="23" t="s">
        <v>6</v>
      </c>
      <c r="G28" s="24">
        <f>E28*INDEX('Dechrau arni'!$C$10:$C$17, MATCH(F28, 'Dechrau arni'!$B$10:$B$17, 0))</f>
        <v>0</v>
      </c>
    </row>
    <row r="29" spans="2:7" s="21" customFormat="1" ht="18" customHeight="1" x14ac:dyDescent="0.25">
      <c r="B29" s="19"/>
      <c r="C29" s="20" t="s">
        <v>106</v>
      </c>
      <c r="E29" s="89">
        <v>0</v>
      </c>
      <c r="F29" s="23" t="s">
        <v>6</v>
      </c>
      <c r="G29" s="24">
        <f>E29*INDEX('Dechrau arni'!$C$10:$C$17, MATCH(F29, 'Dechrau arni'!$B$10:$B$17, 0))</f>
        <v>0</v>
      </c>
    </row>
    <row r="30" spans="2:7" s="21" customFormat="1" ht="18" customHeight="1" x14ac:dyDescent="0.25">
      <c r="B30" s="19"/>
      <c r="C30" s="20" t="s">
        <v>107</v>
      </c>
      <c r="E30" s="39">
        <v>0</v>
      </c>
      <c r="F30" s="23" t="s">
        <v>6</v>
      </c>
      <c r="G30" s="24">
        <f>E30*INDEX('Dechrau arni'!$C$10:$C$17, MATCH(F30, 'Dechrau arni'!$B$10:$B$17, 0))</f>
        <v>0</v>
      </c>
    </row>
    <row r="31" spans="2:7" s="21" customFormat="1" ht="18" customHeight="1" x14ac:dyDescent="0.25">
      <c r="B31" s="19"/>
      <c r="C31" s="20"/>
      <c r="E31" s="46"/>
      <c r="F31" s="46"/>
      <c r="G31" s="24"/>
    </row>
    <row r="32" spans="2:7" s="21" customFormat="1" ht="18" customHeight="1" x14ac:dyDescent="0.25">
      <c r="B32" s="19" t="s">
        <v>108</v>
      </c>
      <c r="C32" s="20" t="s">
        <v>109</v>
      </c>
      <c r="E32" s="22">
        <v>0</v>
      </c>
      <c r="F32" s="23" t="s">
        <v>6</v>
      </c>
      <c r="G32" s="24">
        <f>E32*INDEX('Dechrau arni'!$C$10:$C$17, MATCH(F32, 'Dechrau arni'!$B$10:$B$17, 0))</f>
        <v>0</v>
      </c>
    </row>
    <row r="33" spans="1:10" s="21" customFormat="1" ht="18" customHeight="1" x14ac:dyDescent="0.25">
      <c r="B33" s="19"/>
      <c r="C33" s="20" t="s">
        <v>110</v>
      </c>
      <c r="E33" s="39">
        <v>0</v>
      </c>
      <c r="F33" s="23" t="s">
        <v>6</v>
      </c>
      <c r="G33" s="24">
        <f>E33*INDEX('Dechrau arni'!$C$10:$C$17, MATCH(F33, 'Dechrau arni'!$B$10:$B$17, 0))</f>
        <v>0</v>
      </c>
    </row>
    <row r="34" spans="1:10" s="21" customFormat="1" ht="18" customHeight="1" x14ac:dyDescent="0.25">
      <c r="B34" s="19"/>
      <c r="C34" s="20"/>
      <c r="E34" s="46"/>
      <c r="F34" s="46"/>
      <c r="G34" s="24"/>
    </row>
    <row r="35" spans="1:10" s="21" customFormat="1" ht="18" customHeight="1" x14ac:dyDescent="0.25">
      <c r="B35" s="25" t="s">
        <v>111</v>
      </c>
      <c r="C35" s="20" t="s">
        <v>111</v>
      </c>
      <c r="E35" s="39">
        <v>0</v>
      </c>
      <c r="F35" s="23" t="s">
        <v>6</v>
      </c>
      <c r="G35" s="24">
        <f>E35*INDEX('Dechrau arni'!$C$10:$C$17, MATCH(F35, 'Dechrau arni'!$B$10:$B$17, 0))</f>
        <v>0</v>
      </c>
    </row>
    <row r="36" spans="1:10" s="21" customFormat="1" ht="18" customHeight="1" x14ac:dyDescent="0.25">
      <c r="C36" s="20"/>
      <c r="E36" s="49"/>
      <c r="F36" s="49"/>
      <c r="G36" s="24"/>
    </row>
    <row r="37" spans="1:10" s="21" customFormat="1" ht="18" customHeight="1" x14ac:dyDescent="0.25">
      <c r="B37" s="25" t="s">
        <v>40</v>
      </c>
      <c r="C37" s="20"/>
      <c r="E37" s="50">
        <v>0</v>
      </c>
      <c r="F37" s="22" t="s">
        <v>10</v>
      </c>
      <c r="G37" s="24">
        <f>E37*INDEX('Dechrau arni'!$C$10:$C$17, MATCH(F37, 'Dechrau arni'!$B$10:$B$17, 0))</f>
        <v>0</v>
      </c>
    </row>
    <row r="38" spans="1:10" s="21" customFormat="1" ht="18" customHeight="1" x14ac:dyDescent="0.25">
      <c r="C38" s="20"/>
      <c r="E38" s="26">
        <v>0</v>
      </c>
      <c r="F38" s="22" t="s">
        <v>10</v>
      </c>
      <c r="G38" s="24">
        <f>E38*INDEX('Dechrau arni'!$C$10:$C$17, MATCH(F38, 'Dechrau arni'!$B$10:$B$17, 0))</f>
        <v>0</v>
      </c>
    </row>
    <row r="39" spans="1:10" s="21" customFormat="1" ht="18" customHeight="1" x14ac:dyDescent="0.25">
      <c r="C39" s="20"/>
      <c r="E39" s="26">
        <v>0</v>
      </c>
      <c r="F39" s="22" t="s">
        <v>10</v>
      </c>
      <c r="G39" s="24">
        <f>E39*INDEX('Dechrau arni'!$C$10:$C$17, MATCH(F39, 'Dechrau arni'!$B$10:$B$17, 0))</f>
        <v>0</v>
      </c>
    </row>
    <row r="40" spans="1:10" s="21" customFormat="1" ht="18" customHeight="1" x14ac:dyDescent="0.25">
      <c r="C40" s="20"/>
      <c r="E40" s="26">
        <v>0</v>
      </c>
      <c r="F40" s="22" t="s">
        <v>10</v>
      </c>
      <c r="G40" s="24">
        <f>E40*INDEX('Dechrau arni'!$C$10:$C$17, MATCH(F40, 'Dechrau arni'!$B$10:$B$17, 0))</f>
        <v>0</v>
      </c>
    </row>
    <row r="41" spans="1:10" s="21" customFormat="1" ht="18" customHeight="1" x14ac:dyDescent="0.25">
      <c r="C41" s="20"/>
      <c r="E41" s="26">
        <v>0</v>
      </c>
      <c r="F41" s="22" t="s">
        <v>10</v>
      </c>
      <c r="G41" s="24">
        <f>E41*INDEX('Dechrau arni'!$C$10:$C$17, MATCH(F41, 'Dechrau arni'!$B$10:$B$17, 0))</f>
        <v>0</v>
      </c>
    </row>
    <row r="42" spans="1:10" s="21" customFormat="1" ht="18" customHeight="1" x14ac:dyDescent="0.25">
      <c r="A42"/>
      <c r="B42"/>
      <c r="C42" s="6"/>
      <c r="D42"/>
      <c r="E42"/>
      <c r="F42"/>
      <c r="G42" s="29"/>
      <c r="H42"/>
      <c r="I42"/>
      <c r="J42"/>
    </row>
    <row r="43" spans="1:10" s="21" customFormat="1" ht="18" customHeight="1" x14ac:dyDescent="0.3">
      <c r="A43" s="11"/>
      <c r="B43" s="11"/>
      <c r="C43" s="51"/>
      <c r="D43" s="11"/>
      <c r="E43" s="97" t="s">
        <v>13</v>
      </c>
      <c r="F43" s="97"/>
      <c r="G43" s="14">
        <f>SUM(G$9:G$41)</f>
        <v>0</v>
      </c>
      <c r="H43" s="11"/>
      <c r="I43" s="11"/>
      <c r="J43" s="11"/>
    </row>
    <row r="44" spans="1:10" ht="15" customHeight="1" x14ac:dyDescent="0.3">
      <c r="E44" s="42"/>
      <c r="F44" s="42"/>
      <c r="G44" s="14"/>
    </row>
    <row r="45" spans="1:10" s="11" customFormat="1" ht="23" customHeight="1" x14ac:dyDescent="0.3">
      <c r="A45"/>
      <c r="B45"/>
      <c r="C45" s="6"/>
      <c r="D45"/>
      <c r="E45" s="96" t="s">
        <v>65</v>
      </c>
      <c r="F45" s="96"/>
      <c r="G45" s="14">
        <f>SUM(Canlyniadau!D20:D25)</f>
        <v>0</v>
      </c>
      <c r="H45"/>
      <c r="I45"/>
      <c r="J45"/>
    </row>
    <row r="46" spans="1:10" ht="23" customHeight="1" x14ac:dyDescent="0.3">
      <c r="G46" s="27"/>
    </row>
    <row r="47" spans="1:10" ht="23" customHeight="1" x14ac:dyDescent="0.2">
      <c r="G47" s="29"/>
    </row>
    <row r="48" spans="1:10" ht="23" customHeight="1" x14ac:dyDescent="0.2">
      <c r="F48" s="52"/>
      <c r="G48"/>
    </row>
    <row r="50" spans="7:7" ht="23" customHeight="1" x14ac:dyDescent="0.2"/>
    <row r="51" spans="7:7" ht="15" customHeight="1" x14ac:dyDescent="0.2">
      <c r="G51" s="31"/>
    </row>
    <row r="53" spans="7:7" ht="18" customHeight="1" x14ac:dyDescent="0.2"/>
  </sheetData>
  <sheetProtection selectLockedCells="1" selectUnlockedCells="1"/>
  <mergeCells count="2">
    <mergeCell ref="E43:F43"/>
    <mergeCell ref="E45:F45"/>
  </mergeCells>
  <conditionalFormatting sqref="G9:G24 G26:G41">
    <cfRule type="expression" dxfId="8" priority="1" stopIfTrue="1">
      <formula>NOT(ISERROR(SEARCH("ERROR",G9)))</formula>
    </cfRule>
  </conditionalFormatting>
  <dataValidations count="1">
    <dataValidation type="list" operator="equal" allowBlank="1" showErrorMessage="1" sqref="F37:F41 F9:F24 F26:F35" xr:uid="{00000000-0002-0000-0400-000000000000}">
      <formula1>#N/A</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47"/>
  <sheetViews>
    <sheetView showGridLines="0" topLeftCell="A5" workbookViewId="0">
      <selection activeCell="G33" sqref="G33"/>
    </sheetView>
  </sheetViews>
  <sheetFormatPr baseColWidth="10" defaultColWidth="8.83203125" defaultRowHeight="15" customHeight="1" x14ac:dyDescent="0.2"/>
  <cols>
    <col min="2" max="2" width="33.6640625" customWidth="1"/>
    <col min="3" max="3" width="55.33203125" style="6" customWidth="1"/>
    <col min="4" max="4" width="2.33203125" customWidth="1"/>
    <col min="5" max="6" width="18.83203125" customWidth="1"/>
    <col min="7" max="7" width="25" style="7" customWidth="1"/>
    <col min="8" max="8" width="11.5" customWidth="1"/>
  </cols>
  <sheetData>
    <row r="2" spans="2:7" ht="15" customHeight="1" x14ac:dyDescent="0.2">
      <c r="F2" s="10"/>
      <c r="G2" s="10"/>
    </row>
    <row r="3" spans="2:7" ht="24" customHeight="1" x14ac:dyDescent="0.2"/>
    <row r="4" spans="2:7" s="34" customFormat="1" ht="36" customHeight="1" x14ac:dyDescent="0.2">
      <c r="B4" s="9" t="s">
        <v>214</v>
      </c>
      <c r="C4" s="43"/>
      <c r="F4" s="10"/>
      <c r="G4" s="10"/>
    </row>
    <row r="5" spans="2:7" s="34" customFormat="1" ht="15" customHeight="1" x14ac:dyDescent="0.2">
      <c r="C5" s="43"/>
      <c r="G5" s="36"/>
    </row>
    <row r="6" spans="2:7" s="34" customFormat="1" ht="23" customHeight="1" x14ac:dyDescent="0.3">
      <c r="B6" s="11"/>
      <c r="C6" s="12"/>
      <c r="D6" s="11"/>
      <c r="E6"/>
      <c r="F6" s="13" t="s">
        <v>13</v>
      </c>
      <c r="G6" s="14">
        <f>SUM(G$9:G$38)</f>
        <v>0</v>
      </c>
    </row>
    <row r="8" spans="2:7" s="15" customFormat="1" ht="24" customHeight="1" x14ac:dyDescent="0.3">
      <c r="C8" s="16"/>
      <c r="E8" s="17" t="s">
        <v>42</v>
      </c>
      <c r="F8" s="17" t="s">
        <v>15</v>
      </c>
      <c r="G8" s="18" t="s">
        <v>16</v>
      </c>
    </row>
    <row r="9" spans="2:7" s="21" customFormat="1" ht="18" customHeight="1" x14ac:dyDescent="0.25">
      <c r="B9" s="19" t="s">
        <v>113</v>
      </c>
      <c r="C9" s="21" t="s">
        <v>114</v>
      </c>
      <c r="E9" s="22">
        <v>0</v>
      </c>
      <c r="F9" s="22" t="s">
        <v>10</v>
      </c>
      <c r="G9" s="24">
        <f>E9*INDEX('Dechrau arni'!$C$10:$C$17, MATCH(F9, 'Dechrau arni'!$B$10:$B$17, 0))</f>
        <v>0</v>
      </c>
    </row>
    <row r="10" spans="2:7" s="21" customFormat="1" ht="18" customHeight="1" x14ac:dyDescent="0.25">
      <c r="B10" s="19"/>
      <c r="C10" s="21" t="s">
        <v>115</v>
      </c>
      <c r="E10" s="22">
        <v>0</v>
      </c>
      <c r="F10" s="22" t="s">
        <v>10</v>
      </c>
      <c r="G10" s="24">
        <f>E10*INDEX('Dechrau arni'!$C$10:$C$17, MATCH(F10, 'Dechrau arni'!$B$10:$B$17, 0))</f>
        <v>0</v>
      </c>
    </row>
    <row r="11" spans="2:7" s="21" customFormat="1" ht="18" customHeight="1" x14ac:dyDescent="0.25">
      <c r="B11" s="19"/>
      <c r="C11" s="21" t="s">
        <v>116</v>
      </c>
      <c r="E11" s="22">
        <v>0</v>
      </c>
      <c r="F11" s="22" t="s">
        <v>10</v>
      </c>
      <c r="G11" s="24">
        <f>E11*INDEX('Dechrau arni'!$C$10:$C$17, MATCH(F11, 'Dechrau arni'!$B$10:$B$17, 0))</f>
        <v>0</v>
      </c>
    </row>
    <row r="12" spans="2:7" s="21" customFormat="1" ht="18" customHeight="1" x14ac:dyDescent="0.25">
      <c r="B12" s="19"/>
      <c r="C12" s="21" t="s">
        <v>117</v>
      </c>
      <c r="E12" s="22">
        <v>0</v>
      </c>
      <c r="F12" s="22" t="s">
        <v>10</v>
      </c>
      <c r="G12" s="24">
        <f>E12*INDEX('Dechrau arni'!$C$10:$C$17, MATCH(F12, 'Dechrau arni'!$B$10:$B$17, 0))</f>
        <v>0</v>
      </c>
    </row>
    <row r="13" spans="2:7" s="21" customFormat="1" ht="18" customHeight="1" x14ac:dyDescent="0.25">
      <c r="B13" s="19"/>
      <c r="C13" s="21" t="s">
        <v>118</v>
      </c>
      <c r="E13" s="22">
        <v>0</v>
      </c>
      <c r="F13" s="22" t="s">
        <v>6</v>
      </c>
      <c r="G13" s="24">
        <f>E13*INDEX('Dechrau arni'!$C$10:$C$17, MATCH(F13, 'Dechrau arni'!$B$10:$B$17, 0))</f>
        <v>0</v>
      </c>
    </row>
    <row r="14" spans="2:7" s="21" customFormat="1" ht="18" customHeight="1" x14ac:dyDescent="0.25">
      <c r="B14" s="19"/>
      <c r="C14" s="21" t="s">
        <v>119</v>
      </c>
      <c r="E14" s="22">
        <v>0</v>
      </c>
      <c r="F14" s="22" t="s">
        <v>10</v>
      </c>
      <c r="G14" s="24">
        <f>E14*INDEX('Dechrau arni'!$C$10:$C$17, MATCH(F14, 'Dechrau arni'!$B$10:$B$17, 0))</f>
        <v>0</v>
      </c>
    </row>
    <row r="15" spans="2:7" s="21" customFormat="1" ht="18" customHeight="1" x14ac:dyDescent="0.25">
      <c r="B15" s="19"/>
      <c r="C15" s="21" t="s">
        <v>120</v>
      </c>
      <c r="E15" s="39">
        <v>0</v>
      </c>
      <c r="F15" s="39" t="s">
        <v>10</v>
      </c>
      <c r="G15" s="24">
        <f>E15*INDEX('Dechrau arni'!$C$10:$C$17, MATCH(F15, 'Dechrau arni'!$B$10:$B$17, 0))</f>
        <v>0</v>
      </c>
    </row>
    <row r="16" spans="2:7" s="21" customFormat="1" ht="18" customHeight="1" x14ac:dyDescent="0.25">
      <c r="B16" s="19"/>
      <c r="E16" s="46"/>
      <c r="F16" s="46"/>
      <c r="G16" s="24"/>
    </row>
    <row r="17" spans="2:7" s="21" customFormat="1" ht="18" customHeight="1" x14ac:dyDescent="0.25">
      <c r="B17" s="19" t="s">
        <v>121</v>
      </c>
      <c r="C17" s="21" t="s">
        <v>122</v>
      </c>
      <c r="E17" s="22">
        <v>0</v>
      </c>
      <c r="F17" s="22" t="s">
        <v>9</v>
      </c>
      <c r="G17" s="24">
        <f>E17*INDEX('Dechrau arni'!$C$10:$C$17, MATCH(F17, 'Dechrau arni'!$B$10:$B$17, 0))</f>
        <v>0</v>
      </c>
    </row>
    <row r="18" spans="2:7" s="21" customFormat="1" ht="18" customHeight="1" x14ac:dyDescent="0.25">
      <c r="B18" s="19"/>
      <c r="C18" s="21" t="s">
        <v>123</v>
      </c>
      <c r="E18" s="22">
        <v>0</v>
      </c>
      <c r="F18" s="22" t="s">
        <v>9</v>
      </c>
      <c r="G18" s="24">
        <f>E18*INDEX('Dechrau arni'!$C$10:$C$17, MATCH(F18, 'Dechrau arni'!$B$10:$B$17, 0))</f>
        <v>0</v>
      </c>
    </row>
    <row r="19" spans="2:7" s="21" customFormat="1" ht="18" customHeight="1" x14ac:dyDescent="0.25">
      <c r="B19" s="19"/>
      <c r="C19" s="21" t="s">
        <v>124</v>
      </c>
      <c r="E19" s="22">
        <v>0</v>
      </c>
      <c r="F19" s="22" t="s">
        <v>9</v>
      </c>
      <c r="G19" s="24">
        <f>E19*INDEX('Dechrau arni'!$C$10:$C$17, MATCH(F19, 'Dechrau arni'!$B$10:$B$17, 0))</f>
        <v>0</v>
      </c>
    </row>
    <row r="20" spans="2:7" s="21" customFormat="1" ht="18" customHeight="1" x14ac:dyDescent="0.25">
      <c r="B20" s="19"/>
      <c r="C20" s="21" t="s">
        <v>125</v>
      </c>
      <c r="E20" s="39">
        <v>0</v>
      </c>
      <c r="F20" s="39" t="s">
        <v>9</v>
      </c>
      <c r="G20" s="24">
        <f>E20*INDEX('Dechrau arni'!$C$10:$C$17, MATCH(F20, 'Dechrau arni'!$B$10:$B$17, 0))</f>
        <v>0</v>
      </c>
    </row>
    <row r="21" spans="2:7" s="21" customFormat="1" ht="18" customHeight="1" x14ac:dyDescent="0.25">
      <c r="B21" s="19"/>
      <c r="E21" s="46"/>
      <c r="F21" s="46"/>
      <c r="G21" s="24"/>
    </row>
    <row r="22" spans="2:7" s="21" customFormat="1" ht="18" customHeight="1" x14ac:dyDescent="0.25">
      <c r="B22" s="19" t="s">
        <v>126</v>
      </c>
      <c r="C22" s="21" t="s">
        <v>126</v>
      </c>
      <c r="E22" s="39">
        <v>0</v>
      </c>
      <c r="F22" s="39" t="s">
        <v>10</v>
      </c>
      <c r="G22" s="24">
        <f>E22*INDEX('Dechrau arni'!$C$10:$C$17, MATCH(F22, 'Dechrau arni'!$B$10:$B$17, 0))</f>
        <v>0</v>
      </c>
    </row>
    <row r="23" spans="2:7" s="21" customFormat="1" ht="18" customHeight="1" x14ac:dyDescent="0.25">
      <c r="B23" s="19"/>
      <c r="E23" s="46"/>
      <c r="F23" s="46"/>
      <c r="G23" s="24"/>
    </row>
    <row r="24" spans="2:7" s="21" customFormat="1" ht="18" customHeight="1" x14ac:dyDescent="0.25">
      <c r="B24" s="19" t="s">
        <v>127</v>
      </c>
      <c r="C24" s="21" t="s">
        <v>127</v>
      </c>
      <c r="E24" s="39">
        <v>0</v>
      </c>
      <c r="F24" s="39" t="s">
        <v>10</v>
      </c>
      <c r="G24" s="24">
        <f>E24*INDEX('Dechrau arni'!$C$10:$C$17, MATCH(F24, 'Dechrau arni'!$B$10:$B$17, 0))</f>
        <v>0</v>
      </c>
    </row>
    <row r="25" spans="2:7" s="21" customFormat="1" ht="18" customHeight="1" x14ac:dyDescent="0.25">
      <c r="B25" s="19"/>
      <c r="E25" s="46"/>
      <c r="F25" s="46"/>
      <c r="G25" s="24"/>
    </row>
    <row r="26" spans="2:7" s="21" customFormat="1" ht="18" customHeight="1" x14ac:dyDescent="0.25">
      <c r="B26" s="19" t="s">
        <v>128</v>
      </c>
      <c r="C26" s="21" t="s">
        <v>129</v>
      </c>
      <c r="E26" s="22">
        <v>0</v>
      </c>
      <c r="F26" s="22" t="s">
        <v>6</v>
      </c>
      <c r="G26" s="24">
        <f>E26*INDEX('Dechrau arni'!$C$10:$C$17, MATCH(F26, 'Dechrau arni'!$B$10:$B$17, 0))</f>
        <v>0</v>
      </c>
    </row>
    <row r="27" spans="2:7" s="21" customFormat="1" ht="18" customHeight="1" x14ac:dyDescent="0.25">
      <c r="B27" s="19"/>
      <c r="C27" s="21" t="s">
        <v>130</v>
      </c>
      <c r="E27" s="22">
        <v>0</v>
      </c>
      <c r="F27" s="22" t="s">
        <v>9</v>
      </c>
      <c r="G27" s="24">
        <f>E27*INDEX('Dechrau arni'!$C$10:$C$17, MATCH(F27, 'Dechrau arni'!$B$10:$B$17, 0))</f>
        <v>0</v>
      </c>
    </row>
    <row r="28" spans="2:7" s="21" customFormat="1" ht="18" customHeight="1" x14ac:dyDescent="0.25">
      <c r="B28" s="19"/>
      <c r="C28" s="21" t="s">
        <v>131</v>
      </c>
      <c r="E28" s="39">
        <v>0</v>
      </c>
      <c r="F28" s="39" t="s">
        <v>10</v>
      </c>
      <c r="G28" s="24">
        <f>E28*INDEX('Dechrau arni'!$C$10:$C$17, MATCH(F28, 'Dechrau arni'!$B$10:$B$17, 0))</f>
        <v>0</v>
      </c>
    </row>
    <row r="29" spans="2:7" s="21" customFormat="1" ht="18" customHeight="1" x14ac:dyDescent="0.25">
      <c r="B29" s="19"/>
      <c r="E29" s="46"/>
      <c r="F29" s="46"/>
      <c r="G29" s="24"/>
    </row>
    <row r="30" spans="2:7" s="21" customFormat="1" ht="18" customHeight="1" x14ac:dyDescent="0.25">
      <c r="B30" s="19" t="s">
        <v>132</v>
      </c>
      <c r="C30" s="21" t="s">
        <v>132</v>
      </c>
      <c r="E30" s="39">
        <v>0</v>
      </c>
      <c r="F30" s="39" t="s">
        <v>10</v>
      </c>
      <c r="G30" s="24">
        <f>E30*INDEX('Dechrau arni'!$C$10:$C$17, MATCH(F30, 'Dechrau arni'!$B$10:$B$17, 0))</f>
        <v>0</v>
      </c>
    </row>
    <row r="31" spans="2:7" s="21" customFormat="1" ht="18" customHeight="1" x14ac:dyDescent="0.25">
      <c r="B31" s="19"/>
      <c r="E31" s="46"/>
      <c r="F31" s="46"/>
      <c r="G31" s="24"/>
    </row>
    <row r="32" spans="2:7" s="21" customFormat="1" ht="37" customHeight="1" x14ac:dyDescent="0.25">
      <c r="B32" s="25" t="s">
        <v>133</v>
      </c>
      <c r="C32" s="20" t="s">
        <v>133</v>
      </c>
      <c r="E32" s="22">
        <v>0</v>
      </c>
      <c r="F32" s="22" t="s">
        <v>10</v>
      </c>
      <c r="G32" s="24">
        <f>E32*INDEX('Dechrau arni'!$C$10:$C$17, MATCH(F32, 'Dechrau arni'!$B$10:$B$17, 0))</f>
        <v>0</v>
      </c>
    </row>
    <row r="33" spans="2:7" s="21" customFormat="1" ht="18" customHeight="1" x14ac:dyDescent="0.25">
      <c r="C33" s="20"/>
      <c r="G33" s="24"/>
    </row>
    <row r="34" spans="2:7" s="21" customFormat="1" ht="18" customHeight="1" x14ac:dyDescent="0.25">
      <c r="B34" s="25" t="s">
        <v>40</v>
      </c>
      <c r="C34" s="20"/>
      <c r="E34" s="26">
        <v>0</v>
      </c>
      <c r="F34" s="23" t="s">
        <v>10</v>
      </c>
      <c r="G34" s="24">
        <f>E34*INDEX('Dechrau arni'!$C$10:$C$17, MATCH(F34, 'Dechrau arni'!$B$10:$B$17, 0))</f>
        <v>0</v>
      </c>
    </row>
    <row r="35" spans="2:7" s="21" customFormat="1" ht="18" customHeight="1" x14ac:dyDescent="0.25">
      <c r="C35" s="20"/>
      <c r="E35" s="26">
        <v>0</v>
      </c>
      <c r="F35" s="22" t="s">
        <v>10</v>
      </c>
      <c r="G35" s="24">
        <f>E35*INDEX('Dechrau arni'!$C$10:$C$17, MATCH(F35, 'Dechrau arni'!$B$10:$B$17, 0))</f>
        <v>0</v>
      </c>
    </row>
    <row r="36" spans="2:7" s="21" customFormat="1" ht="18" customHeight="1" x14ac:dyDescent="0.25">
      <c r="C36" s="20"/>
      <c r="E36" s="26">
        <v>0</v>
      </c>
      <c r="F36" s="22" t="s">
        <v>10</v>
      </c>
      <c r="G36" s="24">
        <f>E36*INDEX('Dechrau arni'!$C$10:$C$17, MATCH(F36, 'Dechrau arni'!$B$10:$B$17, 0))</f>
        <v>0</v>
      </c>
    </row>
    <row r="37" spans="2:7" s="21" customFormat="1" ht="18" customHeight="1" x14ac:dyDescent="0.25">
      <c r="C37" s="20"/>
      <c r="E37" s="26">
        <v>0</v>
      </c>
      <c r="F37" s="22" t="s">
        <v>10</v>
      </c>
      <c r="G37" s="24">
        <f>E37*INDEX('Dechrau arni'!$C$10:$C$17, MATCH(F37, 'Dechrau arni'!$B$10:$B$17, 0))</f>
        <v>0</v>
      </c>
    </row>
    <row r="38" spans="2:7" s="21" customFormat="1" ht="18" customHeight="1" x14ac:dyDescent="0.25">
      <c r="C38" s="20"/>
      <c r="E38" s="26">
        <v>0</v>
      </c>
      <c r="F38" s="22" t="s">
        <v>10</v>
      </c>
      <c r="G38" s="24">
        <f>E38*INDEX('Dechrau arni'!$C$10:$C$17, MATCH(F38, 'Dechrau arni'!$B$10:$B$17, 0))</f>
        <v>0</v>
      </c>
    </row>
    <row r="39" spans="2:7" ht="15" customHeight="1" x14ac:dyDescent="0.2">
      <c r="G39" s="29"/>
    </row>
    <row r="40" spans="2:7" s="15" customFormat="1" ht="23" customHeight="1" x14ac:dyDescent="0.3">
      <c r="C40" s="16"/>
      <c r="E40" s="97" t="s">
        <v>134</v>
      </c>
      <c r="F40" s="97"/>
      <c r="G40" s="14">
        <f>SUM(G$9:G$38)</f>
        <v>0</v>
      </c>
    </row>
    <row r="41" spans="2:7" ht="23" customHeight="1" x14ac:dyDescent="0.3">
      <c r="E41" s="42"/>
      <c r="F41" s="42"/>
      <c r="G41" s="14"/>
    </row>
    <row r="42" spans="2:7" ht="23" customHeight="1" x14ac:dyDescent="0.3">
      <c r="E42" s="96" t="s">
        <v>65</v>
      </c>
      <c r="F42" s="96"/>
      <c r="G42" s="14">
        <f>SUM(Canlyniadau!D20:D25)</f>
        <v>0</v>
      </c>
    </row>
    <row r="43" spans="2:7" ht="23" customHeight="1" x14ac:dyDescent="0.3">
      <c r="G43" s="53"/>
    </row>
    <row r="44" spans="2:7" ht="16" customHeight="1" x14ac:dyDescent="0.2">
      <c r="G44" s="29"/>
    </row>
    <row r="45" spans="2:7" ht="19" customHeight="1" x14ac:dyDescent="0.2">
      <c r="B45" s="47"/>
      <c r="G45" s="54"/>
    </row>
    <row r="46" spans="2:7" ht="15" customHeight="1" x14ac:dyDescent="0.2">
      <c r="G46"/>
    </row>
    <row r="47" spans="2:7" ht="15" customHeight="1" x14ac:dyDescent="0.2">
      <c r="G47" s="31"/>
    </row>
  </sheetData>
  <sheetProtection selectLockedCells="1" selectUnlockedCells="1"/>
  <mergeCells count="2">
    <mergeCell ref="E40:F40"/>
    <mergeCell ref="E42:F42"/>
  </mergeCells>
  <conditionalFormatting sqref="G9:G38">
    <cfRule type="expression" dxfId="7" priority="1" stopIfTrue="1">
      <formula>NOT(ISERROR(SEARCH("ERROR",G9)))</formula>
    </cfRule>
  </conditionalFormatting>
  <dataValidations disablePrompts="1" count="1">
    <dataValidation type="list" operator="equal" allowBlank="1" showErrorMessage="1" sqref="F9:F32 F34:F38" xr:uid="{00000000-0002-0000-0500-000000000000}">
      <formula1>#N/A</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37"/>
  <sheetViews>
    <sheetView showGridLines="0" workbookViewId="0">
      <selection activeCell="G18" sqref="G18"/>
    </sheetView>
  </sheetViews>
  <sheetFormatPr baseColWidth="10" defaultColWidth="8.83203125" defaultRowHeight="15" customHeight="1" x14ac:dyDescent="0.2"/>
  <cols>
    <col min="2" max="2" width="33.6640625" customWidth="1"/>
    <col min="3" max="3" width="55.33203125" style="6" customWidth="1"/>
    <col min="4" max="4" width="2.33203125" customWidth="1"/>
    <col min="5" max="6" width="18.83203125" customWidth="1"/>
    <col min="7" max="7" width="25" style="7" customWidth="1"/>
    <col min="8" max="8" width="11.5" customWidth="1"/>
  </cols>
  <sheetData>
    <row r="2" spans="2:7" ht="15" customHeight="1" x14ac:dyDescent="0.2">
      <c r="F2" s="10"/>
      <c r="G2" s="10"/>
    </row>
    <row r="3" spans="2:7" ht="24" customHeight="1" x14ac:dyDescent="0.2"/>
    <row r="4" spans="2:7" s="34" customFormat="1" ht="36" customHeight="1" x14ac:dyDescent="0.2">
      <c r="B4" s="9" t="s">
        <v>135</v>
      </c>
      <c r="C4" s="43"/>
      <c r="F4" s="10"/>
      <c r="G4" s="10"/>
    </row>
    <row r="5" spans="2:7" s="34" customFormat="1" ht="15" customHeight="1" x14ac:dyDescent="0.2">
      <c r="C5" s="43"/>
      <c r="F5" s="42"/>
      <c r="G5" s="55"/>
    </row>
    <row r="6" spans="2:7" s="34" customFormat="1" ht="23" customHeight="1" x14ac:dyDescent="0.3">
      <c r="B6" s="11"/>
      <c r="C6" s="12"/>
      <c r="D6" s="11"/>
      <c r="E6"/>
      <c r="F6" s="13" t="s">
        <v>13</v>
      </c>
      <c r="G6" s="14">
        <f>SUM(G$9:G$28)</f>
        <v>0</v>
      </c>
    </row>
    <row r="8" spans="2:7" s="15" customFormat="1" ht="24" customHeight="1" thickBot="1" x14ac:dyDescent="0.35">
      <c r="C8" s="16"/>
      <c r="E8" s="17" t="s">
        <v>42</v>
      </c>
      <c r="F8" s="17" t="s">
        <v>15</v>
      </c>
      <c r="G8" s="18" t="s">
        <v>16</v>
      </c>
    </row>
    <row r="9" spans="2:7" s="21" customFormat="1" ht="18" customHeight="1" x14ac:dyDescent="0.25">
      <c r="B9" s="19" t="s">
        <v>136</v>
      </c>
      <c r="C9" s="20" t="s">
        <v>215</v>
      </c>
      <c r="E9" s="22">
        <v>0</v>
      </c>
      <c r="F9" s="22" t="s">
        <v>10</v>
      </c>
      <c r="G9" s="24">
        <f>E9*INDEX('Dechrau arni'!$C$10:$C$17, MATCH(F9, 'Dechrau arni'!$B$10:$B$17, 0))</f>
        <v>0</v>
      </c>
    </row>
    <row r="10" spans="2:7" s="21" customFormat="1" ht="18" customHeight="1" x14ac:dyDescent="0.25">
      <c r="B10" s="19"/>
      <c r="C10" s="20" t="s">
        <v>137</v>
      </c>
      <c r="E10" s="22">
        <v>0</v>
      </c>
      <c r="F10" s="22" t="s">
        <v>9</v>
      </c>
      <c r="G10" s="24">
        <f>E10*INDEX('Dechrau arni'!$C$10:$C$17, MATCH(F10, 'Dechrau arni'!$B$10:$B$17, 0))</f>
        <v>0</v>
      </c>
    </row>
    <row r="11" spans="2:7" s="21" customFormat="1" ht="18" customHeight="1" x14ac:dyDescent="0.25">
      <c r="B11" s="19"/>
      <c r="C11" s="20" t="s">
        <v>138</v>
      </c>
      <c r="E11" s="22">
        <v>0</v>
      </c>
      <c r="F11" s="22" t="s">
        <v>9</v>
      </c>
      <c r="G11" s="24">
        <f>E11*INDEX('Dechrau arni'!$C$10:$C$17, MATCH(F11, 'Dechrau arni'!$B$10:$B$17, 0))</f>
        <v>0</v>
      </c>
    </row>
    <row r="12" spans="2:7" s="21" customFormat="1" ht="18" customHeight="1" x14ac:dyDescent="0.25">
      <c r="B12" s="19"/>
      <c r="C12" s="20" t="s">
        <v>139</v>
      </c>
      <c r="E12" s="22">
        <v>0</v>
      </c>
      <c r="F12" s="22" t="s">
        <v>9</v>
      </c>
      <c r="G12" s="24">
        <f>E12*INDEX('Dechrau arni'!$C$10:$C$17, MATCH(F12, 'Dechrau arni'!$B$10:$B$17, 0))</f>
        <v>0</v>
      </c>
    </row>
    <row r="13" spans="2:7" s="21" customFormat="1" ht="18" customHeight="1" x14ac:dyDescent="0.25">
      <c r="B13" s="19"/>
      <c r="C13" s="20" t="s">
        <v>140</v>
      </c>
      <c r="E13" s="22">
        <v>0</v>
      </c>
      <c r="F13" s="22" t="s">
        <v>10</v>
      </c>
      <c r="G13" s="24">
        <f>E13*INDEX('Dechrau arni'!$C$10:$C$17, MATCH(F13, 'Dechrau arni'!$B$10:$B$17, 0))</f>
        <v>0</v>
      </c>
    </row>
    <row r="14" spans="2:7" s="21" customFormat="1" ht="18" customHeight="1" x14ac:dyDescent="0.25">
      <c r="B14" s="19"/>
      <c r="C14" s="20" t="s">
        <v>141</v>
      </c>
      <c r="E14" s="22">
        <v>0</v>
      </c>
      <c r="F14" s="22" t="s">
        <v>10</v>
      </c>
      <c r="G14" s="24">
        <f>E14*INDEX('Dechrau arni'!$C$10:$C$17, MATCH(F14, 'Dechrau arni'!$B$10:$B$17, 0))</f>
        <v>0</v>
      </c>
    </row>
    <row r="15" spans="2:7" s="21" customFormat="1" ht="18" customHeight="1" x14ac:dyDescent="0.25">
      <c r="B15" s="19"/>
      <c r="C15" s="20" t="s">
        <v>142</v>
      </c>
      <c r="E15" s="22">
        <v>0</v>
      </c>
      <c r="F15" s="22" t="s">
        <v>9</v>
      </c>
      <c r="G15" s="24">
        <f>E15*INDEX('Dechrau arni'!$C$10:$C$17, MATCH(F15, 'Dechrau arni'!$B$10:$B$17, 0))</f>
        <v>0</v>
      </c>
    </row>
    <row r="16" spans="2:7" s="21" customFormat="1" ht="18" customHeight="1" x14ac:dyDescent="0.25">
      <c r="B16" s="19"/>
      <c r="C16" s="20" t="s">
        <v>143</v>
      </c>
      <c r="E16" s="22">
        <v>0</v>
      </c>
      <c r="F16" s="22" t="s">
        <v>9</v>
      </c>
      <c r="G16" s="24">
        <f>E16*INDEX('Dechrau arni'!$C$10:$C$17, MATCH(F16, 'Dechrau arni'!$B$10:$B$17, 0))</f>
        <v>0</v>
      </c>
    </row>
    <row r="17" spans="2:7" s="21" customFormat="1" ht="18" customHeight="1" x14ac:dyDescent="0.25">
      <c r="B17" s="19"/>
      <c r="C17" s="20" t="s">
        <v>144</v>
      </c>
      <c r="E17" s="39">
        <v>0</v>
      </c>
      <c r="F17" s="39" t="s">
        <v>10</v>
      </c>
      <c r="G17" s="24">
        <f>E17*INDEX('Dechrau arni'!$C$10:$C$17, MATCH(F17, 'Dechrau arni'!$B$10:$B$17, 0))</f>
        <v>0</v>
      </c>
    </row>
    <row r="18" spans="2:7" s="21" customFormat="1" ht="18" customHeight="1" x14ac:dyDescent="0.25">
      <c r="B18" s="19"/>
      <c r="C18" s="20"/>
      <c r="E18" s="40"/>
      <c r="F18" s="40"/>
      <c r="G18" s="24"/>
    </row>
    <row r="19" spans="2:7" s="21" customFormat="1" ht="18" customHeight="1" x14ac:dyDescent="0.25">
      <c r="B19" s="19" t="s">
        <v>145</v>
      </c>
      <c r="C19" s="20" t="s">
        <v>146</v>
      </c>
      <c r="E19" s="22">
        <v>0</v>
      </c>
      <c r="F19" s="22" t="s">
        <v>10</v>
      </c>
      <c r="G19" s="24">
        <f>E19*INDEX('Dechrau arni'!$C$10:$C$17, MATCH(F19, 'Dechrau arni'!$B$10:$B$17, 0))</f>
        <v>0</v>
      </c>
    </row>
    <row r="20" spans="2:7" s="21" customFormat="1" ht="18" customHeight="1" x14ac:dyDescent="0.25">
      <c r="B20" s="19"/>
      <c r="C20" s="20" t="s">
        <v>147</v>
      </c>
      <c r="E20" s="22">
        <v>0</v>
      </c>
      <c r="F20" s="22" t="s">
        <v>10</v>
      </c>
      <c r="G20" s="24">
        <f>E20*INDEX('Dechrau arni'!$C$10:$C$17, MATCH(F20, 'Dechrau arni'!$B$10:$B$17, 0))</f>
        <v>0</v>
      </c>
    </row>
    <row r="21" spans="2:7" s="21" customFormat="1" ht="18" customHeight="1" x14ac:dyDescent="0.25">
      <c r="B21" s="19"/>
      <c r="C21" s="20" t="s">
        <v>148</v>
      </c>
      <c r="E21" s="22">
        <v>0</v>
      </c>
      <c r="F21" s="22" t="s">
        <v>10</v>
      </c>
      <c r="G21" s="24">
        <f>E21*INDEX('Dechrau arni'!$C$10:$C$17, MATCH(F21, 'Dechrau arni'!$B$10:$B$17, 0))</f>
        <v>0</v>
      </c>
    </row>
    <row r="22" spans="2:7" s="21" customFormat="1" ht="18" customHeight="1" x14ac:dyDescent="0.25">
      <c r="B22" s="19"/>
      <c r="C22" s="20" t="s">
        <v>149</v>
      </c>
      <c r="E22" s="22">
        <v>0</v>
      </c>
      <c r="F22" s="22" t="s">
        <v>10</v>
      </c>
      <c r="G22" s="24">
        <f>E22*INDEX('Dechrau arni'!$C$10:$C$17, MATCH(F22, 'Dechrau arni'!$B$10:$B$17, 0))</f>
        <v>0</v>
      </c>
    </row>
    <row r="23" spans="2:7" s="21" customFormat="1" ht="18" customHeight="1" x14ac:dyDescent="0.25">
      <c r="C23" s="20"/>
      <c r="E23" s="41"/>
      <c r="F23" s="41"/>
      <c r="G23" s="24"/>
    </row>
    <row r="24" spans="2:7" s="21" customFormat="1" ht="18" customHeight="1" x14ac:dyDescent="0.25">
      <c r="B24" s="25" t="s">
        <v>40</v>
      </c>
      <c r="C24" s="20"/>
      <c r="E24" s="26">
        <v>0</v>
      </c>
      <c r="F24" s="23" t="s">
        <v>10</v>
      </c>
      <c r="G24" s="24">
        <f>E24*INDEX('Dechrau arni'!$C$10:$C$17, MATCH(F24, 'Dechrau arni'!$B$10:$B$17, 0))</f>
        <v>0</v>
      </c>
    </row>
    <row r="25" spans="2:7" s="21" customFormat="1" ht="18" customHeight="1" x14ac:dyDescent="0.25">
      <c r="C25" s="20"/>
      <c r="E25" s="26">
        <v>0</v>
      </c>
      <c r="F25" s="22" t="s">
        <v>10</v>
      </c>
      <c r="G25" s="24">
        <f>E25*INDEX('Dechrau arni'!$C$10:$C$17, MATCH(F25, 'Dechrau arni'!$B$10:$B$17, 0))</f>
        <v>0</v>
      </c>
    </row>
    <row r="26" spans="2:7" s="21" customFormat="1" ht="18" customHeight="1" x14ac:dyDescent="0.25">
      <c r="C26" s="20"/>
      <c r="E26" s="26">
        <v>0</v>
      </c>
      <c r="F26" s="22" t="s">
        <v>10</v>
      </c>
      <c r="G26" s="24">
        <f>E26*INDEX('Dechrau arni'!$C$10:$C$17, MATCH(F26, 'Dechrau arni'!$B$10:$B$17, 0))</f>
        <v>0</v>
      </c>
    </row>
    <row r="27" spans="2:7" s="21" customFormat="1" ht="18" customHeight="1" x14ac:dyDescent="0.25">
      <c r="C27" s="20"/>
      <c r="E27" s="26">
        <v>0</v>
      </c>
      <c r="F27" s="22" t="s">
        <v>10</v>
      </c>
      <c r="G27" s="24">
        <f>E27*INDEX('Dechrau arni'!$C$10:$C$17, MATCH(F27, 'Dechrau arni'!$B$10:$B$17, 0))</f>
        <v>0</v>
      </c>
    </row>
    <row r="28" spans="2:7" s="21" customFormat="1" ht="18" customHeight="1" x14ac:dyDescent="0.25">
      <c r="C28" s="20"/>
      <c r="E28" s="26">
        <v>0</v>
      </c>
      <c r="F28" s="22" t="s">
        <v>10</v>
      </c>
      <c r="G28" s="24">
        <f>E28*INDEX('Dechrau arni'!$C$10:$C$17, MATCH(F28, 'Dechrau arni'!$B$10:$B$17, 0))</f>
        <v>0</v>
      </c>
    </row>
    <row r="29" spans="2:7" ht="15" customHeight="1" x14ac:dyDescent="0.2">
      <c r="G29" s="29"/>
    </row>
    <row r="30" spans="2:7" s="4" customFormat="1" ht="23" customHeight="1" x14ac:dyDescent="0.3">
      <c r="C30" s="16"/>
      <c r="E30" s="56"/>
      <c r="F30" s="28" t="s">
        <v>134</v>
      </c>
      <c r="G30" s="14">
        <f>SUM(G$9:G$28)</f>
        <v>0</v>
      </c>
    </row>
    <row r="31" spans="2:7" ht="23" customHeight="1" x14ac:dyDescent="0.3">
      <c r="E31" s="42"/>
      <c r="F31" s="42"/>
      <c r="G31" s="14"/>
    </row>
    <row r="32" spans="2:7" ht="23" customHeight="1" x14ac:dyDescent="0.3">
      <c r="E32" s="96" t="s">
        <v>65</v>
      </c>
      <c r="F32" s="96"/>
      <c r="G32" s="14">
        <f>SUM(Canlyniadau!D20:D25)</f>
        <v>0</v>
      </c>
    </row>
    <row r="33" spans="2:7" ht="23" customHeight="1" x14ac:dyDescent="0.3">
      <c r="G33" s="27"/>
    </row>
    <row r="34" spans="2:7" ht="15" customHeight="1" x14ac:dyDescent="0.2">
      <c r="G34" s="29"/>
    </row>
    <row r="35" spans="2:7" ht="24" customHeight="1" x14ac:dyDescent="0.3">
      <c r="B35" s="15"/>
      <c r="G35" s="54"/>
    </row>
    <row r="36" spans="2:7" ht="24" customHeight="1" x14ac:dyDescent="0.2">
      <c r="G36"/>
    </row>
    <row r="37" spans="2:7" ht="24" customHeight="1" x14ac:dyDescent="0.2">
      <c r="G37" s="31"/>
    </row>
  </sheetData>
  <sheetProtection selectLockedCells="1" selectUnlockedCells="1"/>
  <mergeCells count="1">
    <mergeCell ref="E32:F32"/>
  </mergeCells>
  <conditionalFormatting sqref="G9:G28">
    <cfRule type="expression" dxfId="6" priority="1" stopIfTrue="1">
      <formula>NOT(ISERROR(SEARCH("ERROR",G9)))</formula>
    </cfRule>
  </conditionalFormatting>
  <dataValidations count="1">
    <dataValidation type="list" operator="equal" allowBlank="1" showErrorMessage="1" sqref="F9:F22 F24:F28" xr:uid="{00000000-0002-0000-0600-000000000000}">
      <formula1>#N/A</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G42"/>
  <sheetViews>
    <sheetView showGridLines="0" workbookViewId="0">
      <selection activeCell="J27" sqref="J27"/>
    </sheetView>
  </sheetViews>
  <sheetFormatPr baseColWidth="10" defaultColWidth="8.83203125" defaultRowHeight="15" customHeight="1" x14ac:dyDescent="0.2"/>
  <cols>
    <col min="2" max="2" width="33.6640625" customWidth="1"/>
    <col min="3" max="3" width="55.33203125" style="6" customWidth="1"/>
    <col min="4" max="4" width="2.33203125" customWidth="1"/>
    <col min="5" max="6" width="18.83203125" customWidth="1"/>
    <col min="7" max="7" width="25" style="7" customWidth="1"/>
    <col min="8" max="8" width="11.5" customWidth="1"/>
  </cols>
  <sheetData>
    <row r="2" spans="2:7" ht="15" customHeight="1" x14ac:dyDescent="0.2">
      <c r="F2" s="10"/>
      <c r="G2" s="10"/>
    </row>
    <row r="3" spans="2:7" ht="24" customHeight="1" x14ac:dyDescent="0.2"/>
    <row r="4" spans="2:7" s="34" customFormat="1" ht="36" customHeight="1" x14ac:dyDescent="0.45">
      <c r="B4" s="57" t="s">
        <v>150</v>
      </c>
      <c r="C4" s="43"/>
      <c r="F4" s="10"/>
      <c r="G4" s="10"/>
    </row>
    <row r="5" spans="2:7" s="34" customFormat="1" ht="15" customHeight="1" x14ac:dyDescent="0.2">
      <c r="C5" s="43"/>
      <c r="G5" s="36"/>
    </row>
    <row r="6" spans="2:7" s="34" customFormat="1" ht="23" customHeight="1" x14ac:dyDescent="0.3">
      <c r="B6" s="11"/>
      <c r="C6" s="12"/>
      <c r="D6" s="11"/>
      <c r="E6"/>
      <c r="F6" s="13" t="s">
        <v>13</v>
      </c>
      <c r="G6" s="14">
        <f>SUM(G$9:G$31)</f>
        <v>0</v>
      </c>
    </row>
    <row r="8" spans="2:7" s="15" customFormat="1" ht="24" customHeight="1" x14ac:dyDescent="0.3">
      <c r="C8" s="16"/>
      <c r="E8" s="17" t="s">
        <v>42</v>
      </c>
      <c r="F8" s="17" t="s">
        <v>15</v>
      </c>
      <c r="G8" s="18" t="s">
        <v>16</v>
      </c>
    </row>
    <row r="9" spans="2:7" s="21" customFormat="1" ht="18" customHeight="1" x14ac:dyDescent="0.25">
      <c r="B9" s="19" t="s">
        <v>151</v>
      </c>
      <c r="C9" s="20" t="s">
        <v>205</v>
      </c>
      <c r="E9" s="22">
        <v>0</v>
      </c>
      <c r="F9" s="22" t="s">
        <v>10</v>
      </c>
      <c r="G9" s="24">
        <f>E9*INDEX('Dechrau arni'!$C$10:$C$17, MATCH(F9, 'Dechrau arni'!$B$10:$B$17, 0))</f>
        <v>0</v>
      </c>
    </row>
    <row r="10" spans="2:7" s="21" customFormat="1" ht="18" customHeight="1" x14ac:dyDescent="0.25">
      <c r="B10" s="19"/>
      <c r="C10" s="20" t="s">
        <v>152</v>
      </c>
      <c r="E10" s="22">
        <v>0</v>
      </c>
      <c r="F10" s="22" t="s">
        <v>10</v>
      </c>
      <c r="G10" s="24">
        <f>E10*INDEX('Dechrau arni'!$C$10:$C$17, MATCH(F10, 'Dechrau arni'!$B$10:$B$17, 0))</f>
        <v>0</v>
      </c>
    </row>
    <row r="11" spans="2:7" s="21" customFormat="1" ht="18" customHeight="1" x14ac:dyDescent="0.25">
      <c r="B11" s="19"/>
      <c r="C11" s="20" t="s">
        <v>206</v>
      </c>
      <c r="E11" s="22">
        <v>0</v>
      </c>
      <c r="F11" s="22" t="s">
        <v>10</v>
      </c>
      <c r="G11" s="24">
        <f>E11*INDEX('Dechrau arni'!$C$10:$C$17, MATCH(F11, 'Dechrau arni'!$B$10:$B$17, 0))</f>
        <v>0</v>
      </c>
    </row>
    <row r="12" spans="2:7" s="21" customFormat="1" ht="18" customHeight="1" x14ac:dyDescent="0.25">
      <c r="B12" s="19"/>
      <c r="C12" s="20" t="s">
        <v>153</v>
      </c>
      <c r="E12" s="22">
        <v>0</v>
      </c>
      <c r="F12" s="22" t="s">
        <v>10</v>
      </c>
      <c r="G12" s="24">
        <f>E12*INDEX('Dechrau arni'!$C$10:$C$17, MATCH(F12, 'Dechrau arni'!$B$10:$B$17, 0))</f>
        <v>0</v>
      </c>
    </row>
    <row r="13" spans="2:7" s="21" customFormat="1" ht="18" customHeight="1" x14ac:dyDescent="0.25">
      <c r="B13" s="19"/>
      <c r="C13" s="20" t="s">
        <v>207</v>
      </c>
      <c r="E13" s="22">
        <v>0</v>
      </c>
      <c r="F13" s="22" t="s">
        <v>10</v>
      </c>
      <c r="G13" s="24">
        <f>E13*INDEX('Dechrau arni'!$C$10:$C$17, MATCH(F13, 'Dechrau arni'!$B$10:$B$17, 0))</f>
        <v>0</v>
      </c>
    </row>
    <row r="14" spans="2:7" s="21" customFormat="1" ht="18" customHeight="1" x14ac:dyDescent="0.25">
      <c r="B14" s="19"/>
      <c r="C14" s="20" t="s">
        <v>208</v>
      </c>
      <c r="E14" s="22">
        <v>0</v>
      </c>
      <c r="F14" s="22" t="s">
        <v>10</v>
      </c>
      <c r="G14" s="24">
        <f>E14*INDEX('Dechrau arni'!$C$10:$C$17, MATCH(F14, 'Dechrau arni'!$B$10:$B$17, 0))</f>
        <v>0</v>
      </c>
    </row>
    <row r="15" spans="2:7" s="21" customFormat="1" ht="18" customHeight="1" x14ac:dyDescent="0.25">
      <c r="B15" s="19"/>
      <c r="C15" s="20" t="s">
        <v>209</v>
      </c>
      <c r="E15" s="22">
        <v>0</v>
      </c>
      <c r="F15" s="22" t="s">
        <v>6</v>
      </c>
      <c r="G15" s="24">
        <f>E15*INDEX('Dechrau arni'!$C$10:$C$17, MATCH(F15, 'Dechrau arni'!$B$10:$B$17, 0))</f>
        <v>0</v>
      </c>
    </row>
    <row r="16" spans="2:7" s="21" customFormat="1" ht="18" customHeight="1" x14ac:dyDescent="0.25">
      <c r="B16" s="19"/>
      <c r="C16" s="20" t="s">
        <v>210</v>
      </c>
      <c r="E16" s="22">
        <v>0</v>
      </c>
      <c r="F16" s="22" t="s">
        <v>6</v>
      </c>
      <c r="G16" s="24">
        <f>E16*INDEX('Dechrau arni'!$C$10:$C$17, MATCH(F16, 'Dechrau arni'!$B$10:$B$17, 0))</f>
        <v>0</v>
      </c>
    </row>
    <row r="17" spans="2:7" ht="15" customHeight="1" x14ac:dyDescent="0.25">
      <c r="G17" s="24"/>
    </row>
    <row r="18" spans="2:7" s="21" customFormat="1" ht="18" customHeight="1" x14ac:dyDescent="0.25">
      <c r="B18" s="19" t="s">
        <v>154</v>
      </c>
      <c r="C18" s="20" t="s">
        <v>155</v>
      </c>
      <c r="E18" s="23">
        <v>0</v>
      </c>
      <c r="F18" s="23" t="s">
        <v>9</v>
      </c>
      <c r="G18" s="24">
        <f>E18*INDEX('Dechrau arni'!$C$10:$C$17, MATCH(F18, 'Dechrau arni'!$B$10:$B$17, 0))</f>
        <v>0</v>
      </c>
    </row>
    <row r="19" spans="2:7" s="21" customFormat="1" ht="18" customHeight="1" x14ac:dyDescent="0.25">
      <c r="B19" s="19"/>
      <c r="C19" s="20" t="s">
        <v>156</v>
      </c>
      <c r="E19" s="22">
        <v>0</v>
      </c>
      <c r="F19" s="22" t="s">
        <v>9</v>
      </c>
      <c r="G19" s="24">
        <f>E19*INDEX('Dechrau arni'!$C$10:$C$17, MATCH(F19, 'Dechrau arni'!$B$10:$B$17, 0))</f>
        <v>0</v>
      </c>
    </row>
    <row r="20" spans="2:7" s="21" customFormat="1" ht="18" customHeight="1" x14ac:dyDescent="0.25">
      <c r="B20" s="19"/>
      <c r="C20" s="20" t="s">
        <v>211</v>
      </c>
      <c r="E20" s="22">
        <v>0</v>
      </c>
      <c r="F20" s="22" t="s">
        <v>9</v>
      </c>
      <c r="G20" s="24">
        <f>E20*INDEX('Dechrau arni'!$C$10:$C$17, MATCH(F20, 'Dechrau arni'!$B$10:$B$17, 0))</f>
        <v>0</v>
      </c>
    </row>
    <row r="21" spans="2:7" s="21" customFormat="1" ht="18" customHeight="1" x14ac:dyDescent="0.25">
      <c r="B21" s="19"/>
      <c r="C21" s="20" t="s">
        <v>157</v>
      </c>
      <c r="E21" s="22">
        <v>0</v>
      </c>
      <c r="F21" s="22" t="s">
        <v>9</v>
      </c>
      <c r="G21" s="24">
        <f>E21*INDEX('Dechrau arni'!$C$10:$C$17, MATCH(F21, 'Dechrau arni'!$B$10:$B$17, 0))</f>
        <v>0</v>
      </c>
    </row>
    <row r="22" spans="2:7" ht="15" customHeight="1" x14ac:dyDescent="0.25">
      <c r="G22" s="24"/>
    </row>
    <row r="23" spans="2:7" s="21" customFormat="1" ht="18" customHeight="1" x14ac:dyDescent="0.25">
      <c r="B23" s="19" t="s">
        <v>158</v>
      </c>
      <c r="C23" s="20" t="s">
        <v>158</v>
      </c>
      <c r="E23" s="23">
        <v>0</v>
      </c>
      <c r="F23" s="23" t="s">
        <v>9</v>
      </c>
      <c r="G23" s="24">
        <f>E23*INDEX('Dechrau arni'!$C$10:$C$17, MATCH(F23, 'Dechrau arni'!$B$10:$B$17, 0))</f>
        <v>0</v>
      </c>
    </row>
    <row r="24" spans="2:7" s="21" customFormat="1" ht="18" customHeight="1" x14ac:dyDescent="0.25">
      <c r="B24" s="19"/>
      <c r="C24" s="20" t="s">
        <v>159</v>
      </c>
      <c r="E24" s="22">
        <v>0</v>
      </c>
      <c r="F24" s="22" t="s">
        <v>9</v>
      </c>
      <c r="G24" s="24">
        <f>E24*INDEX('Dechrau arni'!$C$10:$C$17, MATCH(F24, 'Dechrau arni'!$B$10:$B$17, 0))</f>
        <v>0</v>
      </c>
    </row>
    <row r="25" spans="2:7" s="21" customFormat="1" ht="18" customHeight="1" x14ac:dyDescent="0.25">
      <c r="B25" s="19"/>
      <c r="C25" s="20" t="s">
        <v>160</v>
      </c>
      <c r="E25" s="22">
        <v>0</v>
      </c>
      <c r="F25" s="22" t="s">
        <v>9</v>
      </c>
      <c r="G25" s="24">
        <f>E25*INDEX('Dechrau arni'!$C$10:$C$17, MATCH(F25, 'Dechrau arni'!$B$10:$B$17, 0))</f>
        <v>0</v>
      </c>
    </row>
    <row r="26" spans="2:7" s="21" customFormat="1" ht="18" customHeight="1" x14ac:dyDescent="0.25">
      <c r="C26" s="20"/>
      <c r="G26" s="24"/>
    </row>
    <row r="27" spans="2:7" s="21" customFormat="1" ht="18" customHeight="1" x14ac:dyDescent="0.25">
      <c r="B27" s="25" t="s">
        <v>40</v>
      </c>
      <c r="C27" s="20"/>
      <c r="E27" s="26">
        <v>0</v>
      </c>
      <c r="F27" s="23" t="s">
        <v>10</v>
      </c>
      <c r="G27" s="24">
        <f>E27*INDEX('Dechrau arni'!$C$10:$C$17, MATCH(F27, 'Dechrau arni'!$B$10:$B$17, 0))</f>
        <v>0</v>
      </c>
    </row>
    <row r="28" spans="2:7" s="21" customFormat="1" ht="18" customHeight="1" x14ac:dyDescent="0.25">
      <c r="C28" s="20"/>
      <c r="E28" s="26">
        <v>0</v>
      </c>
      <c r="F28" s="22" t="s">
        <v>10</v>
      </c>
      <c r="G28" s="24">
        <f>E28*INDEX('Dechrau arni'!$C$10:$C$17, MATCH(F28, 'Dechrau arni'!$B$10:$B$17, 0))</f>
        <v>0</v>
      </c>
    </row>
    <row r="29" spans="2:7" s="21" customFormat="1" ht="18" customHeight="1" x14ac:dyDescent="0.25">
      <c r="C29" s="20"/>
      <c r="E29" s="26">
        <v>0</v>
      </c>
      <c r="F29" s="22" t="s">
        <v>10</v>
      </c>
      <c r="G29" s="24">
        <f>E29*INDEX('Dechrau arni'!$C$10:$C$17, MATCH(F29, 'Dechrau arni'!$B$10:$B$17, 0))</f>
        <v>0</v>
      </c>
    </row>
    <row r="30" spans="2:7" s="21" customFormat="1" ht="18" customHeight="1" x14ac:dyDescent="0.25">
      <c r="C30" s="20"/>
      <c r="E30" s="26">
        <v>0</v>
      </c>
      <c r="F30" s="22" t="s">
        <v>10</v>
      </c>
      <c r="G30" s="24">
        <f>E30*INDEX('Dechrau arni'!$C$10:$C$17, MATCH(F30, 'Dechrau arni'!$B$10:$B$17, 0))</f>
        <v>0</v>
      </c>
    </row>
    <row r="31" spans="2:7" s="21" customFormat="1" ht="18" customHeight="1" x14ac:dyDescent="0.25">
      <c r="C31" s="20"/>
      <c r="E31" s="26">
        <v>0</v>
      </c>
      <c r="F31" s="22" t="s">
        <v>10</v>
      </c>
      <c r="G31" s="24">
        <f>E31*INDEX('Dechrau arni'!$C$10:$C$17, MATCH(F31, 'Dechrau arni'!$B$10:$B$17, 0))</f>
        <v>0</v>
      </c>
    </row>
    <row r="32" spans="2:7" ht="15" customHeight="1" x14ac:dyDescent="0.2">
      <c r="G32" s="29"/>
    </row>
    <row r="33" spans="3:7" s="4" customFormat="1" ht="23" customHeight="1" x14ac:dyDescent="0.3">
      <c r="C33" s="16"/>
      <c r="E33" s="56"/>
      <c r="F33" s="28" t="s">
        <v>134</v>
      </c>
      <c r="G33" s="14">
        <f>SUM(G$9:G$31)</f>
        <v>0</v>
      </c>
    </row>
    <row r="34" spans="3:7" ht="23" customHeight="1" x14ac:dyDescent="0.3">
      <c r="E34" s="42"/>
      <c r="F34" s="42"/>
      <c r="G34" s="14"/>
    </row>
    <row r="35" spans="3:7" ht="23" customHeight="1" x14ac:dyDescent="0.3">
      <c r="E35" s="96" t="s">
        <v>65</v>
      </c>
      <c r="F35" s="96"/>
      <c r="G35" s="14">
        <f>SUM(Canlyniadau!D20:D25)</f>
        <v>0</v>
      </c>
    </row>
    <row r="36" spans="3:7" ht="23" customHeight="1" x14ac:dyDescent="0.3">
      <c r="G36" s="27"/>
    </row>
    <row r="37" spans="3:7" ht="15" customHeight="1" x14ac:dyDescent="0.2">
      <c r="G37" s="29"/>
    </row>
    <row r="39" spans="3:7" ht="15" customHeight="1" x14ac:dyDescent="0.2">
      <c r="G39"/>
    </row>
    <row r="42" spans="3:7" ht="18" customHeight="1" x14ac:dyDescent="0.2">
      <c r="G42" s="31"/>
    </row>
  </sheetData>
  <sheetProtection selectLockedCells="1" selectUnlockedCells="1"/>
  <mergeCells count="1">
    <mergeCell ref="E35:F35"/>
  </mergeCells>
  <conditionalFormatting sqref="G9:G31">
    <cfRule type="expression" dxfId="5" priority="1" stopIfTrue="1">
      <formula>NOT(ISERROR(SEARCH("ERROR",G9)))</formula>
    </cfRule>
  </conditionalFormatting>
  <dataValidations count="1">
    <dataValidation type="list" operator="equal" allowBlank="1" showErrorMessage="1" sqref="F27:F31 F9:F25" xr:uid="{00000000-0002-0000-0700-000000000000}">
      <formula1>#N/A</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S57"/>
  <sheetViews>
    <sheetView tabSelected="1" workbookViewId="0">
      <selection activeCell="G9" sqref="G9:M11"/>
    </sheetView>
  </sheetViews>
  <sheetFormatPr baseColWidth="10" defaultColWidth="8.83203125" defaultRowHeight="18.75" customHeight="1" x14ac:dyDescent="0.25"/>
  <cols>
    <col min="2" max="2" width="38.33203125" style="58" customWidth="1"/>
    <col min="3" max="3" width="8.5" style="58" customWidth="1"/>
    <col min="4" max="4" width="23.6640625" style="19" customWidth="1"/>
    <col min="5" max="5" width="17.33203125" customWidth="1"/>
    <col min="6" max="6" width="3.1640625" customWidth="1"/>
    <col min="7" max="12" width="8.83203125" style="59"/>
    <col min="13" max="13" width="35.5" style="59" customWidth="1"/>
  </cols>
  <sheetData>
    <row r="2" spans="2:19" ht="15" customHeight="1" x14ac:dyDescent="0.25">
      <c r="J2" s="10"/>
      <c r="K2" s="10"/>
      <c r="L2" s="10"/>
      <c r="M2" s="10"/>
    </row>
    <row r="4" spans="2:19" s="34" customFormat="1" ht="36" customHeight="1" x14ac:dyDescent="0.45">
      <c r="B4" s="57" t="s">
        <v>161</v>
      </c>
      <c r="C4" s="60"/>
      <c r="D4" s="61"/>
      <c r="G4" s="62"/>
      <c r="H4" s="62"/>
      <c r="I4" s="62"/>
      <c r="J4" s="99"/>
      <c r="K4" s="99"/>
      <c r="L4" s="99"/>
      <c r="M4" s="99"/>
    </row>
    <row r="5" spans="2:19" ht="18" customHeight="1" x14ac:dyDescent="0.25">
      <c r="G5" s="100"/>
      <c r="H5" s="100"/>
      <c r="I5" s="100"/>
      <c r="J5" s="100"/>
      <c r="K5" s="100"/>
      <c r="L5" s="100"/>
      <c r="M5" s="100"/>
    </row>
    <row r="6" spans="2:19" ht="23" customHeight="1" x14ac:dyDescent="0.25">
      <c r="G6" s="100"/>
      <c r="H6" s="100"/>
      <c r="I6" s="100"/>
      <c r="J6" s="100"/>
      <c r="K6" s="100"/>
      <c r="L6" s="100"/>
      <c r="M6" s="100"/>
      <c r="N6" s="63"/>
      <c r="O6" s="63"/>
      <c r="P6" s="63"/>
      <c r="Q6" s="63"/>
      <c r="R6" s="63"/>
      <c r="S6" s="63"/>
    </row>
    <row r="7" spans="2:19" ht="24" customHeight="1" x14ac:dyDescent="0.2">
      <c r="B7" s="64" t="s">
        <v>162</v>
      </c>
      <c r="C7" s="65"/>
      <c r="D7" s="66" t="s">
        <v>163</v>
      </c>
      <c r="G7" s="101" t="str">
        <f>IF(D12&gt;0,Advice!B4,IF(D12&lt;0,Advice!B9,IF(D12=0,Advice!B14,"")))</f>
        <v>Newyddion da - mae’ch cyllideb yn mantoli!</v>
      </c>
      <c r="H7" s="101"/>
      <c r="I7" s="101"/>
      <c r="J7" s="101"/>
      <c r="K7" s="101"/>
      <c r="L7" s="101"/>
      <c r="M7" s="101"/>
      <c r="N7" s="67"/>
    </row>
    <row r="8" spans="2:19" ht="23" customHeight="1" x14ac:dyDescent="0.2">
      <c r="B8" s="68"/>
      <c r="C8" s="68"/>
      <c r="D8" s="69"/>
      <c r="G8" s="94" t="str">
        <f>IF(D12&gt;0,Advice!B5,IF(D12&lt;0,Advice!B10,IF(D12=0,Advice!B15,"")))</f>
        <v>Mewn geiriau eraill, mae’ch incwm yn talu am eich gwariant.</v>
      </c>
      <c r="H8" s="94"/>
      <c r="I8" s="94"/>
      <c r="J8" s="94"/>
      <c r="K8" s="94"/>
      <c r="L8" s="94"/>
      <c r="M8" s="94"/>
      <c r="N8" s="67"/>
    </row>
    <row r="9" spans="2:19" ht="23" customHeight="1" x14ac:dyDescent="0.2">
      <c r="B9" s="70" t="s">
        <v>164</v>
      </c>
      <c r="C9" s="70"/>
      <c r="D9" s="52">
        <f>SUM(Incwm!G6)</f>
        <v>0</v>
      </c>
      <c r="G9" s="102" t="str">
        <f>IF(D12&gt;0,Advice!B6,IF(D12&lt;0,Advice!B11,IF(D12=0,Advice!B16,"")))</f>
        <v>Felly os ydych yn siŵr eich bod wedi nodi’ch holl ffigyrau’n gywir ac rydych wedi bod yn onest ynghylch eich gwariant yna mae hyn yn ddechrau da.</v>
      </c>
      <c r="H9" s="102"/>
      <c r="I9" s="102"/>
      <c r="J9" s="102"/>
      <c r="K9" s="102"/>
      <c r="L9" s="102"/>
      <c r="M9" s="102"/>
      <c r="N9" s="67"/>
    </row>
    <row r="10" spans="2:19" ht="23" customHeight="1" x14ac:dyDescent="0.2">
      <c r="B10" s="70" t="s">
        <v>65</v>
      </c>
      <c r="C10" s="70"/>
      <c r="D10" s="52">
        <f>SUM(D20:D25)</f>
        <v>0</v>
      </c>
      <c r="G10" s="102"/>
      <c r="H10" s="102"/>
      <c r="I10" s="102"/>
      <c r="J10" s="102"/>
      <c r="K10" s="102"/>
      <c r="L10" s="102"/>
      <c r="M10" s="102"/>
      <c r="N10" s="67"/>
    </row>
    <row r="11" spans="2:19" s="4" customFormat="1" ht="23" customHeight="1" x14ac:dyDescent="0.3">
      <c r="B11" s="58"/>
      <c r="C11" s="58"/>
      <c r="D11" s="71"/>
      <c r="G11" s="102"/>
      <c r="H11" s="102"/>
      <c r="I11" s="102"/>
      <c r="J11" s="102"/>
      <c r="K11" s="102"/>
      <c r="L11" s="102"/>
      <c r="M11" s="102"/>
      <c r="N11" s="67"/>
      <c r="O11" s="47"/>
    </row>
    <row r="12" spans="2:19" ht="25" customHeight="1" x14ac:dyDescent="0.2">
      <c r="B12" s="72" t="s">
        <v>13</v>
      </c>
      <c r="C12" s="73"/>
      <c r="D12" s="74">
        <f>D9-D10</f>
        <v>0</v>
      </c>
      <c r="G12" s="102" t="str">
        <f>IF(D12&gt;0,Advice!B7,IF(D12&lt;0,Advice!B12,IF(D12=0,Advice!B17,"")))</f>
        <v>Mae pethau y dylech eu gwneud i’ch diogelu’ch hunan o hyd. Ewch at eich camau nesaf i ganfod lle y gallech dorri costau ac efallai adeiladu cronfa liniaru gyda chynilion. Fel arall gallai bil annisgwyl - fel pibell sydd wedi torri neu’r car yn torri - eich gosod mewn sefyllfa lle rydych yn gwario mwy na’r hyn rydych yn ei ennill.</v>
      </c>
      <c r="H12" s="102"/>
      <c r="I12" s="102"/>
      <c r="J12" s="102"/>
      <c r="K12" s="102"/>
      <c r="L12" s="102"/>
      <c r="M12" s="102"/>
      <c r="N12" s="67"/>
    </row>
    <row r="13" spans="2:19" ht="18" customHeight="1" x14ac:dyDescent="0.25">
      <c r="G13" s="102"/>
      <c r="H13" s="102"/>
      <c r="I13" s="102"/>
      <c r="J13" s="102"/>
      <c r="K13" s="102"/>
      <c r="L13" s="102"/>
      <c r="M13" s="102"/>
      <c r="N13" s="67"/>
    </row>
    <row r="14" spans="2:19" ht="23" customHeight="1" x14ac:dyDescent="0.25">
      <c r="B14"/>
      <c r="C14" s="75"/>
      <c r="G14" s="102"/>
      <c r="H14" s="102"/>
      <c r="I14" s="102"/>
      <c r="J14" s="102"/>
      <c r="K14" s="102"/>
      <c r="L14" s="102"/>
      <c r="M14" s="102"/>
      <c r="N14" s="67"/>
    </row>
    <row r="15" spans="2:19" ht="18" customHeight="1" x14ac:dyDescent="0.25">
      <c r="G15" s="102"/>
      <c r="H15" s="102"/>
      <c r="I15" s="102"/>
      <c r="J15" s="102"/>
      <c r="K15" s="102"/>
      <c r="L15" s="102"/>
      <c r="M15" s="102"/>
      <c r="N15" s="67"/>
    </row>
    <row r="16" spans="2:19" ht="18" customHeight="1" x14ac:dyDescent="0.25">
      <c r="G16" s="76"/>
      <c r="H16" s="76"/>
      <c r="I16" s="76"/>
      <c r="J16" s="76"/>
      <c r="K16" s="76"/>
      <c r="L16" s="76"/>
      <c r="M16" s="76"/>
      <c r="N16" s="67"/>
    </row>
    <row r="17" spans="2:19" ht="23" customHeight="1" x14ac:dyDescent="0.3">
      <c r="G17" s="76"/>
      <c r="H17" s="76"/>
      <c r="I17" s="76"/>
      <c r="J17" s="76"/>
      <c r="K17" s="76"/>
      <c r="L17" s="76"/>
      <c r="M17" s="76"/>
      <c r="N17" s="67"/>
      <c r="P17" s="68"/>
      <c r="Q17" s="11"/>
      <c r="R17" s="77"/>
      <c r="S17" s="78"/>
    </row>
    <row r="18" spans="2:19" ht="24" customHeight="1" x14ac:dyDescent="0.3">
      <c r="B18" s="64" t="s">
        <v>165</v>
      </c>
      <c r="C18" s="79"/>
      <c r="D18" s="66" t="s">
        <v>163</v>
      </c>
      <c r="E18" s="80" t="s">
        <v>166</v>
      </c>
      <c r="G18" s="103" t="s">
        <v>167</v>
      </c>
      <c r="H18" s="103"/>
      <c r="I18" s="103"/>
      <c r="J18" s="103"/>
      <c r="K18" s="103"/>
      <c r="L18" s="103"/>
      <c r="M18" s="103"/>
      <c r="N18" s="67"/>
    </row>
    <row r="19" spans="2:19" ht="18" customHeight="1" x14ac:dyDescent="0.25">
      <c r="B19" s="81"/>
      <c r="C19" s="81"/>
      <c r="D19" s="82"/>
      <c r="G19"/>
      <c r="H19"/>
      <c r="I19"/>
      <c r="J19"/>
      <c r="K19"/>
      <c r="L19"/>
      <c r="M19"/>
    </row>
    <row r="20" spans="2:19" ht="23" customHeight="1" x14ac:dyDescent="0.25">
      <c r="B20" s="83" t="s">
        <v>41</v>
      </c>
      <c r="C20" s="84"/>
      <c r="D20" s="82">
        <f>SUM('Biliau''r cartref'!G40)</f>
        <v>0</v>
      </c>
      <c r="E20" s="85" t="str">
        <f>IF(D20=0,"",D20/D10)</f>
        <v/>
      </c>
      <c r="G20" s="101" t="str">
        <f>IF(D12&gt;0,'Next steps'!B3,IF(D12=0,'Next steps'!B24,IF(D12&lt;=0,'Next steps'!B45,"")))</f>
        <v>Cymryd rheolaeth o'ch gwariant</v>
      </c>
      <c r="H20" s="101"/>
      <c r="I20" s="101"/>
      <c r="J20" s="101"/>
      <c r="K20" s="101"/>
      <c r="L20" s="101"/>
      <c r="M20" s="101"/>
    </row>
    <row r="21" spans="2:19" ht="18" customHeight="1" x14ac:dyDescent="0.25">
      <c r="B21" s="83" t="s">
        <v>66</v>
      </c>
      <c r="C21" s="84"/>
      <c r="D21" s="82">
        <f>SUM('Costau byw'!G38)</f>
        <v>0</v>
      </c>
      <c r="E21" s="85" t="str">
        <f>IF(D21=0,"",D21/D10)</f>
        <v/>
      </c>
      <c r="G21" s="102" t="str">
        <f>IF(D12&gt;0,'Next steps'!B4,IF(D12=0,'Next steps'!B25,IF(D12&lt;=0,'Next steps'!B46,"")))</f>
        <v>Mae ein canllaw i ddechreuwyr ar reoli eich arian yn lle gwych i ddechrau – edrychwch ar faint allech chi ei arbed.</v>
      </c>
      <c r="H21" s="102"/>
      <c r="I21" s="102"/>
      <c r="J21" s="102"/>
      <c r="K21" s="102"/>
      <c r="L21" s="102"/>
      <c r="M21" s="102"/>
    </row>
    <row r="22" spans="2:19" ht="18" customHeight="1" x14ac:dyDescent="0.25">
      <c r="B22" s="86" t="s">
        <v>87</v>
      </c>
      <c r="C22" s="84"/>
      <c r="D22" s="82">
        <f>SUM('Cyllid ac Yswiriant'!G43)</f>
        <v>0</v>
      </c>
      <c r="E22" s="85" t="str">
        <f>IF(D22=0,"",D22/D10)</f>
        <v/>
      </c>
      <c r="G22" s="102"/>
      <c r="H22" s="102"/>
      <c r="I22" s="102"/>
      <c r="J22" s="102"/>
      <c r="K22" s="102"/>
      <c r="L22" s="102"/>
      <c r="M22" s="102"/>
    </row>
    <row r="23" spans="2:19" ht="18" customHeight="1" x14ac:dyDescent="0.25">
      <c r="B23" s="83" t="s">
        <v>112</v>
      </c>
      <c r="C23" s="84"/>
      <c r="D23" s="82">
        <f>SUM('Teulu a ffrindiau'!G40)</f>
        <v>0</v>
      </c>
      <c r="E23" s="85" t="str">
        <f>IF(D23=0,"",D23/D10)</f>
        <v/>
      </c>
      <c r="G23" s="102"/>
      <c r="H23" s="102"/>
      <c r="I23" s="102"/>
      <c r="J23" s="102"/>
      <c r="K23" s="102"/>
      <c r="L23" s="102"/>
      <c r="M23" s="102"/>
    </row>
    <row r="24" spans="2:19" ht="18" customHeight="1" x14ac:dyDescent="0.25">
      <c r="B24" s="83" t="s">
        <v>135</v>
      </c>
      <c r="C24" s="84"/>
      <c r="D24" s="82">
        <f>SUM(Teithio!G30)</f>
        <v>0</v>
      </c>
      <c r="E24" s="85" t="str">
        <f>IF(D24=0,"",D24/D10)</f>
        <v/>
      </c>
      <c r="G24" s="102"/>
      <c r="H24" s="102"/>
      <c r="I24" s="102"/>
      <c r="J24" s="102"/>
      <c r="K24" s="102"/>
      <c r="L24" s="102"/>
      <c r="M24" s="102"/>
    </row>
    <row r="25" spans="2:19" ht="18" customHeight="1" x14ac:dyDescent="0.25">
      <c r="B25" s="83" t="s">
        <v>150</v>
      </c>
      <c r="C25" s="84"/>
      <c r="D25" s="82">
        <f>SUM(Hamdden!G33)</f>
        <v>0</v>
      </c>
      <c r="E25" s="85" t="str">
        <f>IF(D25=0,"",D25/D10)</f>
        <v/>
      </c>
      <c r="G25" s="104" t="str">
        <f>IF(D12&gt;0,HYPERLINK('Next steps'!H5 &amp; 'Next steps'!B99,'Next steps'!B5),IF(D12=0,HYPERLINK('Next steps'!H26 &amp; 'Next steps'!B99,'Next steps'!B26),IF(D12&lt;0,HYPERLINK('Next steps'!H47 &amp; 'Next steps'!B99,'Next steps'!B47),"")))</f>
        <v xml:space="preserve">Rheoli eich arian </v>
      </c>
      <c r="H25" s="104"/>
      <c r="I25" s="104"/>
      <c r="J25" s="104"/>
      <c r="K25" s="104"/>
      <c r="L25" s="104"/>
      <c r="M25" s="104"/>
    </row>
    <row r="26" spans="2:19" ht="18" customHeight="1" x14ac:dyDescent="0.25">
      <c r="G26" s="98"/>
      <c r="H26" s="98"/>
      <c r="I26" s="98"/>
      <c r="J26" s="98"/>
      <c r="K26" s="98"/>
      <c r="L26" s="98"/>
      <c r="M26" s="98"/>
    </row>
    <row r="28" spans="2:19" ht="23" customHeight="1" x14ac:dyDescent="0.25">
      <c r="G28" s="101" t="str">
        <f>IF(D12&gt;0,'Next steps'!B8,IF(D12=0,'Next steps'!B29,IF(D12&lt;=0,'Next steps'!B50,"")))</f>
        <v xml:space="preserve">Arbed arian ar eich biliau cartref </v>
      </c>
      <c r="H28" s="101"/>
      <c r="I28" s="101"/>
      <c r="J28" s="101"/>
      <c r="K28" s="101"/>
      <c r="L28" s="101"/>
      <c r="M28" s="101"/>
    </row>
    <row r="29" spans="2:19" ht="18" customHeight="1" x14ac:dyDescent="0.25">
      <c r="G29" s="102" t="str">
        <f>IF(D12&gt;0,'Next steps'!B9,IF(D12=0,'Next steps'!B30,IF(D12&lt;=0,'Next steps'!B51,"")))</f>
        <v>Fel ynni, dŵr, Y Dreth Gyngor, biliau ffôn a band eang. Dewch o hyd i ffyrdd hawdd o leihau costau – gallech arbed £100oedd bob blwyddyn.</v>
      </c>
      <c r="H29" s="102"/>
      <c r="I29" s="102"/>
      <c r="J29" s="102"/>
      <c r="K29" s="102"/>
      <c r="L29" s="102"/>
      <c r="M29" s="102"/>
    </row>
    <row r="30" spans="2:19" ht="18" customHeight="1" x14ac:dyDescent="0.25">
      <c r="G30" s="102"/>
      <c r="H30" s="102"/>
      <c r="I30" s="102"/>
      <c r="J30" s="102"/>
      <c r="K30" s="102"/>
      <c r="L30" s="102"/>
      <c r="M30" s="102"/>
    </row>
    <row r="31" spans="2:19" ht="18" customHeight="1" x14ac:dyDescent="0.25">
      <c r="G31" s="102"/>
      <c r="H31" s="102"/>
      <c r="I31" s="102"/>
      <c r="J31" s="102"/>
      <c r="K31" s="102"/>
      <c r="L31" s="102"/>
      <c r="M31" s="102"/>
    </row>
    <row r="32" spans="2:19" ht="18" customHeight="1" x14ac:dyDescent="0.25">
      <c r="G32" s="102"/>
      <c r="H32" s="102"/>
      <c r="I32" s="102"/>
      <c r="J32" s="102"/>
      <c r="K32" s="102"/>
      <c r="L32" s="102"/>
      <c r="M32" s="102"/>
    </row>
    <row r="33" spans="6:13" ht="18" customHeight="1" x14ac:dyDescent="0.25">
      <c r="G33" s="104" t="str">
        <f>IF(D12&gt;0,HYPERLINK('Next steps'!H10 &amp; 'Next steps'!B99,'Next steps'!B10),IF(D12=0,HYPERLINK('Next steps'!H31 &amp; 'Next steps'!B99,'Next steps'!B31),IF(D12&lt;0,HYPERLINK('Next steps'!H52 &amp; 'Next steps'!B99,'Next steps'!B52),"")))</f>
        <v>Sut i arbed arian ar filiau cartref</v>
      </c>
      <c r="H33" s="104"/>
      <c r="I33" s="104"/>
      <c r="J33" s="104"/>
      <c r="K33" s="104"/>
      <c r="L33" s="104"/>
      <c r="M33" s="104"/>
    </row>
    <row r="34" spans="6:13" ht="18" customHeight="1" x14ac:dyDescent="0.25">
      <c r="G34" s="98"/>
      <c r="H34" s="98"/>
      <c r="I34" s="98"/>
      <c r="J34" s="98"/>
      <c r="K34" s="98"/>
      <c r="L34" s="98"/>
      <c r="M34" s="98"/>
    </row>
    <row r="36" spans="6:13" ht="23" customHeight="1" x14ac:dyDescent="0.3">
      <c r="G36" s="105" t="str">
        <f>IF(D12&gt;0,'Next steps'!B13,IF(D12=0,'Next steps'!B34,IF(D12&lt;=0,'Next steps'!B55,"")))</f>
        <v>Adeiladu eich byffer cynilion ar gyfer argyfwng</v>
      </c>
      <c r="H36" s="105"/>
      <c r="I36" s="105"/>
      <c r="J36" s="105"/>
      <c r="K36" s="105"/>
      <c r="L36" s="105"/>
      <c r="M36" s="105"/>
    </row>
    <row r="37" spans="6:13" ht="23" customHeight="1" x14ac:dyDescent="0.25">
      <c r="F37" s="47"/>
      <c r="G37" s="102" t="str">
        <f>IF(D12&gt;0,'Next steps'!B14,IF(D12=0,'Next steps'!B35,IF(D12&lt;=0,'Next steps'!B56,"")))</f>
        <v>Os oes gennych rywfaint o arian ar ôl yn eich cyllideb, mae'n syniad da ei gynilo ar gyfer diwrnod glawog. Darganfyddwch sut i adeiladu cronfa argyfwng.</v>
      </c>
      <c r="H37" s="102"/>
      <c r="I37" s="102"/>
      <c r="J37" s="102"/>
      <c r="K37" s="102"/>
      <c r="L37" s="102"/>
      <c r="M37" s="102"/>
    </row>
    <row r="38" spans="6:13" ht="18" customHeight="1" x14ac:dyDescent="0.25">
      <c r="G38" s="102"/>
      <c r="H38" s="102"/>
      <c r="I38" s="102"/>
      <c r="J38" s="102"/>
      <c r="K38" s="102"/>
      <c r="L38" s="102"/>
      <c r="M38" s="102"/>
    </row>
    <row r="39" spans="6:13" ht="23" customHeight="1" x14ac:dyDescent="0.25">
      <c r="F39" s="47"/>
      <c r="G39" s="102"/>
      <c r="H39" s="102"/>
      <c r="I39" s="102"/>
      <c r="J39" s="102"/>
      <c r="K39" s="102"/>
      <c r="L39" s="102"/>
      <c r="M39" s="102"/>
    </row>
    <row r="40" spans="6:13" ht="18" customHeight="1" x14ac:dyDescent="0.25">
      <c r="F40" s="58"/>
      <c r="G40" s="102"/>
      <c r="H40" s="102"/>
      <c r="I40" s="102"/>
      <c r="J40" s="102"/>
      <c r="K40" s="102"/>
      <c r="L40" s="102"/>
      <c r="M40" s="102"/>
    </row>
    <row r="41" spans="6:13" ht="23" customHeight="1" x14ac:dyDescent="0.25">
      <c r="F41" s="47"/>
      <c r="G41" s="104" t="str">
        <f>IF(D12&gt;0,HYPERLINK('Next steps'!H15 &amp; 'Next steps'!B99,'Next steps'!B15),IF(D12=0,HYPERLINK('Next steps'!H36 &amp; 'Next steps'!B99,'Next steps'!B36),IF(D12&lt;0,HYPERLINK('Next steps'!H57 &amp; 'Next steps'!B99,'Next steps'!B57),"")))</f>
        <v>Cynilion ar gyfer argyfwng - faint sy’n ddigon?</v>
      </c>
      <c r="H41" s="104"/>
      <c r="I41" s="104"/>
      <c r="J41" s="104"/>
      <c r="K41" s="104"/>
      <c r="L41" s="104"/>
      <c r="M41" s="104"/>
    </row>
    <row r="43" spans="6:13" ht="18.75" customHeight="1" x14ac:dyDescent="0.25">
      <c r="G43" s="101" t="str">
        <f>IF(D12&gt;0,'Next steps'!B18,IF(D12=0,'Next steps'!B39,IF(D12&lt;=0,'Next steps'!B60,"")))</f>
        <v xml:space="preserve">Gwneud y mwyaf o'ch cynilion </v>
      </c>
      <c r="H43" s="101"/>
      <c r="I43" s="101"/>
      <c r="J43" s="101"/>
      <c r="K43" s="101"/>
      <c r="L43" s="101"/>
      <c r="M43" s="101"/>
    </row>
    <row r="44" spans="6:13" ht="18.75" customHeight="1" x14ac:dyDescent="0.25">
      <c r="G44" s="102" t="str">
        <f>IF(D12&gt;0,'Next steps'!B19,IF(D12=0,'Next steps'!B40,IF(D12&lt;=0,'Next steps'!B61,"")))</f>
        <v>Dysgwch sut i ddod o hyd i'r cyfrifon cynilo gorau a chymharu'r cyfraddau uchaf.</v>
      </c>
      <c r="H44" s="102"/>
      <c r="I44" s="102"/>
      <c r="J44" s="102"/>
      <c r="K44" s="102"/>
      <c r="L44" s="102"/>
      <c r="M44" s="102"/>
    </row>
    <row r="45" spans="6:13" ht="18.75" customHeight="1" x14ac:dyDescent="0.25">
      <c r="G45" s="102"/>
      <c r="H45" s="102"/>
      <c r="I45" s="102"/>
      <c r="J45" s="102"/>
      <c r="K45" s="102"/>
      <c r="L45" s="102"/>
      <c r="M45" s="102"/>
    </row>
    <row r="46" spans="6:13" ht="18.75" customHeight="1" x14ac:dyDescent="0.25">
      <c r="G46" s="102"/>
      <c r="H46" s="102"/>
      <c r="I46" s="102"/>
      <c r="J46" s="102"/>
      <c r="K46" s="102"/>
      <c r="L46" s="102"/>
      <c r="M46" s="102"/>
    </row>
    <row r="47" spans="6:13" ht="18.75" customHeight="1" x14ac:dyDescent="0.25">
      <c r="G47" s="102"/>
      <c r="H47" s="102"/>
      <c r="I47" s="102"/>
      <c r="J47" s="102"/>
      <c r="K47" s="102"/>
      <c r="L47" s="102"/>
      <c r="M47" s="102"/>
    </row>
    <row r="48" spans="6:13" ht="18.75" customHeight="1" x14ac:dyDescent="0.25">
      <c r="G48" s="104" t="str">
        <f>IF(D12&gt;0,HYPERLINK('Next steps'!H20 &amp; 'Next steps'!B99,'Next steps'!B20),IF(D12=0,HYPERLINK('Next steps'!H41 &amp; 'Next steps'!B99,'Next steps'!B41),IF(D12&lt;0,HYPERLINK('Next steps'!H62 &amp; 'Next steps'!B99,'Next steps'!B62),"")))</f>
        <v>Sut i ddod o hyd i’r cyfrif cynilo gorau</v>
      </c>
      <c r="H48" s="104"/>
      <c r="I48" s="104"/>
      <c r="J48" s="104"/>
      <c r="K48" s="104"/>
      <c r="L48" s="104"/>
      <c r="M48" s="104"/>
    </row>
    <row r="49" spans="7:13" ht="18.75" customHeight="1" x14ac:dyDescent="0.25">
      <c r="G49" s="104" t="str">
        <f>IF(D12&gt;0,HYPERLINK('Next steps'!H21 &amp; 'Next steps'!B99,'Next steps'!B21),"")</f>
        <v/>
      </c>
      <c r="H49" s="104"/>
      <c r="I49" s="104"/>
      <c r="J49" s="104"/>
      <c r="K49" s="104"/>
      <c r="L49" s="104"/>
      <c r="M49" s="104"/>
    </row>
    <row r="51" spans="7:13" ht="18.75" customHeight="1" x14ac:dyDescent="0.25">
      <c r="G51" s="101" t="str">
        <f>IF(D12&lt;0,'Next steps'!B65,"")</f>
        <v/>
      </c>
      <c r="H51" s="101"/>
      <c r="I51" s="101"/>
      <c r="J51" s="101"/>
      <c r="K51" s="101"/>
      <c r="L51" s="101"/>
      <c r="M51" s="101"/>
    </row>
    <row r="52" spans="7:13" ht="18.75" customHeight="1" x14ac:dyDescent="0.25">
      <c r="G52" s="102" t="str">
        <f>IF(D12&lt;0,'Next steps'!B66,"")</f>
        <v/>
      </c>
      <c r="H52" s="102"/>
      <c r="I52" s="102"/>
      <c r="J52" s="102"/>
      <c r="K52" s="102"/>
      <c r="L52" s="102"/>
      <c r="M52" s="102"/>
    </row>
    <row r="53" spans="7:13" ht="18.75" customHeight="1" x14ac:dyDescent="0.25">
      <c r="G53" s="102"/>
      <c r="H53" s="102"/>
      <c r="I53" s="102"/>
      <c r="J53" s="102"/>
      <c r="K53" s="102"/>
      <c r="L53" s="102"/>
      <c r="M53" s="102"/>
    </row>
    <row r="54" spans="7:13" ht="18.75" customHeight="1" x14ac:dyDescent="0.25">
      <c r="G54" s="102"/>
      <c r="H54" s="102"/>
      <c r="I54" s="102"/>
      <c r="J54" s="102"/>
      <c r="K54" s="102"/>
      <c r="L54" s="102"/>
      <c r="M54" s="102"/>
    </row>
    <row r="55" spans="7:13" ht="18.75" customHeight="1" x14ac:dyDescent="0.25">
      <c r="G55" s="102"/>
      <c r="H55" s="102"/>
      <c r="I55" s="102"/>
      <c r="J55" s="102"/>
      <c r="K55" s="102"/>
      <c r="L55" s="102"/>
      <c r="M55" s="102"/>
    </row>
    <row r="56" spans="7:13" ht="18.75" customHeight="1" x14ac:dyDescent="0.25">
      <c r="G56" s="104" t="str">
        <f>IF(D12&lt;0,HYPERLINK('Next steps'!H67 &amp; 'Next steps'!B99,'Next steps'!B67),"")</f>
        <v/>
      </c>
      <c r="H56" s="104"/>
      <c r="I56" s="104"/>
      <c r="J56" s="104"/>
      <c r="K56" s="104"/>
      <c r="L56" s="104"/>
      <c r="M56" s="104"/>
    </row>
    <row r="57" spans="7:13" ht="18.75" customHeight="1" x14ac:dyDescent="0.25">
      <c r="G57" s="98"/>
      <c r="H57" s="98"/>
      <c r="I57" s="98"/>
      <c r="J57" s="98"/>
      <c r="K57" s="98"/>
      <c r="L57" s="98"/>
      <c r="M57" s="98"/>
    </row>
  </sheetData>
  <sheetProtection selectLockedCells="1" selectUnlockedCells="1"/>
  <mergeCells count="27">
    <mergeCell ref="G52:M55"/>
    <mergeCell ref="G56:M56"/>
    <mergeCell ref="G57:M57"/>
    <mergeCell ref="G43:M43"/>
    <mergeCell ref="G44:M47"/>
    <mergeCell ref="G48:M48"/>
    <mergeCell ref="G49:M49"/>
    <mergeCell ref="G51:M51"/>
    <mergeCell ref="G41:M41"/>
    <mergeCell ref="G28:M28"/>
    <mergeCell ref="G29:M32"/>
    <mergeCell ref="G33:M33"/>
    <mergeCell ref="G34:M34"/>
    <mergeCell ref="G36:M36"/>
    <mergeCell ref="G37:M40"/>
    <mergeCell ref="G26:M26"/>
    <mergeCell ref="J4:M4"/>
    <mergeCell ref="G5:M5"/>
    <mergeCell ref="G6:M6"/>
    <mergeCell ref="G7:M7"/>
    <mergeCell ref="G8:M8"/>
    <mergeCell ref="G9:M11"/>
    <mergeCell ref="G12:M15"/>
    <mergeCell ref="G18:M18"/>
    <mergeCell ref="G20:M20"/>
    <mergeCell ref="G21:M24"/>
    <mergeCell ref="G25:M25"/>
  </mergeCells>
  <conditionalFormatting sqref="G8">
    <cfRule type="expression" dxfId="4" priority="4" stopIfTrue="1">
      <formula>$D$12&lt;0</formula>
    </cfRule>
    <cfRule type="expression" dxfId="3" priority="5" stopIfTrue="1">
      <formula>$D$12&gt;0</formula>
    </cfRule>
  </conditionalFormatting>
  <conditionalFormatting sqref="O11 B12 D12">
    <cfRule type="cellIs" dxfId="2" priority="1" stopIfTrue="1" operator="equal">
      <formula>0</formula>
    </cfRule>
    <cfRule type="cellIs" dxfId="1" priority="2" stopIfTrue="1" operator="lessThan">
      <formula>0</formula>
    </cfRule>
    <cfRule type="cellIs" dxfId="0" priority="3" stopIfTrue="1" operator="greaterThan">
      <formula>0</formula>
    </cfRule>
  </conditionalFormatting>
  <hyperlinks>
    <hyperlink ref="B20" location="'Biliau'r cartref'" display="Biliau'r cartref" xr:uid="{00000000-0004-0000-0800-000000000000}"/>
    <hyperlink ref="B21" location="'Costau byw'!A1" display="Costau byw" xr:uid="{00000000-0004-0000-0800-000002000000}"/>
    <hyperlink ref="B22" location="'Yswiriant, benthyciadau…'!A1" display="Yswiriant, benthyciadau a bancio" xr:uid="{00000000-0004-0000-0800-000004000000}"/>
    <hyperlink ref="B23" location="'Teulu a ffrindiau'!A1" display="Teulu a ffrindiau" xr:uid="{00000000-0004-0000-0800-000006000000}"/>
    <hyperlink ref="B24" location="Teithio!A1" display="Teithio" xr:uid="{00000000-0004-0000-0800-000008000000}"/>
    <hyperlink ref="B25" location="Hamdden!A1" display="Hamdden" xr:uid="{00000000-0004-0000-0800-00000A000000}"/>
  </hyperlinks>
  <pageMargins left="0.78749999999999998" right="0.78749999999999998" top="1.0527777777777778" bottom="1.0527777777777778" header="0.51180555555555551" footer="0.51180555555555551"/>
  <pageSetup paperSize="0" firstPageNumber="0" orientation="portrait" horizontalDpi="300" verticalDpi="300"/>
  <headerFooter alignWithMargins="0">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Dechrau arni</vt:lpstr>
      <vt:lpstr>Incwm</vt:lpstr>
      <vt:lpstr>Biliau'r cartref</vt:lpstr>
      <vt:lpstr>Costau byw</vt:lpstr>
      <vt:lpstr>Cyllid ac Yswiriant</vt:lpstr>
      <vt:lpstr>Teulu a ffrindiau</vt:lpstr>
      <vt:lpstr>Teithio</vt:lpstr>
      <vt:lpstr>Hamdden</vt:lpstr>
      <vt:lpstr>Canlyniadau</vt:lpstr>
      <vt:lpstr>Advice</vt:lpstr>
      <vt:lpstr>Next 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 Lulham</cp:lastModifiedBy>
  <dcterms:created xsi:type="dcterms:W3CDTF">2023-05-19T10:48:48Z</dcterms:created>
  <dcterms:modified xsi:type="dcterms:W3CDTF">2024-12-10T10:02:09Z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1f1d417-8d24-4145-98e6-20a1a753a0a2_Enabled">
    <vt:lpwstr>true</vt:lpwstr>
  </property>
  <property fmtid="{D5CDD505-2E9C-101B-9397-08002B2CF9AE}" pid="3" name="MSIP_Label_c1f1d417-8d24-4145-98e6-20a1a753a0a2_SetDate">
    <vt:lpwstr>2024-09-25T12:12:30Z</vt:lpwstr>
  </property>
  <property fmtid="{D5CDD505-2E9C-101B-9397-08002B2CF9AE}" pid="4" name="MSIP_Label_c1f1d417-8d24-4145-98e6-20a1a753a0a2_Method">
    <vt:lpwstr>Standard</vt:lpwstr>
  </property>
  <property fmtid="{D5CDD505-2E9C-101B-9397-08002B2CF9AE}" pid="5" name="MSIP_Label_c1f1d417-8d24-4145-98e6-20a1a753a0a2_Name">
    <vt:lpwstr>Internal</vt:lpwstr>
  </property>
  <property fmtid="{D5CDD505-2E9C-101B-9397-08002B2CF9AE}" pid="6" name="MSIP_Label_c1f1d417-8d24-4145-98e6-20a1a753a0a2_SiteId">
    <vt:lpwstr>bbe41032-8fce-4d42-bab5-44e21510886d</vt:lpwstr>
  </property>
  <property fmtid="{D5CDD505-2E9C-101B-9397-08002B2CF9AE}" pid="7" name="MSIP_Label_c1f1d417-8d24-4145-98e6-20a1a753a0a2_ActionId">
    <vt:lpwstr>2b0dc2cb-cc3a-4df5-88a0-9abf6fca0fdd</vt:lpwstr>
  </property>
  <property fmtid="{D5CDD505-2E9C-101B-9397-08002B2CF9AE}" pid="8" name="MSIP_Label_c1f1d417-8d24-4145-98e6-20a1a753a0a2_ContentBits">
    <vt:lpwstr>0</vt:lpwstr>
  </property>
</Properties>
</file>