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3250" windowHeight="12450" tabRatio="619"/>
  </bookViews>
  <sheets>
    <sheet name="1400 -03-01" sheetId="1" r:id="rId1"/>
    <sheet name="ثبت چکها " sheetId="4"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6" i="1" l="1"/>
  <c r="G122" i="1"/>
  <c r="E119" i="1"/>
  <c r="E225" i="1"/>
  <c r="E117" i="1" l="1"/>
  <c r="E99" i="1" l="1"/>
  <c r="E89" i="1"/>
  <c r="H70" i="1" l="1"/>
  <c r="E60" i="1"/>
  <c r="E26" i="1" l="1"/>
  <c r="G41" i="1"/>
  <c r="E35" i="1"/>
  <c r="E33" i="1"/>
  <c r="E9" i="1" l="1"/>
  <c r="E8" i="1"/>
  <c r="E203" i="1" l="1"/>
  <c r="E199" i="1" l="1"/>
  <c r="E190" i="1" l="1"/>
  <c r="E187" i="1"/>
  <c r="E178" i="1" l="1"/>
  <c r="E170" i="1"/>
  <c r="E163" i="1" l="1"/>
  <c r="E159" i="1"/>
  <c r="E153" i="1"/>
  <c r="E137" i="1" l="1"/>
  <c r="E144" i="1"/>
  <c r="E143" i="1" l="1"/>
  <c r="E141" i="1"/>
  <c r="E350" i="1" l="1"/>
  <c r="G424" i="1"/>
  <c r="G324" i="1" l="1"/>
  <c r="E307" i="1" l="1"/>
  <c r="E290" i="1" l="1"/>
  <c r="E289" i="1"/>
  <c r="G256" i="1" l="1"/>
  <c r="E281" i="1"/>
  <c r="E269" i="1" l="1"/>
  <c r="E81" i="1" l="1"/>
  <c r="E263" i="1"/>
  <c r="E61" i="1" l="1"/>
  <c r="E211" i="1"/>
  <c r="E116" i="1"/>
  <c r="E649" i="1" l="1"/>
  <c r="E228" i="1"/>
  <c r="E78" i="1" l="1"/>
  <c r="E30" i="1" l="1"/>
  <c r="E41" i="1"/>
  <c r="E111" i="1"/>
  <c r="E220" i="1"/>
  <c r="E10" i="1" l="1"/>
  <c r="G172" i="1" l="1"/>
  <c r="E329" i="1" l="1"/>
  <c r="E347" i="1" l="1"/>
  <c r="E325" i="1"/>
  <c r="E311" i="1" l="1"/>
  <c r="E316" i="1" l="1"/>
  <c r="E286" i="1" l="1"/>
  <c r="E268" i="1" l="1"/>
  <c r="E388" i="1"/>
  <c r="G345" i="1" l="1"/>
  <c r="G387" i="1"/>
  <c r="E301" i="1"/>
  <c r="E124" i="1" l="1"/>
  <c r="E115" i="1" l="1"/>
  <c r="E103" i="1"/>
  <c r="E108" i="1"/>
  <c r="E276" i="1"/>
  <c r="E125" i="1" l="1"/>
  <c r="E85" i="1"/>
  <c r="E229" i="1"/>
  <c r="E48" i="1" l="1"/>
  <c r="E648" i="1"/>
  <c r="E372" i="1" l="1"/>
  <c r="E219" i="1"/>
  <c r="E4" i="1" l="1"/>
  <c r="E46" i="1"/>
  <c r="E51" i="1"/>
  <c r="E49" i="1"/>
  <c r="E50" i="1"/>
  <c r="E3" i="1"/>
  <c r="E14" i="1"/>
  <c r="E257" i="1"/>
  <c r="E222" i="1"/>
  <c r="E39" i="1" l="1"/>
  <c r="G365" i="1"/>
  <c r="E357" i="1" l="1"/>
  <c r="E128" i="1"/>
  <c r="E343" i="1"/>
  <c r="G189" i="1"/>
  <c r="E210" i="1" l="1"/>
  <c r="E438" i="1"/>
  <c r="G378" i="1" l="1"/>
  <c r="E433" i="1" l="1"/>
  <c r="E171" i="1" l="1"/>
  <c r="E275" i="1"/>
  <c r="E155" i="1"/>
  <c r="E397" i="1"/>
  <c r="E188" i="1"/>
  <c r="E338" i="1" l="1"/>
  <c r="E152" i="1"/>
  <c r="G426" i="1"/>
  <c r="E165" i="1"/>
  <c r="E17" i="1"/>
  <c r="E323" i="1"/>
  <c r="E139" i="1"/>
  <c r="G317" i="1" l="1"/>
  <c r="E424" i="1"/>
  <c r="E306" i="1"/>
  <c r="E419" i="1"/>
  <c r="G31" i="1" l="1"/>
  <c r="E16" i="1" l="1"/>
  <c r="E40" i="1"/>
  <c r="E221" i="1"/>
  <c r="E36" i="1"/>
  <c r="E212" i="1" l="1"/>
  <c r="E200" i="1" l="1"/>
  <c r="E351" i="1" l="1"/>
  <c r="E472" i="1" l="1"/>
  <c r="G356" i="1"/>
  <c r="E186" i="1"/>
  <c r="E156" i="1" l="1"/>
  <c r="E426" i="1" l="1"/>
  <c r="E461" i="1" l="1"/>
  <c r="E44" i="1"/>
  <c r="E113" i="1" l="1"/>
  <c r="E317" i="1" l="1"/>
  <c r="E130" i="1" l="1"/>
  <c r="E455" i="1"/>
  <c r="E322" i="1" l="1"/>
  <c r="E453" i="1"/>
  <c r="E310" i="1" l="1"/>
  <c r="E368" i="1" l="1"/>
  <c r="G449" i="1" l="1"/>
  <c r="E449" i="1" s="1"/>
  <c r="E238" i="1" l="1"/>
  <c r="E70" i="1" l="1"/>
  <c r="E54" i="1" l="1"/>
  <c r="E53" i="1"/>
  <c r="E104" i="1" l="1"/>
  <c r="E68" i="1"/>
  <c r="E305" i="1" l="1"/>
  <c r="E383" i="1"/>
  <c r="E77" i="1" l="1"/>
  <c r="E87" i="1"/>
  <c r="E447" i="1"/>
  <c r="E360" i="1" l="1"/>
  <c r="E365" i="1"/>
  <c r="E32" i="1"/>
  <c r="E366" i="1" l="1"/>
  <c r="E80" i="1" l="1"/>
  <c r="E361" i="1" l="1"/>
  <c r="E173" i="1" l="1"/>
  <c r="E194" i="1"/>
  <c r="E468" i="1"/>
  <c r="G327" i="1"/>
  <c r="E330" i="1"/>
  <c r="E114" i="1" l="1"/>
  <c r="E313" i="1"/>
  <c r="G272" i="1"/>
  <c r="E272" i="1" s="1"/>
  <c r="E457" i="1"/>
  <c r="E466" i="1" l="1"/>
  <c r="E324" i="1" l="1"/>
  <c r="E493" i="1"/>
  <c r="E314" i="1" l="1"/>
  <c r="E394" i="1" l="1"/>
  <c r="E315" i="1"/>
  <c r="G492" i="1" l="1"/>
  <c r="E129" i="1"/>
  <c r="E332" i="1"/>
  <c r="E237" i="1"/>
  <c r="E138" i="1" l="1"/>
  <c r="E454" i="1"/>
  <c r="E297" i="1"/>
  <c r="E312" i="1"/>
  <c r="E258" i="1" l="1"/>
  <c r="E331" i="1" l="1"/>
  <c r="E341" i="1" l="1"/>
  <c r="E484" i="1" l="1"/>
  <c r="E196" i="1"/>
  <c r="E107" i="1"/>
  <c r="E120" i="1"/>
  <c r="E86" i="1"/>
  <c r="E150" i="1"/>
  <c r="E386" i="1"/>
  <c r="E486" i="1"/>
  <c r="E280" i="1" l="1"/>
  <c r="E249" i="1"/>
  <c r="E296" i="1"/>
  <c r="E66" i="1"/>
  <c r="E647" i="1"/>
  <c r="E23" i="1"/>
  <c r="E485" i="1"/>
  <c r="E396" i="1" l="1"/>
  <c r="G262" i="1"/>
  <c r="E239" i="1" l="1"/>
  <c r="G253" i="1" l="1"/>
  <c r="E84" i="1"/>
  <c r="E240" i="1"/>
  <c r="E378" i="1"/>
  <c r="E20" i="1" l="1"/>
  <c r="E256" i="1"/>
  <c r="E483" i="1"/>
  <c r="E74" i="1"/>
  <c r="E274" i="1"/>
  <c r="E235" i="1"/>
  <c r="E76" i="1" l="1"/>
  <c r="E62" i="1"/>
  <c r="E270" i="1" l="1"/>
  <c r="E7" i="1"/>
  <c r="E255" i="1"/>
  <c r="E223" i="1" l="1"/>
  <c r="E31" i="1" l="1"/>
  <c r="E242" i="1"/>
  <c r="E406" i="1"/>
  <c r="E226" i="1"/>
  <c r="E19" i="1"/>
  <c r="E189" i="1"/>
  <c r="E73" i="1" l="1"/>
  <c r="E181" i="1" l="1"/>
  <c r="E475" i="1"/>
  <c r="E147" i="1" l="1"/>
  <c r="E320" i="1" l="1"/>
  <c r="E487" i="1" l="1"/>
  <c r="E292" i="1"/>
  <c r="E162" i="1"/>
  <c r="E284" i="1"/>
  <c r="E469" i="1"/>
  <c r="E448" i="1" l="1"/>
  <c r="E538" i="1" l="1"/>
  <c r="E106" i="1"/>
  <c r="E356" i="1" l="1"/>
  <c r="E176" i="1" l="1"/>
  <c r="E198" i="1"/>
  <c r="E191" i="1"/>
  <c r="E102" i="1"/>
  <c r="E121" i="1" l="1"/>
  <c r="E473" i="1"/>
  <c r="E537" i="1"/>
  <c r="E136" i="1" l="1"/>
  <c r="E273" i="1" l="1"/>
  <c r="E69" i="1" l="1"/>
  <c r="E64" i="1"/>
  <c r="E65" i="1" l="1"/>
  <c r="E526" i="1"/>
  <c r="E38" i="1"/>
  <c r="E303" i="1"/>
  <c r="E202" i="1"/>
  <c r="E179" i="1"/>
  <c r="E353" i="1"/>
  <c r="E465" i="1"/>
  <c r="E348" i="1" l="1"/>
  <c r="E494" i="1"/>
  <c r="E346" i="1"/>
  <c r="E172" i="1" l="1"/>
  <c r="E463" i="1"/>
  <c r="E214" i="1" l="1"/>
  <c r="E151" i="1" l="1"/>
  <c r="E265" i="1" l="1"/>
  <c r="E122" i="1" l="1"/>
  <c r="E206" i="1"/>
  <c r="E72" i="1"/>
  <c r="E79" i="1" l="1"/>
  <c r="E358" i="1" l="1"/>
  <c r="E207" i="1" l="1"/>
  <c r="E197" i="1"/>
  <c r="E505" i="1"/>
  <c r="E208" i="1"/>
  <c r="E570" i="1" l="1"/>
  <c r="E572" i="1"/>
  <c r="E133" i="1"/>
  <c r="E328" i="1"/>
  <c r="E326" i="1"/>
  <c r="E562" i="1"/>
  <c r="E502" i="1"/>
  <c r="E429" i="1"/>
  <c r="E264" i="1"/>
  <c r="E168" i="1"/>
  <c r="E201" i="1"/>
  <c r="E244" i="1"/>
  <c r="E549" i="1"/>
  <c r="E167" i="1"/>
  <c r="E400" i="1"/>
  <c r="E149" i="1" l="1"/>
  <c r="E376" i="1" l="1"/>
  <c r="E387" i="1" l="1"/>
  <c r="E259" i="1"/>
  <c r="E434" i="1"/>
  <c r="E291" i="1"/>
  <c r="E321" i="1"/>
  <c r="E15" i="1"/>
  <c r="E421" i="1"/>
  <c r="E204" i="1" l="1"/>
  <c r="E302" i="1"/>
  <c r="E540" i="1"/>
  <c r="E529" i="1"/>
  <c r="E18" i="1"/>
  <c r="E67" i="1"/>
  <c r="E444" i="1"/>
  <c r="E542" i="1"/>
  <c r="E555" i="1"/>
  <c r="E364" i="1"/>
  <c r="E93" i="1"/>
  <c r="G544" i="1"/>
  <c r="E544" i="1" s="1"/>
  <c r="E58" i="1"/>
  <c r="E97" i="1"/>
  <c r="E266" i="1"/>
  <c r="E556" i="1"/>
  <c r="E83" i="1"/>
  <c r="E29" i="1"/>
  <c r="E408" i="1"/>
  <c r="E504" i="1"/>
  <c r="E532" i="1"/>
  <c r="E508" i="1"/>
  <c r="E530" i="1" l="1"/>
  <c r="E414" i="1"/>
  <c r="E37" i="1"/>
  <c r="E430" i="1" l="1"/>
  <c r="E443" i="1"/>
  <c r="E154" i="1" l="1"/>
  <c r="E224" i="1"/>
  <c r="E399" i="1"/>
  <c r="E354" i="1"/>
  <c r="E580" i="1"/>
  <c r="E579" i="1"/>
  <c r="E566" i="1"/>
  <c r="E501" i="1"/>
  <c r="E564" i="1"/>
  <c r="E182" i="1" l="1"/>
  <c r="E246" i="1"/>
  <c r="E432" i="1" l="1"/>
  <c r="E160" i="1" l="1"/>
  <c r="E140" i="1"/>
  <c r="E183" i="1"/>
  <c r="E575" i="1"/>
  <c r="E98" i="1"/>
  <c r="E574" i="1" l="1"/>
  <c r="E462" i="1"/>
  <c r="E91" i="1"/>
  <c r="E148" i="1"/>
  <c r="E169" i="1"/>
  <c r="E11" i="1"/>
  <c r="E344" i="1"/>
  <c r="E573" i="1"/>
  <c r="E401" i="1" l="1"/>
  <c r="E339" i="1"/>
  <c r="E135" i="1"/>
  <c r="E134" i="1"/>
  <c r="E345" i="1"/>
  <c r="E336" i="1"/>
  <c r="E420" i="1"/>
  <c r="E319" i="1" l="1"/>
  <c r="E283" i="1" l="1"/>
  <c r="E132" i="1"/>
  <c r="E164" i="1"/>
  <c r="E261" i="1" l="1"/>
  <c r="E452" i="1"/>
  <c r="E278" i="1"/>
  <c r="E180" i="1"/>
  <c r="E56" i="1" l="1"/>
  <c r="E403" i="1"/>
  <c r="E193" i="1"/>
  <c r="E267" i="1"/>
  <c r="E241" i="1"/>
  <c r="E161" i="1"/>
  <c r="E88" i="1"/>
  <c r="E511" i="1"/>
  <c r="E568" i="1" l="1"/>
  <c r="E28" i="1"/>
  <c r="E100" i="1"/>
  <c r="E545" i="1" l="1"/>
  <c r="E59" i="1"/>
  <c r="E308" i="1" l="1"/>
  <c r="E260" i="1"/>
  <c r="E518" i="1"/>
  <c r="E497" i="1"/>
  <c r="E581" i="1"/>
  <c r="E21" i="1"/>
  <c r="E582" i="1"/>
  <c r="E585" i="1"/>
  <c r="E230" i="1"/>
  <c r="E576" i="1" l="1"/>
  <c r="E427" i="1"/>
  <c r="E561" i="1"/>
  <c r="E185" i="1" l="1"/>
  <c r="E584" i="1"/>
  <c r="E496" i="1"/>
  <c r="E495" i="1" l="1"/>
  <c r="E611" i="1" l="1"/>
  <c r="E95" i="1" l="1"/>
  <c r="E118" i="1"/>
  <c r="E596" i="1"/>
  <c r="E597" i="1"/>
  <c r="E551" i="1"/>
  <c r="E543" i="1"/>
  <c r="E318" i="1" l="1"/>
  <c r="E63" i="1"/>
  <c r="E593" i="1"/>
  <c r="E594" i="1"/>
  <c r="E622" i="1" l="1"/>
  <c r="E552" i="1" l="1"/>
  <c r="E557" i="1"/>
  <c r="E271" i="1"/>
  <c r="E612" i="1"/>
  <c r="E620" i="1"/>
  <c r="E477" i="1"/>
  <c r="E395" i="1"/>
  <c r="E55" i="1"/>
  <c r="E515" i="1"/>
  <c r="E327" i="1"/>
  <c r="E285" i="1"/>
  <c r="E245" i="1"/>
  <c r="G608" i="1" l="1"/>
  <c r="G101" i="1" l="1"/>
  <c r="G567" i="1" s="1"/>
  <c r="E404" i="1" l="1"/>
  <c r="E559" i="1"/>
  <c r="E507" i="1"/>
  <c r="E619" i="1"/>
  <c r="E618" i="1"/>
  <c r="E298" i="1"/>
  <c r="E599" i="1"/>
  <c r="E262" i="1" l="1"/>
  <c r="E359" i="1" l="1"/>
  <c r="E610" i="1" l="1"/>
  <c r="E234" i="1"/>
  <c r="E109" i="1"/>
  <c r="E236" i="1"/>
  <c r="E110" i="1"/>
  <c r="E603" i="1"/>
  <c r="E586" i="1" l="1"/>
  <c r="E492" i="1"/>
  <c r="E588" i="1"/>
  <c r="E595" i="1"/>
  <c r="E480" i="1"/>
  <c r="E548" i="1"/>
  <c r="E590" i="1" l="1"/>
  <c r="E645" i="1" l="1"/>
  <c r="E12" i="1"/>
  <c r="E470" i="1"/>
  <c r="E644" i="1"/>
  <c r="E362" i="1"/>
  <c r="E643" i="1"/>
  <c r="E642" i="1"/>
  <c r="E641" i="1"/>
  <c r="E640" i="1"/>
  <c r="E630" i="1"/>
  <c r="E638" i="1"/>
  <c r="E637" i="1" l="1"/>
  <c r="E381" i="1"/>
  <c r="E636" i="1"/>
  <c r="E175" i="1"/>
  <c r="E635" i="1"/>
  <c r="E578" i="1"/>
  <c r="E634" i="1"/>
  <c r="E609" i="1"/>
  <c r="E558" i="1"/>
  <c r="E577" i="1"/>
  <c r="E349" i="1"/>
  <c r="E632" i="1"/>
  <c r="E614" i="1" l="1"/>
  <c r="E631" i="1"/>
  <c r="E616" i="1"/>
  <c r="E392" i="1"/>
  <c r="E629" i="1"/>
  <c r="E628" i="1" l="1"/>
  <c r="E479" i="1"/>
  <c r="E627" i="1" l="1"/>
  <c r="E334" i="1" l="1"/>
  <c r="E27" i="1"/>
  <c r="E288" i="1"/>
  <c r="E390" i="1"/>
  <c r="E177" i="1"/>
  <c r="E491" i="1"/>
  <c r="E490" i="1"/>
  <c r="E617" i="1"/>
  <c r="E418" i="1"/>
  <c r="E145" i="1"/>
  <c r="E34" i="1"/>
  <c r="E626" i="1"/>
  <c r="E300" i="1" l="1"/>
  <c r="E605" i="1" l="1"/>
  <c r="E547" i="1" l="1"/>
  <c r="E625" i="1"/>
  <c r="E624" i="1" l="1"/>
  <c r="E560" i="1"/>
  <c r="E253" i="1"/>
  <c r="E608" i="1" l="1"/>
  <c r="E571" i="1"/>
  <c r="E621" i="1"/>
  <c r="E591" i="1"/>
  <c r="E482" i="1"/>
  <c r="E623" i="1"/>
  <c r="E101" i="1" l="1"/>
  <c r="E587" i="1"/>
  <c r="E604" i="1"/>
  <c r="E299" i="1"/>
  <c r="E563" i="1"/>
  <c r="E589" i="1"/>
  <c r="E146" i="1"/>
  <c r="E340" i="1" l="1"/>
  <c r="E352" i="1" l="1"/>
  <c r="E90" i="1" l="1"/>
  <c r="E192" i="1" l="1"/>
  <c r="E569" i="1"/>
  <c r="E402" i="1"/>
  <c r="E425" i="1"/>
  <c r="E602" i="1"/>
  <c r="E75" i="1"/>
  <c r="E601" i="1"/>
  <c r="E600" i="1"/>
  <c r="E157" i="1"/>
  <c r="E337" i="1"/>
  <c r="E250" i="1"/>
  <c r="E209" i="1"/>
  <c r="E598" i="1"/>
  <c r="E43" i="1"/>
  <c r="E592" i="1"/>
  <c r="E522" i="1"/>
  <c r="E607" i="1"/>
  <c r="E606" i="1" l="1"/>
  <c r="E536" i="1" l="1"/>
  <c r="E613" i="1"/>
  <c r="E47" i="1" l="1"/>
  <c r="E567" i="1" s="1"/>
</calcChain>
</file>

<file path=xl/sharedStrings.xml><?xml version="1.0" encoding="utf-8"?>
<sst xmlns="http://schemas.openxmlformats.org/spreadsheetml/2006/main" count="1616" uniqueCount="1400">
  <si>
    <t>ردیف</t>
  </si>
  <si>
    <t xml:space="preserve">نام </t>
  </si>
  <si>
    <t xml:space="preserve">اصل مبلغ </t>
  </si>
  <si>
    <t xml:space="preserve">تاریخ سر رسید </t>
  </si>
  <si>
    <t>درصد مشارکت</t>
  </si>
  <si>
    <t>میزان سود مشارکت</t>
  </si>
  <si>
    <t xml:space="preserve">توضیحات </t>
  </si>
  <si>
    <t xml:space="preserve">مهران جلالی </t>
  </si>
  <si>
    <t xml:space="preserve">ضمانت اصل </t>
  </si>
  <si>
    <t>صغری باقری زاده</t>
  </si>
  <si>
    <t xml:space="preserve">علی کامکاری </t>
  </si>
  <si>
    <t>ارزو کامکاری</t>
  </si>
  <si>
    <t>6104-3376-2087-2323</t>
  </si>
  <si>
    <t xml:space="preserve">شماره کارت </t>
  </si>
  <si>
    <t>نرگس رمضانی</t>
  </si>
  <si>
    <t>محمد فخری</t>
  </si>
  <si>
    <t>6104-3374-3135-1384</t>
  </si>
  <si>
    <t>محمد علی نیازجو</t>
  </si>
  <si>
    <t>6037-6974-4434-9846</t>
  </si>
  <si>
    <t>حاج رمضان</t>
  </si>
  <si>
    <t>6104-3375-9127-5365</t>
  </si>
  <si>
    <t>6037-7016-6185-4189</t>
  </si>
  <si>
    <t>6104-3378-6953-5169</t>
  </si>
  <si>
    <t xml:space="preserve">تربت جام روستا </t>
  </si>
  <si>
    <t>6104-3379-2146-7328</t>
  </si>
  <si>
    <t xml:space="preserve">رضا یگانه </t>
  </si>
  <si>
    <t>علی حسینی نصراباد</t>
  </si>
  <si>
    <t>اسماعیل حسینی</t>
  </si>
  <si>
    <t>علی جوینی</t>
  </si>
  <si>
    <t>گل افروز کامکار</t>
  </si>
  <si>
    <t>علی محمودی</t>
  </si>
  <si>
    <t>صادق جوینی</t>
  </si>
  <si>
    <t>علی اکبر باقریان</t>
  </si>
  <si>
    <t>رضا حسینی پور کاریزنو</t>
  </si>
  <si>
    <t>خدیجه بهلوری</t>
  </si>
  <si>
    <t>محمد عزیز عربی</t>
  </si>
  <si>
    <t>علیرضا علیزاده</t>
  </si>
  <si>
    <t xml:space="preserve">فاطمه بارانی </t>
  </si>
  <si>
    <t>حسین عطایی</t>
  </si>
  <si>
    <t>زهرا عباسی</t>
  </si>
  <si>
    <t>دادخدا نادی</t>
  </si>
  <si>
    <t>حسین پورخواجه</t>
  </si>
  <si>
    <t>محمد احمدی</t>
  </si>
  <si>
    <t>مریم قربانی تقی اباد</t>
  </si>
  <si>
    <t>امیر مصمور</t>
  </si>
  <si>
    <t xml:space="preserve">ابوالفضل عبداللهی </t>
  </si>
  <si>
    <t xml:space="preserve">فاطمه اسماعیلی  </t>
  </si>
  <si>
    <t>وجیهه جوینی</t>
  </si>
  <si>
    <t>محمد رضا شریفی گرمجان</t>
  </si>
  <si>
    <t>حمیده بیرجندی</t>
  </si>
  <si>
    <t>وحیدی خواه فاطمه</t>
  </si>
  <si>
    <t xml:space="preserve">مرضیه نصیریان </t>
  </si>
  <si>
    <t xml:space="preserve">مریم قندی بهلولی </t>
  </si>
  <si>
    <t xml:space="preserve">شهربانو قدم دخت </t>
  </si>
  <si>
    <t xml:space="preserve">هادی </t>
  </si>
  <si>
    <t>سید محسن رضانیا زاده</t>
  </si>
  <si>
    <t>ابوالفضل بهلولی</t>
  </si>
  <si>
    <t>محمد رازی</t>
  </si>
  <si>
    <t>علی عبداللهی</t>
  </si>
  <si>
    <t>طیبه غلامعلی زاده</t>
  </si>
  <si>
    <t>راضیه رستمی</t>
  </si>
  <si>
    <t>خانم مریم درست</t>
  </si>
  <si>
    <t xml:space="preserve">سفته </t>
  </si>
  <si>
    <t>علی اکبر یزدانی نژاد</t>
  </si>
  <si>
    <t>مهروز مزینانی</t>
  </si>
  <si>
    <t xml:space="preserve">محمد امیر شی بهلولی </t>
  </si>
  <si>
    <t>مرضیه خالقی</t>
  </si>
  <si>
    <t xml:space="preserve">دو میلیون یازدهم واریز شد </t>
  </si>
  <si>
    <t>پرستو محمد زاده</t>
  </si>
  <si>
    <t>عبدالمجید ایوبی مقدم</t>
  </si>
  <si>
    <t>مرضیه غلامعلی زاده</t>
  </si>
  <si>
    <t>علی عزیز عربی</t>
  </si>
  <si>
    <t xml:space="preserve">قاسم حسینی </t>
  </si>
  <si>
    <t>زهره حسنی</t>
  </si>
  <si>
    <t>صدیقه قایناتی</t>
  </si>
  <si>
    <t>مهدیه خالقی</t>
  </si>
  <si>
    <t>زهرا عبداللهی</t>
  </si>
  <si>
    <t>ماهیانه 1300 و راسی 150 میلیون چک 1400</t>
  </si>
  <si>
    <t xml:space="preserve">مهدی چهکندی </t>
  </si>
  <si>
    <t>جواد عبداللهی</t>
  </si>
  <si>
    <t xml:space="preserve">اکبر جلالی </t>
  </si>
  <si>
    <t xml:space="preserve">بیست میلیون شش ماهه </t>
  </si>
  <si>
    <t xml:space="preserve">زهرا رازی </t>
  </si>
  <si>
    <t>محمد غلامی رحمان</t>
  </si>
  <si>
    <t>قاسم کامکار زهره غلامی</t>
  </si>
  <si>
    <t>عصمت نیازجو</t>
  </si>
  <si>
    <t>مهدی بارانی</t>
  </si>
  <si>
    <t xml:space="preserve">منصوره کامکار </t>
  </si>
  <si>
    <t>عفت عبداللهی</t>
  </si>
  <si>
    <t>محمد گل عبداللهی</t>
  </si>
  <si>
    <t>حمید ابراهیمی</t>
  </si>
  <si>
    <t xml:space="preserve">5 میلیون زودتر از  دهم بهمن موعد </t>
  </si>
  <si>
    <t>غلامرضا عبداللهی</t>
  </si>
  <si>
    <t>رامین عبداللهی</t>
  </si>
  <si>
    <t>احمد احمدی پساویی</t>
  </si>
  <si>
    <t>غلامرضا رستمی</t>
  </si>
  <si>
    <t>محمد کریمی شریف</t>
  </si>
  <si>
    <t>سیما حسن زاده</t>
  </si>
  <si>
    <t>احمد غلامی اهنگرانی</t>
  </si>
  <si>
    <t>علی غلامی پلبند</t>
  </si>
  <si>
    <t xml:space="preserve">علی حسینی قاین پسر دایی </t>
  </si>
  <si>
    <t xml:space="preserve">علی محمد صلواتی </t>
  </si>
  <si>
    <t xml:space="preserve">سعیده خیامی </t>
  </si>
  <si>
    <t xml:space="preserve">هادی تابانی </t>
  </si>
  <si>
    <t>صغری پودنی</t>
  </si>
  <si>
    <t>جواد رجب زاده بیرجند</t>
  </si>
  <si>
    <t xml:space="preserve">ابراهیم حسینی عصمت </t>
  </si>
  <si>
    <t xml:space="preserve">اسماعیل قاینی </t>
  </si>
  <si>
    <t>فاطمه خالقی</t>
  </si>
  <si>
    <t>فاطمه احمدی فیض اباد</t>
  </si>
  <si>
    <t xml:space="preserve">جعفر یزدی </t>
  </si>
  <si>
    <t xml:space="preserve">مصطفی جلالی زهرا </t>
  </si>
  <si>
    <t>ام البنین عبداللهی</t>
  </si>
  <si>
    <t xml:space="preserve">رضا بادرنگین نورابادی </t>
  </si>
  <si>
    <t xml:space="preserve">معصومه پورخواجه </t>
  </si>
  <si>
    <t>سید کورده فاطمه قزلسفلو</t>
  </si>
  <si>
    <t xml:space="preserve">علیرضا اسدی سرچشمه </t>
  </si>
  <si>
    <t>ابراهیم جواهری</t>
  </si>
  <si>
    <t xml:space="preserve">اسماعیل کریمی الهه جوینی </t>
  </si>
  <si>
    <t xml:space="preserve">ابراهیم حسینی عصمت حسینی </t>
  </si>
  <si>
    <t>زهرا علی اکبری</t>
  </si>
  <si>
    <t>چک ملت</t>
  </si>
  <si>
    <t>6104-3375-2027-4216</t>
  </si>
  <si>
    <t>مجتبی کامکاری .فاطمه محمدپور نادی</t>
  </si>
  <si>
    <t>6104-3374--4052-8501</t>
  </si>
  <si>
    <t>شماره چک</t>
  </si>
  <si>
    <t>6104-3373-4099-8374</t>
  </si>
  <si>
    <t>کاظم غلامی-نرگس اقبال همت ابادی</t>
  </si>
  <si>
    <t>عباس علیمیرزایی</t>
  </si>
  <si>
    <t>سلیمه مفهوم یادگاری رامی</t>
  </si>
  <si>
    <t xml:space="preserve">محمد رازی زهرا </t>
  </si>
  <si>
    <t xml:space="preserve">مجید حسن زاده خانم فاطمه غدیری </t>
  </si>
  <si>
    <t>مهناز حسینی مقدم پهلوان</t>
  </si>
  <si>
    <t xml:space="preserve">افضل کامگارپور </t>
  </si>
  <si>
    <t>هادی قربان نژاد</t>
  </si>
  <si>
    <t xml:space="preserve">حسین عرب تیموری محمود ابادی </t>
  </si>
  <si>
    <t xml:space="preserve">مرضیه احیایی </t>
  </si>
  <si>
    <t>محمد رازی زهرا  جدید</t>
  </si>
  <si>
    <t>حسن رضایی 10</t>
  </si>
  <si>
    <t>زهرا کامگارپور</t>
  </si>
  <si>
    <t>احسان عبداللهی 5</t>
  </si>
  <si>
    <t>سعید جوینی</t>
  </si>
  <si>
    <t>فاطمه بهلولی علی عرب غضنفری</t>
  </si>
  <si>
    <t>باقر وحیدی خواه</t>
  </si>
  <si>
    <t>p</t>
  </si>
  <si>
    <t xml:space="preserve">مجتبی عبداللهی </t>
  </si>
  <si>
    <t>جعفر عبداللهی</t>
  </si>
  <si>
    <t>مرضیه نادری جیم اباد</t>
  </si>
  <si>
    <t>حسن عبداللهی</t>
  </si>
  <si>
    <t xml:space="preserve">هادی عبداللهی </t>
  </si>
  <si>
    <t>محمد علیزاده</t>
  </si>
  <si>
    <t>ابوافضل احمدی پساویی</t>
  </si>
  <si>
    <t>زهرا جلالی 15</t>
  </si>
  <si>
    <t xml:space="preserve">74 لک مریم </t>
  </si>
  <si>
    <t>محمود 30</t>
  </si>
  <si>
    <t xml:space="preserve">حمید رضا محمدی </t>
  </si>
  <si>
    <t>حسن حسینی</t>
  </si>
  <si>
    <t xml:space="preserve">چک دست خواهر </t>
  </si>
  <si>
    <t xml:space="preserve">ام البنین عبداللهی </t>
  </si>
  <si>
    <t xml:space="preserve">1400 mosharekat </t>
  </si>
  <si>
    <t>6104-3374-7002-8406</t>
  </si>
  <si>
    <t>محمد کامگاری</t>
  </si>
  <si>
    <t>6104-3375-8740-7873</t>
  </si>
  <si>
    <t>6104-3373-9781-9580</t>
  </si>
  <si>
    <t>6104-3378-2586-7664</t>
  </si>
  <si>
    <t>6037-7016-4698-1941</t>
  </si>
  <si>
    <t xml:space="preserve">ظریفه نیازجو </t>
  </si>
  <si>
    <t xml:space="preserve">کنیز جلالی </t>
  </si>
  <si>
    <t>6104-3373-9056-4944</t>
  </si>
  <si>
    <t xml:space="preserve">بیگم شمشیری </t>
  </si>
  <si>
    <t>6104-3373-3449-7003</t>
  </si>
  <si>
    <t>معصومه ستونی کاظم کامکاری</t>
  </si>
  <si>
    <t>6104-3376-4125-2612</t>
  </si>
  <si>
    <t>6037-9975-5235-9607</t>
  </si>
  <si>
    <t>مسعود غلامی</t>
  </si>
  <si>
    <t>6104-3374-9875-9610</t>
  </si>
  <si>
    <t>6104-3374-6128-7201</t>
  </si>
  <si>
    <t>فاطمه بخشی</t>
  </si>
  <si>
    <t>6273-8111-0748-3480</t>
  </si>
  <si>
    <t>غلامعلی زردادخانی</t>
  </si>
  <si>
    <t>6104-3379-9965-8733</t>
  </si>
  <si>
    <t>5 واریز شده</t>
  </si>
  <si>
    <t>مجتبی عبداللهی</t>
  </si>
  <si>
    <t>علیرضا رضایی</t>
  </si>
  <si>
    <t xml:space="preserve">اسد عبداللهی </t>
  </si>
  <si>
    <t>6104-3374-8551-6353</t>
  </si>
  <si>
    <t>1800 بیشتر واریز شده</t>
  </si>
  <si>
    <t>حسن کامکار</t>
  </si>
  <si>
    <t>6104-3374-9813-7379</t>
  </si>
  <si>
    <t>6037-9974-7541-6393</t>
  </si>
  <si>
    <t xml:space="preserve">فاطمه صالحان </t>
  </si>
  <si>
    <t>6104-3378-9903-8275</t>
  </si>
  <si>
    <t>6104-3378-3869-2083</t>
  </si>
  <si>
    <t>6104-3379-6729-3323</t>
  </si>
  <si>
    <t>6104-3378-8030-5428</t>
  </si>
  <si>
    <t>5041-7210-4490-5033</t>
  </si>
  <si>
    <t>شهرزاد هژبر</t>
  </si>
  <si>
    <t>6104-3372-2341-1834</t>
  </si>
  <si>
    <t xml:space="preserve">علی جوینی </t>
  </si>
  <si>
    <t>6104-3374-7175-7649</t>
  </si>
  <si>
    <t>6037-7017-2421-5188</t>
  </si>
  <si>
    <t>هادی اصغری</t>
  </si>
  <si>
    <t>6104-3378-5807-4238</t>
  </si>
  <si>
    <t>موسی علیزاده 24</t>
  </si>
  <si>
    <t xml:space="preserve">ریحانه کریمی </t>
  </si>
  <si>
    <t>6104-3374-8714-5037</t>
  </si>
  <si>
    <t>محمد علی هژبر</t>
  </si>
  <si>
    <t>6277-6012-4116-0041</t>
  </si>
  <si>
    <t>6104-3378-6593-6668</t>
  </si>
  <si>
    <t>6037-9971-0193-8554</t>
  </si>
  <si>
    <t xml:space="preserve">محمد غلامی آهنگرانی </t>
  </si>
  <si>
    <t>6104-3375-3327-1985</t>
  </si>
  <si>
    <t>مرضیه اخوان</t>
  </si>
  <si>
    <t>6104-3376-0204-8041</t>
  </si>
  <si>
    <t xml:space="preserve">غلامرضا رمضانی </t>
  </si>
  <si>
    <t>6104-3379-0309-4546</t>
  </si>
  <si>
    <t>عباس علیمیرضایی معصومه ریگی</t>
  </si>
  <si>
    <t xml:space="preserve">رضا خاکسار </t>
  </si>
  <si>
    <t>6104-3377-2317-6234</t>
  </si>
  <si>
    <t>پیام حسینیان</t>
  </si>
  <si>
    <t>5041-7210-4632-6998</t>
  </si>
  <si>
    <t>حسین علی میرزایی</t>
  </si>
  <si>
    <t>6104-3376-4528-6343</t>
  </si>
  <si>
    <t xml:space="preserve">سید علی حسینی </t>
  </si>
  <si>
    <t>6104-3373-2100-0505</t>
  </si>
  <si>
    <t>الهه طیبی -فاطمه خالقی</t>
  </si>
  <si>
    <t>6037-9971-2950-9528</t>
  </si>
  <si>
    <t>زهرا جلالی1</t>
  </si>
  <si>
    <t>احمد لک 150</t>
  </si>
  <si>
    <t>معصومه لک 50</t>
  </si>
  <si>
    <t>85 دوست محمود</t>
  </si>
  <si>
    <t xml:space="preserve">غلامعلی غلامی پلبند </t>
  </si>
  <si>
    <t>6037-7011-9183-0931</t>
  </si>
  <si>
    <t xml:space="preserve">محمد یوسفی حسین یوسفی </t>
  </si>
  <si>
    <t>6104-3374-3389-0645</t>
  </si>
  <si>
    <t xml:space="preserve">پری کامکاری </t>
  </si>
  <si>
    <t>6104-3373-0692-5791</t>
  </si>
  <si>
    <t>6104-3374-4827-2367</t>
  </si>
  <si>
    <t xml:space="preserve">محمد غلامی پسر علی </t>
  </si>
  <si>
    <t xml:space="preserve">ایمان رستم زاده همکار مصطفی جلالی </t>
  </si>
  <si>
    <t>6104-3373-3090-8847</t>
  </si>
  <si>
    <t>مرضیه باذرنگین نورآبادی</t>
  </si>
  <si>
    <t>6104-3373-2142-9720</t>
  </si>
  <si>
    <t xml:space="preserve">زهرا حسنی </t>
  </si>
  <si>
    <t>6104-3379-0452-5308</t>
  </si>
  <si>
    <t>گل افروز  کامکار</t>
  </si>
  <si>
    <t xml:space="preserve">شیبانی اعظم کاظمی پور </t>
  </si>
  <si>
    <t xml:space="preserve">شهربانو ستونی کاظم کامکاری </t>
  </si>
  <si>
    <t>احمد عبداللهی</t>
  </si>
  <si>
    <t xml:space="preserve">محمد اکبریان جیم اباد </t>
  </si>
  <si>
    <t>6104-3373-4224-7804</t>
  </si>
  <si>
    <t>6104-3374-3214-4804</t>
  </si>
  <si>
    <t xml:space="preserve">علی قندی مطلق فریمان </t>
  </si>
  <si>
    <t>6104-3375-6542-1748</t>
  </si>
  <si>
    <t xml:space="preserve">علیرضا اسدی </t>
  </si>
  <si>
    <t>6037-9981-7378-8067</t>
  </si>
  <si>
    <t>6104-3375-8207-0916</t>
  </si>
  <si>
    <t xml:space="preserve">علی محمودی </t>
  </si>
  <si>
    <t>6104-3377-6645-8754</t>
  </si>
  <si>
    <t>6037-9917-8265-8144</t>
  </si>
  <si>
    <t>6037-6974-6065-8369</t>
  </si>
  <si>
    <t xml:space="preserve">احسان جلالی </t>
  </si>
  <si>
    <t>6104-3378-0703-1230</t>
  </si>
  <si>
    <t>6104-3374-7091-2633</t>
  </si>
  <si>
    <t>6037-7015-1471-7666</t>
  </si>
  <si>
    <t>6104-3378-8245-0099</t>
  </si>
  <si>
    <t>رضا بادرنگین نور آبادی</t>
  </si>
  <si>
    <t>6104-3373-4041-2160</t>
  </si>
  <si>
    <t>6104-3376-4077-7411</t>
  </si>
  <si>
    <t>6104-3374-7645-6767</t>
  </si>
  <si>
    <t>6104-3378-2422-4610</t>
  </si>
  <si>
    <t>6104-3373-4874-0539</t>
  </si>
  <si>
    <t>6037-9917-8283-5643</t>
  </si>
  <si>
    <t xml:space="preserve">مرتضی رمضانی </t>
  </si>
  <si>
    <t>6104-3373-9198-7680</t>
  </si>
  <si>
    <t>امیر شریف زاده کریمی شریف</t>
  </si>
  <si>
    <t>6104-3374-3199-7020</t>
  </si>
  <si>
    <t xml:space="preserve">یزدی خواهر </t>
  </si>
  <si>
    <t>ملیحه  فخری  هادی فخری</t>
  </si>
  <si>
    <t xml:space="preserve">مریم درست </t>
  </si>
  <si>
    <t>ابراهیم جلالی</t>
  </si>
  <si>
    <t xml:space="preserve">محمد عبداللهی غلام </t>
  </si>
  <si>
    <t>کنیز رضا شفایی</t>
  </si>
  <si>
    <t>محمد رضا عبداللهی</t>
  </si>
  <si>
    <t>فاطمه شیرازی کالشور</t>
  </si>
  <si>
    <t>محمد یوسفی 2</t>
  </si>
  <si>
    <t>علی زردادخانی</t>
  </si>
  <si>
    <t>مرضیه خیاط زاده</t>
  </si>
  <si>
    <t xml:space="preserve">فهیمه مصمور مادر </t>
  </si>
  <si>
    <t>نعیم رازی</t>
  </si>
  <si>
    <t xml:space="preserve">فاطمه شیرین مزار </t>
  </si>
  <si>
    <t>فاطمه احمدی فیض آباد</t>
  </si>
  <si>
    <t xml:space="preserve">عصمت حسینی </t>
  </si>
  <si>
    <t>زهرا کریمی تیگاب</t>
  </si>
  <si>
    <t>6104-3373-3162-9129</t>
  </si>
  <si>
    <t>6104-3379-6611-7689</t>
  </si>
  <si>
    <t xml:space="preserve">معصومه شادکی </t>
  </si>
  <si>
    <t xml:space="preserve">محمد رضا جواهری </t>
  </si>
  <si>
    <t>6104-3376-7494-2253</t>
  </si>
  <si>
    <t xml:space="preserve">سحر حسن زاده یاسر </t>
  </si>
  <si>
    <t>6104-3373-6644-7744</t>
  </si>
  <si>
    <t xml:space="preserve">صغری پودنی بوستان </t>
  </si>
  <si>
    <t xml:space="preserve">5 میلیون </t>
  </si>
  <si>
    <t>6037-9975-0427-3872</t>
  </si>
  <si>
    <t xml:space="preserve">فاطمه قزل سفلو </t>
  </si>
  <si>
    <t>6104-3377-6559-2843</t>
  </si>
  <si>
    <t>عصمت احسانی متین عباس عطایی</t>
  </si>
  <si>
    <t xml:space="preserve">علی محمد صلواتی موحد </t>
  </si>
  <si>
    <t>6104-3377-6090-4811</t>
  </si>
  <si>
    <t>مصطفی جلالی زهرا جلالی</t>
  </si>
  <si>
    <t>غلامرضا غلامی محمد علی</t>
  </si>
  <si>
    <t>6037-9919-3931-4419</t>
  </si>
  <si>
    <t xml:space="preserve">زهرا حسینی قاین </t>
  </si>
  <si>
    <t>6104-3372-0018-7449</t>
  </si>
  <si>
    <t>گلشاه خالقی</t>
  </si>
  <si>
    <t>بهناز ذبیحی</t>
  </si>
  <si>
    <t xml:space="preserve">عباس عباسی بهلولی </t>
  </si>
  <si>
    <t>امین صاحبدادی کاریزی</t>
  </si>
  <si>
    <t>غلامعلی کامگارپور</t>
  </si>
  <si>
    <t xml:space="preserve">منیره ملکی </t>
  </si>
  <si>
    <t>6104-3376-4013-9570</t>
  </si>
  <si>
    <t xml:space="preserve">جواد خاکسار </t>
  </si>
  <si>
    <t>6104-3374-5609-6161</t>
  </si>
  <si>
    <t>6104-3377-4434-2195</t>
  </si>
  <si>
    <t>6273-8111-0748-3486</t>
  </si>
  <si>
    <t>6104-3375-3142-1046</t>
  </si>
  <si>
    <t>5894-6311-1336-1125</t>
  </si>
  <si>
    <t xml:space="preserve">سمیه جان محمدی </t>
  </si>
  <si>
    <t>6280-2314-9835-6038</t>
  </si>
  <si>
    <t>6104-3378-7491-1420</t>
  </si>
  <si>
    <t>6104-3373-3371-9670</t>
  </si>
  <si>
    <t xml:space="preserve">امید حسن زاده </t>
  </si>
  <si>
    <t>6104-3377-6009-0462</t>
  </si>
  <si>
    <t>6369-4910-1039-0634</t>
  </si>
  <si>
    <t>6104-3379-4433-1402</t>
  </si>
  <si>
    <t>محمد رضایی (مصیب)</t>
  </si>
  <si>
    <t>محمود کامکاری</t>
  </si>
  <si>
    <t>5041-7210-6216-8860</t>
  </si>
  <si>
    <t>6104-3373-7290-2484</t>
  </si>
  <si>
    <t xml:space="preserve">زهراکامگار پور </t>
  </si>
  <si>
    <t xml:space="preserve">محمد کریمی </t>
  </si>
  <si>
    <t>6104-3379-3464-0184</t>
  </si>
  <si>
    <t>6037-7015-3798-2214</t>
  </si>
  <si>
    <t>6277-6012-7893-6156</t>
  </si>
  <si>
    <t>6037-7016-1542-5656</t>
  </si>
  <si>
    <t>سید علی حسینی</t>
  </si>
  <si>
    <t>سید محمد حسینی قره تکان</t>
  </si>
  <si>
    <t xml:space="preserve">مصطفی غلامی </t>
  </si>
  <si>
    <t>هادی رسولی طرقی</t>
  </si>
  <si>
    <t>6104-3374-2455-6775</t>
  </si>
  <si>
    <t>غلام عباس علیمیرزایی</t>
  </si>
  <si>
    <t>معصومه ریگی</t>
  </si>
  <si>
    <t>6104-3379-6511-8472</t>
  </si>
  <si>
    <t>مهران گنابادی</t>
  </si>
  <si>
    <t xml:space="preserve">مرضیه اخوان </t>
  </si>
  <si>
    <t>6104-3373-7220-8064</t>
  </si>
  <si>
    <t>6104-3373-5019-2751</t>
  </si>
  <si>
    <t>6104-3374-5361-7738</t>
  </si>
  <si>
    <t>محمود 80</t>
  </si>
  <si>
    <t xml:space="preserve">110 مریم وفاطمه </t>
  </si>
  <si>
    <t>6104-3376-6025-0679</t>
  </si>
  <si>
    <t>6104-3373-8329-9565</t>
  </si>
  <si>
    <t>6104-3379-8296-4296</t>
  </si>
  <si>
    <t>6104-3378-8849-4059</t>
  </si>
  <si>
    <t>6104-3378-3112-7756</t>
  </si>
  <si>
    <t>6104-3375-7166-9397</t>
  </si>
  <si>
    <t>6104-3373-6619-9949</t>
  </si>
  <si>
    <t>6104-3375-4538-3836</t>
  </si>
  <si>
    <t>6104-3372-3546-9747</t>
  </si>
  <si>
    <t>6037-9917-9507-0519</t>
  </si>
  <si>
    <t>6104-3374-7976-0538</t>
  </si>
  <si>
    <t>6037-9979-2280-3789</t>
  </si>
  <si>
    <t>6037-6974-4773-9316</t>
  </si>
  <si>
    <t xml:space="preserve">احسان عبداللهی 5 </t>
  </si>
  <si>
    <t>6037-7017-2668-5438</t>
  </si>
  <si>
    <t>پریسا خنک بان ابوالفضل بهلولی</t>
  </si>
  <si>
    <t>6104-3374-4780-5936</t>
  </si>
  <si>
    <t>6104-3374-3642-0879</t>
  </si>
  <si>
    <t>6104-3373-3739-2235</t>
  </si>
  <si>
    <t>6104-3373-3549-4264</t>
  </si>
  <si>
    <t>6104-33796129-5829</t>
  </si>
  <si>
    <t>عباس وحیدی 8</t>
  </si>
  <si>
    <t>6104-3374-8909-2849</t>
  </si>
  <si>
    <t>6037-9981-7241-2446</t>
  </si>
  <si>
    <t>6104-3375-7540-7612</t>
  </si>
  <si>
    <t>6037-6917-3385-0655</t>
  </si>
  <si>
    <t xml:space="preserve">زهرا کرمی </t>
  </si>
  <si>
    <t>5859-8310-9740-0427</t>
  </si>
  <si>
    <t>مریم میرکی قرایی</t>
  </si>
  <si>
    <t>5892-1012-5731-1742</t>
  </si>
  <si>
    <t>6104-3376-0486-0070</t>
  </si>
  <si>
    <t>6104-3373-9454-6756</t>
  </si>
  <si>
    <t>6104-3377-4994-9523</t>
  </si>
  <si>
    <t>6037-6916-3599-5632</t>
  </si>
  <si>
    <t>6104-3374-8201-9328</t>
  </si>
  <si>
    <t xml:space="preserve">صادق شفیعی </t>
  </si>
  <si>
    <t>5894-6318-8296-0792</t>
  </si>
  <si>
    <t>6104-3373-2171-8908</t>
  </si>
  <si>
    <t>6037-7016-4605-9151</t>
  </si>
  <si>
    <t>6104-3373-5952-7551</t>
  </si>
  <si>
    <t xml:space="preserve">علیرضا صلواتی موحد </t>
  </si>
  <si>
    <t>6104-3378-4228-2772</t>
  </si>
  <si>
    <t>5894-6311-4667-0906</t>
  </si>
  <si>
    <t xml:space="preserve">احمد طاهری </t>
  </si>
  <si>
    <t>6037-6915-3681-3058</t>
  </si>
  <si>
    <t xml:space="preserve">عسگری شهبازی نیا </t>
  </si>
  <si>
    <t>کبری تقوی تقی آباد</t>
  </si>
  <si>
    <t>6037-6974-0542-3200</t>
  </si>
  <si>
    <t>6104-3374-3825-8400</t>
  </si>
  <si>
    <t>احمد احمد یپساوئی</t>
  </si>
  <si>
    <t xml:space="preserve">فاطمه رازی </t>
  </si>
  <si>
    <t>6104-3378-3403-5311</t>
  </si>
  <si>
    <t>6104-3379-9554-7120</t>
  </si>
  <si>
    <t>6037-7011-8172-4334</t>
  </si>
  <si>
    <t>6037-9973-8516-3499</t>
  </si>
  <si>
    <t>پریسا تصدیقی (علیرضا)</t>
  </si>
  <si>
    <t>5894-6318-7384-2314</t>
  </si>
  <si>
    <t>6104-3374-5525-9554</t>
  </si>
  <si>
    <t>6104-3379-5174-3697</t>
  </si>
  <si>
    <t>ریحانه کریمی شریف</t>
  </si>
  <si>
    <t xml:space="preserve">محمد رضا خاکسار </t>
  </si>
  <si>
    <t>2 واریز شده</t>
  </si>
  <si>
    <t>مسلم رحمانی</t>
  </si>
  <si>
    <t>طاهره شافعی اسفدن</t>
  </si>
  <si>
    <t>6104-3376-7030-2247</t>
  </si>
  <si>
    <t>5859-8310-8809-3041</t>
  </si>
  <si>
    <t>6104-3373-0772-9259</t>
  </si>
  <si>
    <t>علی حسینی (قاین)</t>
  </si>
  <si>
    <t>6104--3375-4765-8409</t>
  </si>
  <si>
    <t>6104-3376-6388-1215</t>
  </si>
  <si>
    <t>6104-3377-5060-8562</t>
  </si>
  <si>
    <t>شاه جهان کریم خواه</t>
  </si>
  <si>
    <t>6037-7011-0849-2916</t>
  </si>
  <si>
    <t>6104-3375-3817-0646</t>
  </si>
  <si>
    <t>6104-3373-2510-9211</t>
  </si>
  <si>
    <t>6104-3374-2950-3947</t>
  </si>
  <si>
    <t>5047-0610-4952-7613</t>
  </si>
  <si>
    <t>6037-6915-1068-4996</t>
  </si>
  <si>
    <t>6037-6916-7111-1169</t>
  </si>
  <si>
    <t>زهرا اکبری کلاته رضا</t>
  </si>
  <si>
    <t>6104-3372-3581-4470</t>
  </si>
  <si>
    <t xml:space="preserve">محمد علی غلامی </t>
  </si>
  <si>
    <t>محسن عبداللهی</t>
  </si>
  <si>
    <t xml:space="preserve">از اصل مبلغ </t>
  </si>
  <si>
    <t xml:space="preserve">ماهیانه مرداد تسویه </t>
  </si>
  <si>
    <t>زهره حشمتی</t>
  </si>
  <si>
    <t>5894-6311-3251-8788</t>
  </si>
  <si>
    <t>6104-3377-3677-4124</t>
  </si>
  <si>
    <t xml:space="preserve">زهرا کامگار پور </t>
  </si>
  <si>
    <t xml:space="preserve">هادی سحابی </t>
  </si>
  <si>
    <t>علی مهدوی تبار</t>
  </si>
  <si>
    <t>مهدی فتح ابادی</t>
  </si>
  <si>
    <t>کبری مقدم ماشوله</t>
  </si>
  <si>
    <t>ام البنین بهلوری</t>
  </si>
  <si>
    <t>قرض به مسعود رازی</t>
  </si>
  <si>
    <t xml:space="preserve">طاهره کامکاری </t>
  </si>
  <si>
    <t>6037-7014-0591-2467</t>
  </si>
  <si>
    <t>6037-9919-3052-5609</t>
  </si>
  <si>
    <t xml:space="preserve">مهدی بلیله </t>
  </si>
  <si>
    <t>6037-6974-8290-7224</t>
  </si>
  <si>
    <t xml:space="preserve">فاطمه وحیدی خواه </t>
  </si>
  <si>
    <t>6104-3373-43152938</t>
  </si>
  <si>
    <t>5041-7210-4106-6276</t>
  </si>
  <si>
    <t>سید ناصر داودی ناوخ</t>
  </si>
  <si>
    <t>غلامحسین کامگار</t>
  </si>
  <si>
    <t>فاطمه گلبهاری خیر آبادی</t>
  </si>
  <si>
    <t>6104-3373-8146-7180</t>
  </si>
  <si>
    <t>رضا سر بیشه گی</t>
  </si>
  <si>
    <t>6104-3375-1284-4299</t>
  </si>
  <si>
    <t>6104-3373-5874-2793</t>
  </si>
  <si>
    <t>6104-3374-70912633</t>
  </si>
  <si>
    <t>4میلیون از اصل   14</t>
  </si>
  <si>
    <t>6037-7011-2805-1510</t>
  </si>
  <si>
    <t xml:space="preserve">3میلیون 2ماهه </t>
  </si>
  <si>
    <t>6104-3373-3006-4781</t>
  </si>
  <si>
    <t xml:space="preserve">معصومه رستمی </t>
  </si>
  <si>
    <t>6104-3373-4660-3971</t>
  </si>
  <si>
    <t>500تومن واریز شده</t>
  </si>
  <si>
    <t>سعید رضاگلچین</t>
  </si>
  <si>
    <t>سهیلا وظیفه دار</t>
  </si>
  <si>
    <t xml:space="preserve">محمد علی زاده </t>
  </si>
  <si>
    <t>1650 واریز شده</t>
  </si>
  <si>
    <t>از اصل 5م اصل 30م</t>
  </si>
  <si>
    <t xml:space="preserve">حسین رجب زاده </t>
  </si>
  <si>
    <t xml:space="preserve">سکینه زارع بیدک </t>
  </si>
  <si>
    <t xml:space="preserve">ارسیا صنعتی </t>
  </si>
  <si>
    <t>6104-3374-8201-9476</t>
  </si>
  <si>
    <t>رضا حشمتی(فاطمه جلالی)</t>
  </si>
  <si>
    <t>اسمعیل نوری فر</t>
  </si>
  <si>
    <t>واریز شده12/150</t>
  </si>
  <si>
    <t>مهدی بیدل پل بندی</t>
  </si>
  <si>
    <t>6037-7011-2415-5109</t>
  </si>
  <si>
    <t>سید حسام راد حسینی</t>
  </si>
  <si>
    <t>محمد رضا خالقی(پری خالقی)</t>
  </si>
  <si>
    <t xml:space="preserve">غلامرضا جلالی </t>
  </si>
  <si>
    <t>6277-6012-9335-5978</t>
  </si>
  <si>
    <t>6037-6975-0463-9789</t>
  </si>
  <si>
    <t>هدا شورئی</t>
  </si>
  <si>
    <t xml:space="preserve">مریم خورنگاه </t>
  </si>
  <si>
    <t>ساناز حسن زاده(قاسم جوینی)</t>
  </si>
  <si>
    <t xml:space="preserve">غلامرضا حشمتی نیا </t>
  </si>
  <si>
    <t>عباسعلی میرزائیی ابرده</t>
  </si>
  <si>
    <t>ابراهیم علیا کبری</t>
  </si>
  <si>
    <t>احمد عبدالهی</t>
  </si>
  <si>
    <t>زهرا محمدی</t>
  </si>
  <si>
    <t>6037-7010-9769-6147</t>
  </si>
  <si>
    <t>1م واریز شده</t>
  </si>
  <si>
    <t>40م واریز شده</t>
  </si>
  <si>
    <t>4 معرف قاسم</t>
  </si>
  <si>
    <t>محمد رضا قدسی نیا</t>
  </si>
  <si>
    <t>علی مهدویتبار</t>
  </si>
  <si>
    <t>20م واریز شده</t>
  </si>
  <si>
    <t>22700 واریز شده</t>
  </si>
  <si>
    <t xml:space="preserve">اشرف سادات سید قطبی </t>
  </si>
  <si>
    <t>اسماعیل علی زاده</t>
  </si>
  <si>
    <t>6104-3373-2731-9545</t>
  </si>
  <si>
    <t>6037-9975-9231-0578</t>
  </si>
  <si>
    <t>6104-3374-4563-2514</t>
  </si>
  <si>
    <t>محمد کامکاری</t>
  </si>
  <si>
    <t xml:space="preserve">3 م از اصل پول </t>
  </si>
  <si>
    <t>620واریز شده</t>
  </si>
  <si>
    <t>عباسعلی دوست بین</t>
  </si>
  <si>
    <t>6104-3378-0700-4039</t>
  </si>
  <si>
    <t xml:space="preserve">محمد غالمی </t>
  </si>
  <si>
    <t xml:space="preserve">عارفه نصری </t>
  </si>
  <si>
    <t>عباس وحیدی خواه</t>
  </si>
  <si>
    <t xml:space="preserve">معصومه رستمی سورگ </t>
  </si>
  <si>
    <t xml:space="preserve">محبوبه رسولی طرقی </t>
  </si>
  <si>
    <t xml:space="preserve">هانیه نیک اقبال </t>
  </si>
  <si>
    <t xml:space="preserve">مجتبی غلامی </t>
  </si>
  <si>
    <t>زهرا  علی پور سویز</t>
  </si>
  <si>
    <t>محمود مختاریابروان</t>
  </si>
  <si>
    <t>اسماعیل مودی</t>
  </si>
  <si>
    <t>400 واریز</t>
  </si>
  <si>
    <t>8+23</t>
  </si>
  <si>
    <t>سمیه خدادوست</t>
  </si>
  <si>
    <t xml:space="preserve">سمیرا خدادوست </t>
  </si>
  <si>
    <t>6277-6012-8887-4074</t>
  </si>
  <si>
    <t>6277-6012-5808-6519</t>
  </si>
  <si>
    <t>ذلیخا کریم خواه</t>
  </si>
  <si>
    <t>حسین یوسفی(پدر )</t>
  </si>
  <si>
    <t>حمید ابراهیم پور</t>
  </si>
  <si>
    <t>حمید عبداللهی</t>
  </si>
  <si>
    <t>محسن میر محرابی (مژده)</t>
  </si>
  <si>
    <t xml:space="preserve">برج 8 هم واریز شده </t>
  </si>
  <si>
    <t xml:space="preserve">سیده پریا واحدی حسینیان </t>
  </si>
  <si>
    <t>حانیه شورئی</t>
  </si>
  <si>
    <t>5041-7210-6769-4860</t>
  </si>
  <si>
    <t xml:space="preserve">5م واریز شد </t>
  </si>
  <si>
    <t xml:space="preserve">بی بی زهرا تنهایی سنجد بوری </t>
  </si>
  <si>
    <t>6280-2313-7746-8961</t>
  </si>
  <si>
    <t>سید ناصر رییس الساداتی</t>
  </si>
  <si>
    <t>مهدی چمکتوی</t>
  </si>
  <si>
    <t xml:space="preserve">محمد رضا قربانی تقی آباد </t>
  </si>
  <si>
    <t xml:space="preserve">فاطمه عبدالهی </t>
  </si>
  <si>
    <t>حسین نادری</t>
  </si>
  <si>
    <t>علیرضا هژبر</t>
  </si>
  <si>
    <t>نجمه ایمانی</t>
  </si>
  <si>
    <t>غلامحسن گلی</t>
  </si>
  <si>
    <t>6104-3371-3192-1460</t>
  </si>
  <si>
    <t>مریم رستگار مقدم اصغری</t>
  </si>
  <si>
    <t>3+5</t>
  </si>
  <si>
    <t xml:space="preserve">8م واریز شد </t>
  </si>
  <si>
    <t>سمیرا محمد زاده بیرم آباد</t>
  </si>
  <si>
    <t xml:space="preserve">غلامعلی دل آرام </t>
  </si>
  <si>
    <t>زهرا قربان نژاد</t>
  </si>
  <si>
    <t>4+7</t>
  </si>
  <si>
    <t xml:space="preserve">جلال دل آرام </t>
  </si>
  <si>
    <t>مصطفی اعظمی چنار</t>
  </si>
  <si>
    <t>6277-6012-7551-0459</t>
  </si>
  <si>
    <t>6104-3375-1160-7317</t>
  </si>
  <si>
    <t>6104-3376-5589-4887</t>
  </si>
  <si>
    <t>7+9</t>
  </si>
  <si>
    <t xml:space="preserve">ملیحه جوینی </t>
  </si>
  <si>
    <t>نرگس علیزاده</t>
  </si>
  <si>
    <t>6062-5611-0205-7463</t>
  </si>
  <si>
    <t>6037-9919-4350-5317</t>
  </si>
  <si>
    <t>عیسی رازی</t>
  </si>
  <si>
    <t>سید امیر حسام راد حسینی</t>
  </si>
  <si>
    <t>6104-3379-0732--8304</t>
  </si>
  <si>
    <t xml:space="preserve">حسین زمانیان سیانی نژاد </t>
  </si>
  <si>
    <t>6104-3378-3595-2530</t>
  </si>
  <si>
    <t>صادق رازی</t>
  </si>
  <si>
    <t>6104-3376-3420-6724</t>
  </si>
  <si>
    <t>25م واریز شده</t>
  </si>
  <si>
    <t xml:space="preserve">امید جلالیان فرد </t>
  </si>
  <si>
    <t>6104-3373-8122-0928</t>
  </si>
  <si>
    <t xml:space="preserve">جابر امیری </t>
  </si>
  <si>
    <t>6104-3374-9289-0924</t>
  </si>
  <si>
    <t>محمد رضا هژبر</t>
  </si>
  <si>
    <t>6104-3374-3440-8371</t>
  </si>
  <si>
    <t>6104-3374-0705-9813</t>
  </si>
  <si>
    <t>6104-3374-9260-8308</t>
  </si>
  <si>
    <t>6104-3374-5675-7051</t>
  </si>
  <si>
    <t>6104-3375-2325-9693</t>
  </si>
  <si>
    <t>6104-3373-6919-2545</t>
  </si>
  <si>
    <t>هاشم مقدم فدائی</t>
  </si>
  <si>
    <t>6104-3379-1923-0464</t>
  </si>
  <si>
    <t>علی رضا خالقی</t>
  </si>
  <si>
    <t>6037-6974-0880-4786</t>
  </si>
  <si>
    <t>محمد حسینی</t>
  </si>
  <si>
    <t>مرتضی خالقی (قمر ابراهیمی)</t>
  </si>
  <si>
    <t>اسداله عبدالهی(مصطفی عبداللهی)</t>
  </si>
  <si>
    <t>5859-8311-1078-0029</t>
  </si>
  <si>
    <t xml:space="preserve">علی اصغر نیاز جو </t>
  </si>
  <si>
    <t>فاطمه غلامعلی زاده عباس ابادی</t>
  </si>
  <si>
    <t>6104-3377-9375-9232</t>
  </si>
  <si>
    <t>6104-3378-4017-5911</t>
  </si>
  <si>
    <t>6104-3373-4825-2493</t>
  </si>
  <si>
    <t>6104-3379-7920-6800</t>
  </si>
  <si>
    <t>6104-3374-8337-1344</t>
  </si>
  <si>
    <t>6104-3377-3741-9308</t>
  </si>
  <si>
    <t>جواد خدا دوست</t>
  </si>
  <si>
    <t>6104-3373-5717-9934</t>
  </si>
  <si>
    <t>6104-3372-7140-2776</t>
  </si>
  <si>
    <t>6273-8111-3313-0630</t>
  </si>
  <si>
    <t xml:space="preserve">معصومه کیانی افشار </t>
  </si>
  <si>
    <t>2+27</t>
  </si>
  <si>
    <t>6104-3372-7759-3875</t>
  </si>
  <si>
    <t>حسن حسینی بیرم اباد</t>
  </si>
  <si>
    <t xml:space="preserve">معصومه چوپانزاده قلعه سنگی </t>
  </si>
  <si>
    <t>6277-6012-8677-3211</t>
  </si>
  <si>
    <t>6037-7014-3471-9198</t>
  </si>
  <si>
    <t>فاطمه میر کی قرائی</t>
  </si>
  <si>
    <t>امیر مهدی رضائی</t>
  </si>
  <si>
    <t>سهراب جعفر زاده</t>
  </si>
  <si>
    <t>6104-3378-3029-3005</t>
  </si>
  <si>
    <t>محمد رضا غلامی</t>
  </si>
  <si>
    <t>6104-3374-4581-3908</t>
  </si>
  <si>
    <t>6104-3373-4849-3543</t>
  </si>
  <si>
    <t>6104-3374-3797-9599</t>
  </si>
  <si>
    <t>6104-3373-6724-4512</t>
  </si>
  <si>
    <t>6104-3374-9840-0066</t>
  </si>
  <si>
    <t>6104-3379-4382-3680</t>
  </si>
  <si>
    <t>6104-3373-3841-3360</t>
  </si>
  <si>
    <t>6104-3377-3233-4519</t>
  </si>
  <si>
    <t>چند ماه واریزی نداشته 1600واریز شده تسویه تا 9/2</t>
  </si>
  <si>
    <t>290 م چک داده شده</t>
  </si>
  <si>
    <t>آقای علی عزیز عربی</t>
  </si>
  <si>
    <t>1401/07/10</t>
  </si>
  <si>
    <t>1673/259330/52</t>
  </si>
  <si>
    <t>آقای حمید آذر بویه</t>
  </si>
  <si>
    <t>1401/09/01</t>
  </si>
  <si>
    <t>1787/638699/36</t>
  </si>
  <si>
    <t>اصل مبلغ (ریال )</t>
  </si>
  <si>
    <t xml:space="preserve">آقای محمد رضا قربانی تقی آباد </t>
  </si>
  <si>
    <t>اصل مبلغ 452 م</t>
  </si>
  <si>
    <t xml:space="preserve">محمود رضا خالقی </t>
  </si>
  <si>
    <t>6037-7011-5037-6827</t>
  </si>
  <si>
    <t>آقای علی بای</t>
  </si>
  <si>
    <t>1401/04/03</t>
  </si>
  <si>
    <t>آقای احسان جلالی</t>
  </si>
  <si>
    <t>1401/09/03</t>
  </si>
  <si>
    <t>فاطمه غلامی</t>
  </si>
  <si>
    <t>خانم رویا غلامی پودینه مقدم</t>
  </si>
  <si>
    <t>مشارکت ماهیانه5 م</t>
  </si>
  <si>
    <t>6800 م واریز شده</t>
  </si>
  <si>
    <t>5057-8510-2145-9984</t>
  </si>
  <si>
    <t xml:space="preserve">حسین نادی </t>
  </si>
  <si>
    <t>6037-6975-4548-4492</t>
  </si>
  <si>
    <t>اسماعیل حسنی</t>
  </si>
  <si>
    <t xml:space="preserve">10م واریز شده با یک شمار کارت دیگه </t>
  </si>
  <si>
    <t>1+4</t>
  </si>
  <si>
    <t xml:space="preserve">2800واریز شده </t>
  </si>
  <si>
    <t>6104-3379-3616-6048</t>
  </si>
  <si>
    <t xml:space="preserve">عاطفه حسنی </t>
  </si>
  <si>
    <t xml:space="preserve">خانم سیما حسن زاده </t>
  </si>
  <si>
    <t>1401/09/15</t>
  </si>
  <si>
    <t xml:space="preserve">چک کشاورزی </t>
  </si>
  <si>
    <t>54011/419312</t>
  </si>
  <si>
    <t xml:space="preserve">فائزه یوسفی </t>
  </si>
  <si>
    <t xml:space="preserve">شماره چک -سفته </t>
  </si>
  <si>
    <t xml:space="preserve">دوست قاسم جوینی </t>
  </si>
  <si>
    <t>علی خوردوی گل خطمی</t>
  </si>
  <si>
    <t>ریحانه رمضانی (محمد کریمی)</t>
  </si>
  <si>
    <t>محمد علی کامکاری (پسر علم )</t>
  </si>
  <si>
    <t xml:space="preserve">مهناز پورخواجه </t>
  </si>
  <si>
    <t>6104-3379-3484-5361</t>
  </si>
  <si>
    <t xml:space="preserve">کلا اصل مبلغ هم تسویه شده دیگه واسش واریزی صورت نمیگیرد </t>
  </si>
  <si>
    <t>ام البنین جلالی</t>
  </si>
  <si>
    <t xml:space="preserve">950واریزی میباشد </t>
  </si>
  <si>
    <t>زینب عبدالهی(خواهر )</t>
  </si>
  <si>
    <t>6037-9975-7977-0133</t>
  </si>
  <si>
    <t>360تومن واریز  مهر -آبان -آذر شده</t>
  </si>
  <si>
    <t>اسماعیل قائینی</t>
  </si>
  <si>
    <t xml:space="preserve">محمد تقی شهابی </t>
  </si>
  <si>
    <t xml:space="preserve">عباس کامگار </t>
  </si>
  <si>
    <t>6104-3373-8495-3624</t>
  </si>
  <si>
    <t>6104-3372-7056-3842</t>
  </si>
  <si>
    <t>فاطمه بخشی گلستانی(زینب صولتی مادرش)</t>
  </si>
  <si>
    <t>حمید فدائی</t>
  </si>
  <si>
    <t>6037-9981-4030-8908</t>
  </si>
  <si>
    <t>فاطمه دلاکه</t>
  </si>
  <si>
    <t>صغری عزیز عربی</t>
  </si>
  <si>
    <t xml:space="preserve">علی اصغر حسینی </t>
  </si>
  <si>
    <t>6104-3379-0849-8635</t>
  </si>
  <si>
    <t>6037-7011-7891-9475</t>
  </si>
  <si>
    <t xml:space="preserve">مریم قربانی تقی آباد </t>
  </si>
  <si>
    <t xml:space="preserve">علی عزیز عربی </t>
  </si>
  <si>
    <t>گلناز درویش زاده</t>
  </si>
  <si>
    <t xml:space="preserve">زینب قزل سفلو </t>
  </si>
  <si>
    <t>6104-3376-1172-9961</t>
  </si>
  <si>
    <t>وحید براتی نصری</t>
  </si>
  <si>
    <t xml:space="preserve">عذرا توانگر </t>
  </si>
  <si>
    <t>5892-1011-7897-9353</t>
  </si>
  <si>
    <t>1401/10/01</t>
  </si>
  <si>
    <t>1401/09/10</t>
  </si>
  <si>
    <t>1401/09/29</t>
  </si>
  <si>
    <t xml:space="preserve">آقای علی عزیز عربی </t>
  </si>
  <si>
    <t>1401/10/10</t>
  </si>
  <si>
    <t xml:space="preserve">گلناز درویش زاده </t>
  </si>
  <si>
    <t>1401/10/03</t>
  </si>
  <si>
    <t>1401/09/25</t>
  </si>
  <si>
    <t xml:space="preserve">سیده فاطمه اکبری </t>
  </si>
  <si>
    <t>1769/779079/47</t>
  </si>
  <si>
    <t>1401/03/02</t>
  </si>
  <si>
    <t>چک صادرات</t>
  </si>
  <si>
    <t xml:space="preserve">چک ملت </t>
  </si>
  <si>
    <t xml:space="preserve">پری مقیمی </t>
  </si>
  <si>
    <t>6104-3377-3068-4147</t>
  </si>
  <si>
    <t xml:space="preserve">محمود درکی </t>
  </si>
  <si>
    <t>6037-6916-2306-6974</t>
  </si>
  <si>
    <t xml:space="preserve">محمد سلطان زاده مزرجی </t>
  </si>
  <si>
    <t>6037-9974-5931-4705</t>
  </si>
  <si>
    <t>6104-3377-4606-3971</t>
  </si>
  <si>
    <t>این برج 1400 واریز شده( 2250 واریز شده)+برج 9 مبلغ 35م واریز شده</t>
  </si>
  <si>
    <t xml:space="preserve">حمید ده ده خانی </t>
  </si>
  <si>
    <t>6104-3377-5548-7202</t>
  </si>
  <si>
    <t xml:space="preserve">دیانا رشیدی </t>
  </si>
  <si>
    <t>6104-3376-3427-0951</t>
  </si>
  <si>
    <t>موسی علیزاده(محبوبه رسولی طرقی)</t>
  </si>
  <si>
    <t>6104-3374-5517-2195</t>
  </si>
  <si>
    <t xml:space="preserve">غلامرضا یگانه </t>
  </si>
  <si>
    <t>25م واریز شده این برج</t>
  </si>
  <si>
    <t xml:space="preserve">علی اصغر باقریزاده </t>
  </si>
  <si>
    <t xml:space="preserve">علی نادی </t>
  </si>
  <si>
    <t xml:space="preserve">علی اکبر یعقوبی </t>
  </si>
  <si>
    <t>6037-6975-4702-5152</t>
  </si>
  <si>
    <t>14 هر ماه واریزی</t>
  </si>
  <si>
    <t xml:space="preserve">امید کامگاری </t>
  </si>
  <si>
    <t>6037-6916-7122-8013</t>
  </si>
  <si>
    <t xml:space="preserve">پری موسی </t>
  </si>
  <si>
    <t>6104-3376-1757-8099</t>
  </si>
  <si>
    <t>غلامرضا محمدی</t>
  </si>
  <si>
    <t>6037-6975-8125-0302</t>
  </si>
  <si>
    <t>نعیم رازی (فائزه کامگار پور )</t>
  </si>
  <si>
    <t>محمد رضا ریالی(مرضیه عبدالهی  )</t>
  </si>
  <si>
    <t>محسن غلامی(آمنه محمدی )</t>
  </si>
  <si>
    <t xml:space="preserve">علی غلامی (پولبد) </t>
  </si>
  <si>
    <t>1401/07/06</t>
  </si>
  <si>
    <t xml:space="preserve">کشاورزی </t>
  </si>
  <si>
    <t xml:space="preserve">بابت 100 م هست </t>
  </si>
  <si>
    <t>بابت 15 م هست که 99/10/03 راسی</t>
  </si>
  <si>
    <t>1400/10/03</t>
  </si>
  <si>
    <t xml:space="preserve">چیزی داده نشده میگه </t>
  </si>
  <si>
    <t>6037-9973-9420-0696</t>
  </si>
  <si>
    <t>ا زاصل پول 40م کم شده برج 9 (285-40=245)</t>
  </si>
  <si>
    <t xml:space="preserve">سید محمد جواد سیدی </t>
  </si>
  <si>
    <t>6140-3374-7091-2633</t>
  </si>
  <si>
    <t xml:space="preserve">محمد عبدالهی پسر غلام عمو </t>
  </si>
  <si>
    <t>محمدگل  عبدالهی</t>
  </si>
  <si>
    <t>عطیه شیر قاز خانی (سجاد وحیدی خواه )</t>
  </si>
  <si>
    <t>6104-3376-1469-4501</t>
  </si>
  <si>
    <t xml:space="preserve"> در برج 9 مبلغ 25م واریز شده (4500 واریز شد)</t>
  </si>
  <si>
    <t xml:space="preserve">الیاس اسدی </t>
  </si>
  <si>
    <t>6104-3378-7954-3773</t>
  </si>
  <si>
    <t>6104-3378-7086-6371</t>
  </si>
  <si>
    <t xml:space="preserve">جلیل یزدانی </t>
  </si>
  <si>
    <t>6104-3379-8411-8305</t>
  </si>
  <si>
    <t>17+18</t>
  </si>
  <si>
    <t>16+18</t>
  </si>
  <si>
    <t>برج 9 100 تومن واریز شده(  2250م واریز شده)</t>
  </si>
  <si>
    <t xml:space="preserve">هومن رستمی خرم </t>
  </si>
  <si>
    <t xml:space="preserve">مهدی کیوانلو شهرستانکی </t>
  </si>
  <si>
    <t>2م برج 9</t>
  </si>
  <si>
    <t xml:space="preserve">زهره پورخواجه </t>
  </si>
  <si>
    <t xml:space="preserve">علی تاجی </t>
  </si>
  <si>
    <t xml:space="preserve">15هرماه واریز شود </t>
  </si>
  <si>
    <t>مرتضی حبیبیی</t>
  </si>
  <si>
    <t>برج 9 مبلغ 1400</t>
  </si>
  <si>
    <t xml:space="preserve">                            200تومن برج 9واریز شده    (6/24 مبلغ 25 تومن واریز شده)</t>
  </si>
  <si>
    <t xml:space="preserve">900تومن برج 9 واریز شده </t>
  </si>
  <si>
    <t>محبوبه رسول طرقی 8250 تومن در برج 9</t>
  </si>
  <si>
    <t xml:space="preserve">مریم اردونی ثانی </t>
  </si>
  <si>
    <t>6037-6911-1460-2162</t>
  </si>
  <si>
    <t>سید قاسم محمدی طرقی</t>
  </si>
  <si>
    <t>6037-7015-4509-6957</t>
  </si>
  <si>
    <t xml:space="preserve">فاطمه جلالی </t>
  </si>
  <si>
    <t xml:space="preserve">فاطمه میرانی نژاد </t>
  </si>
  <si>
    <t>6037-9972-9985-6733</t>
  </si>
  <si>
    <t>برج 9 1م واریز شده</t>
  </si>
  <si>
    <t xml:space="preserve">6400برج 9 واریز شده </t>
  </si>
  <si>
    <t xml:space="preserve">400 تومن برج 9 واریز شده </t>
  </si>
  <si>
    <t>6104-3376-3412-3432</t>
  </si>
  <si>
    <t xml:space="preserve">گلافروز کامگار </t>
  </si>
  <si>
    <t xml:space="preserve">محمد چوینی </t>
  </si>
  <si>
    <t>6037-6911-1525-9137</t>
  </si>
  <si>
    <t>زهره کارکن اسفجیر</t>
  </si>
  <si>
    <t>6104-3373-5544-0627</t>
  </si>
  <si>
    <t>6104-3379-0732-8304</t>
  </si>
  <si>
    <t xml:space="preserve">20م+21م واریز شده برج 9 </t>
  </si>
  <si>
    <t>6104-3371-1298-6532</t>
  </si>
  <si>
    <t xml:space="preserve">الهام جوینی </t>
  </si>
  <si>
    <t>6104-3374-7450-4709</t>
  </si>
  <si>
    <t>غلام عباس علی میرزایی</t>
  </si>
  <si>
    <t>لیلا عبدالهی</t>
  </si>
  <si>
    <t>علی ریالی</t>
  </si>
  <si>
    <t>غلام غلامی</t>
  </si>
  <si>
    <t>حمید آذربوبه</t>
  </si>
  <si>
    <t>کاظم غلامی</t>
  </si>
  <si>
    <t xml:space="preserve">برج 10 مبلغ 104/500 واریز شده تسویه کامل شده </t>
  </si>
  <si>
    <t xml:space="preserve">وجیهه نیکوکار </t>
  </si>
  <si>
    <t>6104-3375-6625-8644</t>
  </si>
  <si>
    <t xml:space="preserve">علی حسنی </t>
  </si>
  <si>
    <t>6104-7015-1471-7666</t>
  </si>
  <si>
    <t>850تومن برج 10 واریز شده</t>
  </si>
  <si>
    <t xml:space="preserve">علی بای </t>
  </si>
  <si>
    <t>6037-9975-8736-9001</t>
  </si>
  <si>
    <t xml:space="preserve">سمیه شریفی اصل </t>
  </si>
  <si>
    <t>6104-3376-1354-1091</t>
  </si>
  <si>
    <t>2+3 واریز شده</t>
  </si>
  <si>
    <t xml:space="preserve">محمود کامگاری </t>
  </si>
  <si>
    <t xml:space="preserve">رویا غلامی </t>
  </si>
  <si>
    <t>6104-3376-1408-4034</t>
  </si>
  <si>
    <t>19.433.000</t>
  </si>
  <si>
    <t>علی ناروئی</t>
  </si>
  <si>
    <t>صدیقه صفائی</t>
  </si>
  <si>
    <t>محمد علی کامکاری</t>
  </si>
  <si>
    <t>افضل کامگار پور</t>
  </si>
  <si>
    <t>عاطفه جان محمدموسی آباد</t>
  </si>
  <si>
    <t>ابوالفضل برات نیا</t>
  </si>
  <si>
    <t>6274-1212-0006-6249</t>
  </si>
  <si>
    <t xml:space="preserve">حامد حسنی </t>
  </si>
  <si>
    <t>مبلغ 5م برج 10 واریز شده (   12600 م واریز شده  برج 9)</t>
  </si>
  <si>
    <t>قدرت الوانی</t>
  </si>
  <si>
    <t>7+10</t>
  </si>
  <si>
    <t xml:space="preserve">جعفر دهقان زاده </t>
  </si>
  <si>
    <t xml:space="preserve">آتنا طیبی کریم آبادی </t>
  </si>
  <si>
    <t>سودا حسنی</t>
  </si>
  <si>
    <t>علیرضا امیر شی بهلولی</t>
  </si>
  <si>
    <t>6104-3377-4013-8191</t>
  </si>
  <si>
    <t>مصطفی کنعانی</t>
  </si>
  <si>
    <t>( برج 8 1500واریز شده)</t>
  </si>
  <si>
    <t>مرضیه باذرنگین نور آبادی وپدر</t>
  </si>
  <si>
    <t xml:space="preserve">محمد افضلی بهلولی </t>
  </si>
  <si>
    <t>برج 8 و9 مبلغ  1800واریز بابت 2 ماه</t>
  </si>
  <si>
    <t>محمد سلطانزادهمزرجی</t>
  </si>
  <si>
    <t>برج 9 مبلغ 1200 واریز شده که 400 واسه ماه آینده برج 10 مبلغ 400 تومن وازیز شده</t>
  </si>
  <si>
    <t>6104-3378-7491-1421</t>
  </si>
  <si>
    <t>1401/07/05</t>
  </si>
  <si>
    <t xml:space="preserve">محمد اکبریان جیم آباد </t>
  </si>
  <si>
    <t xml:space="preserve"> در تاریخ 25 برج 9( 85م) حواله بین بانکی+ 27 م واریز شده  برج 8  + برج 10 مبلغ 40م واریز شده  تسویه تا برج 2 /1401(  6ماهه نیم پرداخت شده )</t>
  </si>
  <si>
    <t>حاج رمضان (نرگس یزدانی)</t>
  </si>
  <si>
    <t>اصغر جدائی باغی</t>
  </si>
  <si>
    <t>از اصل 5م اصل 30م   واریز 6500 برج 10</t>
  </si>
  <si>
    <t xml:space="preserve">مریم عباسی </t>
  </si>
  <si>
    <t>درتاریخ 24 برج 9 مبلغ 7500 از اصل پول واریز شده  1350 واریز شده  برج 10 مبلغ 300 تومن واریز شده</t>
  </si>
  <si>
    <t xml:space="preserve">حدیثه رازی </t>
  </si>
  <si>
    <t>علی اکبر قدم دخت شادیشه</t>
  </si>
  <si>
    <t xml:space="preserve">زهرا جلالی مادر ناصر جلالی </t>
  </si>
  <si>
    <t xml:space="preserve">لیلا میرزائی ابرده </t>
  </si>
  <si>
    <t>مسعود غلامی (علی غلامی)</t>
  </si>
  <si>
    <t>6104-3375-3854-7488</t>
  </si>
  <si>
    <t>6104-3375-9311-3333</t>
  </si>
  <si>
    <t xml:space="preserve">5م +5500 م واریز شده برج 10 </t>
  </si>
  <si>
    <t>6037-9917-9894-3936</t>
  </si>
  <si>
    <t>غلامحسین عبداللهی(محمد رضا ریالی )</t>
  </si>
  <si>
    <t xml:space="preserve">سید محسن رضانیازاده </t>
  </si>
  <si>
    <t>6104-3373-4315-2938</t>
  </si>
  <si>
    <t>6104-3374-3520-1718</t>
  </si>
  <si>
    <t>اسماعیل حسینی 2</t>
  </si>
  <si>
    <t>6104-3373-2674-5369</t>
  </si>
  <si>
    <t>برج 8 2م واریز شده برج 9 2200 م  برج 10 مبلغ 1350 م واریز شده</t>
  </si>
  <si>
    <t>حمید نازی</t>
  </si>
  <si>
    <t>حمید میرکی (قاسم حسینی)</t>
  </si>
  <si>
    <t xml:space="preserve">راضیه قاسمی </t>
  </si>
  <si>
    <t>6104-3371-1157-1764</t>
  </si>
  <si>
    <t>6277-6012-8698-1426</t>
  </si>
  <si>
    <t>راحله کشاورزی پورتفتی</t>
  </si>
  <si>
    <t xml:space="preserve"> برج 10 مبلغ 2م واریز شده 7500م در برج 9 واریز شده </t>
  </si>
  <si>
    <t xml:space="preserve">محمد باقر صادقی </t>
  </si>
  <si>
    <t>6104-3373-8280-1213</t>
  </si>
  <si>
    <t>6037-7015-1491-1855</t>
  </si>
  <si>
    <t>20+22</t>
  </si>
  <si>
    <t>برج 10 مبلغ 9 م واریز شده</t>
  </si>
  <si>
    <t>سید امیر حسین احمدی</t>
  </si>
  <si>
    <t>6104-3379-3207-43378</t>
  </si>
  <si>
    <t xml:space="preserve">کبرا شاه وردی </t>
  </si>
  <si>
    <t>زیور همتی نیا</t>
  </si>
  <si>
    <t>6037-7015-3725-1404</t>
  </si>
  <si>
    <t>احمد کامگار</t>
  </si>
  <si>
    <t>6104-3373-2639-4762</t>
  </si>
  <si>
    <t xml:space="preserve">غلام حیدر هژبر </t>
  </si>
  <si>
    <t>6037-6975-2131-4523</t>
  </si>
  <si>
    <t xml:space="preserve">برج 10 مبلغ 4100 م واریز شده </t>
  </si>
  <si>
    <t xml:space="preserve">محمد پاک نهاد </t>
  </si>
  <si>
    <t>6104-3373-2101-8374</t>
  </si>
  <si>
    <t>6104-3374-0976-3123</t>
  </si>
  <si>
    <t>مرضیه احمدی</t>
  </si>
  <si>
    <t xml:space="preserve">برج10 مبلغ 500 هم واریز شده 28واسه ماه جدید   2بار تعریف شده باید یکی کرد </t>
  </si>
  <si>
    <t xml:space="preserve">مهدی رازی </t>
  </si>
  <si>
    <t>5892-1010-6979-4614</t>
  </si>
  <si>
    <t>م2350 برج 9 برج 10( 500تومن +1850 واریز شده)</t>
  </si>
  <si>
    <t>عصمت نادی</t>
  </si>
  <si>
    <t>6037-7015-2220-9102</t>
  </si>
  <si>
    <t>6104-3376-9260-8308</t>
  </si>
  <si>
    <t>جواد حشمتی (مرضیه عبدالهی )</t>
  </si>
  <si>
    <t xml:space="preserve">اصل پول صفر شده </t>
  </si>
  <si>
    <t>6104-3374-2254-5861</t>
  </si>
  <si>
    <t>2+30</t>
  </si>
  <si>
    <t>شفایی مهدایه های بهشت</t>
  </si>
  <si>
    <t>5894-6311-2441-1141</t>
  </si>
  <si>
    <t>5894-1315-9812-1820</t>
  </si>
  <si>
    <t>6104-3372-7144-2665</t>
  </si>
  <si>
    <t xml:space="preserve">برج 10 مبلغ 50م +50  م +50م +35م واریز شده </t>
  </si>
  <si>
    <t>علیرضا محمدنیا</t>
  </si>
  <si>
    <t>6104-3373-4185-6902</t>
  </si>
  <si>
    <t>غلامرضا کامگار پور</t>
  </si>
  <si>
    <t>حسن حسین زاده</t>
  </si>
  <si>
    <t>شهربانو قدم دخت شادیشه</t>
  </si>
  <si>
    <t>علی غلامی تیگا</t>
  </si>
  <si>
    <t>مهین پور حسن طرقی</t>
  </si>
  <si>
    <t>6037-6975-4449-2009</t>
  </si>
  <si>
    <t>اسما سجودی فریمانی</t>
  </si>
  <si>
    <t>6037-6915-3869-6857</t>
  </si>
  <si>
    <t xml:space="preserve">زهرا نوری استند </t>
  </si>
  <si>
    <t xml:space="preserve">مجتبی کامکاری </t>
  </si>
  <si>
    <t>6104-3373-2011-8225</t>
  </si>
  <si>
    <t>6104-3376-1897-5864</t>
  </si>
  <si>
    <t>برج 11 مبلغ 4م واریز شده</t>
  </si>
  <si>
    <t>6104-3376-1114-6034</t>
  </si>
  <si>
    <t>6104-3376-1114-6035</t>
  </si>
  <si>
    <t>علی چوینی</t>
  </si>
  <si>
    <t>لیلا جلالی</t>
  </si>
  <si>
    <t>6104-3389-0111-4278</t>
  </si>
  <si>
    <t>برج 11 مبلغ 3500 واریز شده</t>
  </si>
  <si>
    <t>6104-3373-5912-3633</t>
  </si>
  <si>
    <t>برج 11 مبلغ 750 تومن واریز شده</t>
  </si>
  <si>
    <t xml:space="preserve">فاطمه رمضانی </t>
  </si>
  <si>
    <t xml:space="preserve"> برج 9 3600 واریز شده   برج 11 مبلغ 4 م واریز شده</t>
  </si>
  <si>
    <t>برج 11 مبلغ 5م و7500م واریز شده</t>
  </si>
  <si>
    <t>احمد رضا افضلی پل بندی</t>
  </si>
  <si>
    <t>عادل ضیائی فرد</t>
  </si>
  <si>
    <t>قنبر نیکوکار</t>
  </si>
  <si>
    <t>مهدی مرادی</t>
  </si>
  <si>
    <t>برج 11 مبلغ 30م واریز شده(  9م واریز شده برج 9)</t>
  </si>
  <si>
    <t>برج 11 مبلغ 5230م واریز شده</t>
  </si>
  <si>
    <t xml:space="preserve"> بقیه سود مشارکت به اصل پول اضافه میشه  6م واریز شده   از 9/1  برج 11 مبلغ 6 م +10م واریز شده</t>
  </si>
  <si>
    <t>6037-7014-0530-6231</t>
  </si>
  <si>
    <t>6037-9917-9444-7080</t>
  </si>
  <si>
    <t>علیرضا علی زاده</t>
  </si>
  <si>
    <t>علی اصغر عروضی</t>
  </si>
  <si>
    <t xml:space="preserve">صدیقه قربان نژاد </t>
  </si>
  <si>
    <t>خدیجه علی اکبری</t>
  </si>
  <si>
    <t>راحله کریمی شریف</t>
  </si>
  <si>
    <t>برج 10 مبلغ 4500 واریز شده  برج 11 مبلغ 2250 م واریز شده</t>
  </si>
  <si>
    <t>محمد رضا آراسته</t>
  </si>
  <si>
    <t>فائزه عباس زاده</t>
  </si>
  <si>
    <t>الهه طیبی کریم آبادی</t>
  </si>
  <si>
    <t xml:space="preserve">مریم شفائی مهد نیلوفر </t>
  </si>
  <si>
    <t>اضافه شده    120م در تاریخ9/9  برج 11 مبلغ 5400 م +5م +5م واریز شده</t>
  </si>
  <si>
    <t>13+14</t>
  </si>
  <si>
    <t>برج 11 مبلغ 5م +10م واریز شد</t>
  </si>
  <si>
    <t>زینب حسنی</t>
  </si>
  <si>
    <t>ام البنین بهلولی</t>
  </si>
  <si>
    <t>محمد خورشیدی</t>
  </si>
  <si>
    <t xml:space="preserve"> برج 10 مبلغ 8000 م واریز شده  برج 11 مبلغ 500 تومن واریز شده</t>
  </si>
  <si>
    <t>برج 11 مبلغ 2500م +2م واریز شده</t>
  </si>
  <si>
    <t>امید حاجی میری</t>
  </si>
  <si>
    <t xml:space="preserve"> تسویه کامل ماهانه 24م واریز شده برج 11 مبلغ 1600م واریز شده </t>
  </si>
  <si>
    <t>نسرین شمسی</t>
  </si>
  <si>
    <t>16+17</t>
  </si>
  <si>
    <t xml:space="preserve">برج 11 مبلغ 4م +4م واریز شده </t>
  </si>
  <si>
    <t>6273-8111-0398-8652</t>
  </si>
  <si>
    <t>برج 11 مبلغ 5م واریز شده       6400م درتاریخ 16 واریز شده مدرک ندارم ومبلغ 6400درتاریخ 18</t>
  </si>
  <si>
    <t>ملیحه تابانی</t>
  </si>
  <si>
    <t>قاسم کبوتری</t>
  </si>
  <si>
    <t>زهره پورخواجه 13 م</t>
  </si>
  <si>
    <t>برج 11 مبلغ 3م واریز شده</t>
  </si>
  <si>
    <t>( برج 11 مبلغ 3م +7م واریز شده)100+70)</t>
  </si>
  <si>
    <t xml:space="preserve">برج 11 مبلغ 5م +8م از اصل پول کسر شد تسویه کامل </t>
  </si>
  <si>
    <t>برج 9 مبلغ 10م + 2730واریز شده    ( 330هزار از ماه آینده)   برج 11 مبلغ 2م واریز شده</t>
  </si>
  <si>
    <t xml:space="preserve">جواد پورخواجه </t>
  </si>
  <si>
    <t xml:space="preserve">علی اصغر نیازجو </t>
  </si>
  <si>
    <t xml:space="preserve">عباس افضلی بهلولی </t>
  </si>
  <si>
    <t>برج 10 مبلغ 180م + مبلغ 20 م +10م+120م واریز شده  برج 11 مبلغ 15م واریز شده</t>
  </si>
  <si>
    <t xml:space="preserve">برج 10 مبلغ 40م واریز شده </t>
  </si>
  <si>
    <t xml:space="preserve">هادی حسن زاده </t>
  </si>
  <si>
    <t>6104-3376-3803-8693</t>
  </si>
  <si>
    <t>جواد حاتم زاده فهندری</t>
  </si>
  <si>
    <t>6104-3374-4898-5141</t>
  </si>
  <si>
    <t>6104-3376-9546-9418</t>
  </si>
  <si>
    <t>برج 10 9 م واریز شده</t>
  </si>
  <si>
    <t>مرتضی بارانی</t>
  </si>
  <si>
    <t>فاطمه غالمی</t>
  </si>
  <si>
    <t>زینب قافیه کته شمشیر</t>
  </si>
  <si>
    <t>6104-3377-1405-1975</t>
  </si>
  <si>
    <t xml:space="preserve">برج 11مبلغ 10م +10م واریز شد </t>
  </si>
  <si>
    <t xml:space="preserve">  برج 11 مبلغ 5م +8م واریز شده35 م واریز شده</t>
  </si>
  <si>
    <t xml:space="preserve">برج 10 مبلغ 6600 واریز شده برج 11 مبلغ 2250م واریز شده </t>
  </si>
  <si>
    <t>برج 9 مبلغ  7600 واریز شده برج 10 مبلغ 7600 برج 11 مبلغ 4600 م واریز شده</t>
  </si>
  <si>
    <t xml:space="preserve">جواد حسن آبادی </t>
  </si>
  <si>
    <t>6104-3378-2339-2277</t>
  </si>
  <si>
    <t xml:space="preserve"> برج 11 مبلغ 45م واریز شده  اصل پول تسویه شده( 4م واریز شده برج 9 و10)</t>
  </si>
  <si>
    <t>الهه تابانی</t>
  </si>
  <si>
    <t>6104-3378-8179-9751</t>
  </si>
  <si>
    <t xml:space="preserve">برج 11 8 م واریز شده </t>
  </si>
  <si>
    <t>سکینه عباسیان</t>
  </si>
  <si>
    <t>مسعود ضمیری اکبری</t>
  </si>
  <si>
    <t>5047-0610-7561-8773</t>
  </si>
  <si>
    <t>کبری گوینده</t>
  </si>
  <si>
    <t>5892-1012-7885-8705</t>
  </si>
  <si>
    <t xml:space="preserve">برج 11 مبلغ 50 م +2250م از طرق شباواریزشده   اصل پول تسویه شده </t>
  </si>
  <si>
    <t>ایمان کامکار</t>
  </si>
  <si>
    <t>برج 11 مبلغ 12م واریزشده</t>
  </si>
  <si>
    <t>6104-3378-5144-2432</t>
  </si>
  <si>
    <t xml:space="preserve">     برج 11 مبلغ 57م واریز شده    (برج 9 مبلغ 60 م واریز شده    (100م واریز شده  </t>
  </si>
  <si>
    <t>مریم باقری زاده</t>
  </si>
  <si>
    <t>6037-9900-8035</t>
  </si>
  <si>
    <t>برج 11 مبلغ 2م +4500م واریزشده</t>
  </si>
  <si>
    <t>اکرم قربانیان</t>
  </si>
  <si>
    <t>برج 11 مبلغ 1350م واریزشده</t>
  </si>
  <si>
    <t>ملیحه علی میرزائی</t>
  </si>
  <si>
    <t>6037-7014-4110-2974</t>
  </si>
  <si>
    <t>6104-3372-7505-2858</t>
  </si>
  <si>
    <t>سعید دهنوی</t>
  </si>
  <si>
    <t>6104-3374-9832-4803</t>
  </si>
  <si>
    <t>برج 11 مبلغ 3500م واریزشده</t>
  </si>
  <si>
    <t xml:space="preserve">برج 11 مبلغ 5م+520 تومن از اصل پول کسر شده   </t>
  </si>
  <si>
    <t>مریم سحرخیزیان</t>
  </si>
  <si>
    <t xml:space="preserve">فاطمه رفیعی </t>
  </si>
  <si>
    <t>6104-3389-0521-3506</t>
  </si>
  <si>
    <t xml:space="preserve">علی کامگاری </t>
  </si>
  <si>
    <t>6104-3373-0065-0775</t>
  </si>
  <si>
    <t xml:space="preserve">اکرم حسین زاده </t>
  </si>
  <si>
    <t>6104-3375-1236-9347</t>
  </si>
  <si>
    <t xml:space="preserve">برج 11 مبلغ 10 م+10م  واریز شده برج 12 10م واریزشد </t>
  </si>
  <si>
    <t>برج 12 مبلغ 4500م واریز شده</t>
  </si>
  <si>
    <t xml:space="preserve">  برج 12 مبلغ 12م واریزشده9 م واریز شده</t>
  </si>
  <si>
    <t xml:space="preserve">برج 10 مبلغ 3000 م بابت برج 11 پرداخت شده  برج 11 مبلغذ100م از اصل پول کسر شده   برج 12 مبلغ 10م واریزشده </t>
  </si>
  <si>
    <t>بتول سلیمان زاده</t>
  </si>
  <si>
    <t xml:space="preserve">برج 12 مبلغ 350 تومن از سال جدید 700 واریز میشود </t>
  </si>
  <si>
    <t>برج 12 مبلغ 2750م واریز</t>
  </si>
  <si>
    <t>مرتضی میرکی قرائی</t>
  </si>
  <si>
    <t>6037-9971-9214-7982</t>
  </si>
  <si>
    <t xml:space="preserve">سمیرا شریفی اصل  </t>
  </si>
  <si>
    <t xml:space="preserve">محسن دیوسار </t>
  </si>
  <si>
    <t>6104-3389-0111-4279</t>
  </si>
  <si>
    <t>6104-3389-0111-4280</t>
  </si>
  <si>
    <t>6104-3377-9972-8306</t>
  </si>
  <si>
    <t>عاطفه ناروئی</t>
  </si>
  <si>
    <t>6104-3373-6780-9728</t>
  </si>
  <si>
    <t>مرتضی ناروئی</t>
  </si>
  <si>
    <t>6104-3389-0152-9921</t>
  </si>
  <si>
    <t>6104-3375-2268-5005</t>
  </si>
  <si>
    <t>برج 12 مبلغ 6م واریز شده</t>
  </si>
  <si>
    <t>سجاد افضلی بهلولی</t>
  </si>
  <si>
    <t>6104-3376-3814-4533</t>
  </si>
  <si>
    <t>برج 12 مبلغ 2800م واریزشده</t>
  </si>
  <si>
    <t>6104-3377-6125-2509</t>
  </si>
  <si>
    <t xml:space="preserve">حمید رضا خالقی </t>
  </si>
  <si>
    <t xml:space="preserve">2م +2م برج 12 واریز شده میلیون </t>
  </si>
  <si>
    <t>6037-9975-1447-0484</t>
  </si>
  <si>
    <t>زینب بهلولی</t>
  </si>
  <si>
    <t>اسماعیل علیزاده</t>
  </si>
  <si>
    <t>علی حشمتی</t>
  </si>
  <si>
    <t xml:space="preserve">سعید بالا ولایت </t>
  </si>
  <si>
    <t>6104-3376-0051-5218</t>
  </si>
  <si>
    <t xml:space="preserve">محمد رضا نیکوکار </t>
  </si>
  <si>
    <t>6104-3379-7888-1611</t>
  </si>
  <si>
    <t>علیرضا عبادی حسن ابادی</t>
  </si>
  <si>
    <t xml:space="preserve">تا برج 9 تسویه کامل  برج 12 مبلغ 2م واریز شده </t>
  </si>
  <si>
    <t>برج 12 مبلغ 600تومن واریز شده از برج 12 مبلغ 12م راسی به مدت 6ماه گذاشته شده</t>
  </si>
  <si>
    <t>6280-2313-7755-4265</t>
  </si>
  <si>
    <t>محمود بادل (مبینا رفیعی )</t>
  </si>
  <si>
    <t>6104-3375-1281-4631</t>
  </si>
  <si>
    <t>برج 12 مبلغ 2م بابت 2 ماه واریزشده</t>
  </si>
  <si>
    <t>علی نیکوی حسین آبادی</t>
  </si>
  <si>
    <t>محمد نیکفرجام سالار ابادی</t>
  </si>
  <si>
    <t xml:space="preserve">برج 12 1م واریز شده چون از وسط ماه بوده </t>
  </si>
  <si>
    <t>فاطمه گل بهاری خیر آبادی</t>
  </si>
  <si>
    <t xml:space="preserve">سمیرا محمد زاده بیرم اباد </t>
  </si>
  <si>
    <t>5859-8310-4003-8274</t>
  </si>
  <si>
    <t>5894-6315-4730-5961</t>
  </si>
  <si>
    <t>برج 11 5م +2500م واریز شده  برج 12 مبلغ 5500 مواریز شده</t>
  </si>
  <si>
    <t>برج 9 واریز شده 5+11  در برج 12 مبلغ 30م واریزشده</t>
  </si>
  <si>
    <t>برج 12 مبلغ 700+500 واریزشده</t>
  </si>
  <si>
    <t>علیرضا پربین</t>
  </si>
  <si>
    <t>6104-3375-6446-6496</t>
  </si>
  <si>
    <t>فرزاد مالداری</t>
  </si>
  <si>
    <t>6104-3373-7484-3793</t>
  </si>
  <si>
    <t>6104-3372-7407-8482</t>
  </si>
  <si>
    <t>برج 11 مبلغ 11م واریزشده  برج 12 مبلغ 21م واریز شده</t>
  </si>
  <si>
    <t xml:space="preserve">مصیب عبدالهی </t>
  </si>
  <si>
    <t>برج 12 مبلغ 2م واریز شده</t>
  </si>
  <si>
    <t xml:space="preserve">برج 11 درتاریخ 23 مبلغ 20م از اصل سرمایه کسر شد برج 12 مبلغ 2880م واریزشده </t>
  </si>
  <si>
    <t>شروع مشارکت سوم اردیبهشت واریزی 9 آذر 9م میباشد چلابرج 11.12مبلغ 10م  وایز شده</t>
  </si>
  <si>
    <t>6104-3378-3233-0227</t>
  </si>
  <si>
    <t>سبحان بهلوری</t>
  </si>
  <si>
    <t xml:space="preserve">برج 12 مبلغ 250هزار تومن بیشتر واریزشد </t>
  </si>
  <si>
    <t>برج 8 پرداخت شده 2500 از اصل پول که کم شده (35000-2500)=32500 برج 12 مبلغ 300تومن بیشتر واریز شده از ماه قبل بوده</t>
  </si>
  <si>
    <t>9+13</t>
  </si>
  <si>
    <t>گل افشان محمدی</t>
  </si>
  <si>
    <t>11+14</t>
  </si>
  <si>
    <t xml:space="preserve"> شده25 +57م+20 م برج 10 مبلغ 4800 م واریز شده   برج 11 مبلغ 2م+3400م واریز شده  برج 12 مبلغ 5400 م واریزشده</t>
  </si>
  <si>
    <t>برج 11 مبلغ 121 م واریزشده از حواله بین بانکی</t>
  </si>
  <si>
    <t xml:space="preserve">برج 12 مبلغ 100م+15م  واریز شد </t>
  </si>
  <si>
    <t>برج 12 مبلغ 2500م +500تومن واریز شده</t>
  </si>
  <si>
    <t>مریم غلامی زن علی غلامی تیگاب</t>
  </si>
  <si>
    <t xml:space="preserve"> برج 9در تاریخ 23 مبلغ 10م+10م  واریز شده </t>
  </si>
  <si>
    <t>امیر قربانی</t>
  </si>
  <si>
    <t>حانیه زردادخانی</t>
  </si>
  <si>
    <t>برج 12 مبلغ 2400م واریز شده</t>
  </si>
  <si>
    <t xml:space="preserve">برج 11 مبلغ 2200م + 2200 م واریز شده  برج 12 مبلغ 73000م به عنوان اصل پول واریز شد </t>
  </si>
  <si>
    <t xml:space="preserve">برج 12 مبلغ 1500 م +750تومن واریز شد تسویه شد </t>
  </si>
  <si>
    <t>معصومه سادات حسینی</t>
  </si>
  <si>
    <t>برج 12 مبلغ 4500م+5م واریز شده</t>
  </si>
  <si>
    <t xml:space="preserve">برج 12 مبلغ 6940م واریز شده 2بار هم تعریف شده یکی باید بشه یانه 6940در برج 9 واریزشده </t>
  </si>
  <si>
    <t xml:space="preserve">  برج 12 مبلغ 10م واریز شده( 10م واریز شده برج 9 .11)</t>
  </si>
  <si>
    <t>آرزو فاطمی کلوتی</t>
  </si>
  <si>
    <t>برج 11 مبلغ 5م +1م+1250م  واریز شده  برج 12 مبلغ 5م +3250م واریز شد</t>
  </si>
  <si>
    <t>و برج 10و9    4650م  برج 11 .12مبلغ 5580م واریز شده</t>
  </si>
  <si>
    <t>برج 12 مبلغ 1م +250تومن واریزشده</t>
  </si>
  <si>
    <t>یعقوب عبداللهی</t>
  </si>
  <si>
    <t xml:space="preserve">برج 10 4500 م واریز شده+    4500م واریز در برج 9   برج 11 مبلغ 5م+4500م  واریز شده  برج 12 مبلغ 30م +8م +4500 م واریز شده </t>
  </si>
  <si>
    <t>برج 10 مبلغ 2500 واریز شده   2000م واریز شده برج 9  برج 11 مبلغ 2500م واریز   برج 12 مبلغ 2500م واریز شده</t>
  </si>
  <si>
    <t>6037-9982-0667-4607</t>
  </si>
  <si>
    <t>5041-7210-9452-3686</t>
  </si>
  <si>
    <t xml:space="preserve">     برج 10 (100+50+50)( 100+100+70 +5  در برج 9 واریز شده )  برج 11 (25م +50م )  برج 12 مبلغ 25م واریز شده</t>
  </si>
  <si>
    <t xml:space="preserve"> برج 11 مبلغ 5م واریزشده از اصل    (برج 8 و9 واریز شده ) از اصل پول 1م کسر شده برج 10   +4م  برج 12 مبلغ 15م+3000م واریز شده   تسویه کامل شد </t>
  </si>
  <si>
    <t xml:space="preserve">                                                 برج 12 مبلغ 650م =6500 م واریز شده 09/25  آذر باید 5250واریز شود از دی 6500 باید واریز بشه اصل مشارکت افزایش داده</t>
  </si>
  <si>
    <t xml:space="preserve">فرشاد صادقی </t>
  </si>
  <si>
    <t xml:space="preserve">شماره شبا </t>
  </si>
  <si>
    <t>مبلغ 70م واریز شده</t>
  </si>
  <si>
    <t>6104-3378-9804-9364</t>
  </si>
  <si>
    <t>برج 9 و11.10.12مبلغ 600 واریز شده</t>
  </si>
  <si>
    <t xml:space="preserve">برج 12 مبلغ 11م +11400م +2500م واریز شده </t>
  </si>
  <si>
    <t xml:space="preserve">تسویه کامل شده </t>
  </si>
  <si>
    <t xml:space="preserve">  برج 12 400تومن واریز شده200تومن واریز در برج 9</t>
  </si>
  <si>
    <t>برج 12 مبلغ 3م وایزشده</t>
  </si>
  <si>
    <t>6104-3374-2830-8710</t>
  </si>
  <si>
    <t>زهرا حسینی</t>
  </si>
  <si>
    <t>6104-33-5998</t>
  </si>
  <si>
    <t>1401/01/01</t>
  </si>
  <si>
    <t>برج 1 مبلغ 6م واریز شده</t>
  </si>
  <si>
    <t>فاطمه میرکی قرائی</t>
  </si>
  <si>
    <t>برج 12 مبلغ 35600م واریز شده برج 1/2 مبلغ 10م واریز شده</t>
  </si>
  <si>
    <t xml:space="preserve">عبدالحسین کامگارپور </t>
  </si>
  <si>
    <t xml:space="preserve"> 3مبلغ 1تومن واریز شده 28 مبلغ 10500م </t>
  </si>
  <si>
    <t xml:space="preserve">برج 1/6مبلغ 10م واریز شده </t>
  </si>
  <si>
    <t xml:space="preserve">مبلغ 5300  برج 10 واریز شده  برج 1/6 مبلغ 25600م  واریز شده </t>
  </si>
  <si>
    <t>برج1/6مبلغ 6400م واریز شده</t>
  </si>
  <si>
    <t xml:space="preserve">مبلغ 3و4 تومن واریز شده برج 11  </t>
  </si>
  <si>
    <t xml:space="preserve">مجتبی نیکفرجام سالار آبادی </t>
  </si>
  <si>
    <t>برج1/6مبلغ 1800 م واریز شده</t>
  </si>
  <si>
    <t>مرتضی غلامی</t>
  </si>
  <si>
    <t xml:space="preserve"> مبلغ 138 ملیون بابت چک راسی میباشد 15500واریز شده در این تاریخ 10/6  برج 11 مبلغ 15500 م +1م واریز شده برج 12 مبلغ 15500م واریز شده  برج 1/7مبلغ 15500م </t>
  </si>
  <si>
    <t xml:space="preserve">برج 11+12 مبلغ 10م +10م واریز شده  برج 1/7مبلغ 10م </t>
  </si>
  <si>
    <t xml:space="preserve">  برج 1/7مبلغ 11550م واریزشده    11550برج 10+12 واریز شده</t>
  </si>
  <si>
    <t xml:space="preserve">  برج 1/7 مبلغ 1900م واریز شد 9150واریز شد</t>
  </si>
  <si>
    <t>1+5+8</t>
  </si>
  <si>
    <t xml:space="preserve">میثم قاسم زاده </t>
  </si>
  <si>
    <t>6104-3379-7896-5539</t>
  </si>
  <si>
    <t xml:space="preserve">برج 1/8 مبلغ 2600م واریز شده که سود مشارکت 3م که 400تومن بدهکاری طرف بود </t>
  </si>
  <si>
    <t xml:space="preserve">اصل پول تسویه شد در برج 1/8 </t>
  </si>
  <si>
    <t>علی عبداللهی(اکرم ساری)</t>
  </si>
  <si>
    <t>6+7+8</t>
  </si>
  <si>
    <t xml:space="preserve">برج 1/8 مبلغ 15500م واریزشده </t>
  </si>
  <si>
    <t>غلامرضا فخر دهقان کاریزنوئی</t>
  </si>
  <si>
    <t xml:space="preserve">واریزی برج11. 10 زمان 2 بوده   واریز برج 12 توسال جدید انجام شده </t>
  </si>
  <si>
    <t>برج 1/8مبلغ 23م واریزشده</t>
  </si>
  <si>
    <t>7+8</t>
  </si>
  <si>
    <t>برج 11 مبلغ 8م +26م واریزشده  برج 1/8 مبلغ 6600م واریز شده</t>
  </si>
  <si>
    <t>6104-3389-2045-1453</t>
  </si>
  <si>
    <t xml:space="preserve">برج 11مبلغ 15م واریز شده برج 12 مبلغ 20م واریزشده  برج 1/8 مبلغ 32م واریز شده </t>
  </si>
  <si>
    <t xml:space="preserve">برج 11 مبلغ 9م واریزشده ( 3700 واریز شده)  برج 12 مبلغ 5100م واریز شده  </t>
  </si>
  <si>
    <t xml:space="preserve">   12800واریز شده</t>
  </si>
  <si>
    <t>برج 1/6مبلغ 10700م توسط علی آقای عزیز عربی پرداخت شده</t>
  </si>
  <si>
    <t>سبحان بهلوری(پریسا خنک بان )</t>
  </si>
  <si>
    <t xml:space="preserve">قرار شد 15م دیگه به اصل اضافه شه که 80م میشه واریزی هم به پریسا خنک بان هست </t>
  </si>
  <si>
    <t>8+9</t>
  </si>
  <si>
    <t>برج 1 مبلغ 4م+4م واریزشده</t>
  </si>
  <si>
    <t xml:space="preserve">محمد حسین پور </t>
  </si>
  <si>
    <t>برج 12 مبلغ 2250م واریزشده برج 1/9 مبلغ 2250م واریز شده</t>
  </si>
  <si>
    <t>6037-7011-9202-3973</t>
  </si>
  <si>
    <t>برج 12 مبلغ 25م +15م واریز شده  (  20م واریز شده)  برج 1/7مبلغ 20م+20م  واریزشده</t>
  </si>
  <si>
    <t>ملیحه علی میرزایی</t>
  </si>
  <si>
    <t>برج 11.12 هم واریز شده  برج 10 مبلغ 21م. 21م واریز شده   برج 1/9مبلغ 11م  واریزشده</t>
  </si>
  <si>
    <t>8+10</t>
  </si>
  <si>
    <t>برج 12 مبلغ 5م واریز شده  1/10مبلغ 5م واریز شده</t>
  </si>
  <si>
    <t>6037-6916-6162-6820</t>
  </si>
  <si>
    <t xml:space="preserve">مجتبی چمنی ریابی </t>
  </si>
  <si>
    <t>5041-7210-2681-1779</t>
  </si>
  <si>
    <t xml:space="preserve">بنام زهرا شفیعی برج 10واریز شده   برج 12مبلغ 10 م واریز شده  برج 1/7 مبلغ 7950م +1م واریز شد </t>
  </si>
  <si>
    <t xml:space="preserve"> برج 11 مبلغ 1250م +17500م واریزشده( 1850 واریز  برج 12 مبلغ 1250م واریز شده  برج 1/10 مبلغ 1250م  واریز شد</t>
  </si>
  <si>
    <t>صدیقه  جیم آبادی</t>
  </si>
  <si>
    <t>مینا خالدی</t>
  </si>
  <si>
    <t xml:space="preserve">زهره جاوید </t>
  </si>
  <si>
    <t>6277-6012-9611-3655</t>
  </si>
  <si>
    <t>برج1/11مبلغ 8م واریز شد</t>
  </si>
  <si>
    <t xml:space="preserve">برج 11 مبلغ 10م واریز شده  </t>
  </si>
  <si>
    <t xml:space="preserve">برج 11 مبلغ 2750م+3500م واریز شده  برج 1/12مبلغ 3500م+9500 م واریز </t>
  </si>
  <si>
    <t>برج 1/7مبلغ 3م +5م +7م واریز شده</t>
  </si>
  <si>
    <t>7+12</t>
  </si>
  <si>
    <t xml:space="preserve">مبلغ 600 در برج 9 مبلغ 500 برج 10  مبلغ 500 برج 11   برج 1401/1  تسویه شد به حساب مصیب عبدالهی واریز شده اصل پول داده شده </t>
  </si>
  <si>
    <t>6104-33-4336</t>
  </si>
  <si>
    <t xml:space="preserve">برج 11 مبلع 250تومن واریز شده      3مبلغ 250و20مبلغ 1م واسه برج 9   </t>
  </si>
  <si>
    <t>قاسم حسینی (پسر معصومه پورخواجه )</t>
  </si>
  <si>
    <t xml:space="preserve">   برج 12 مبلغ 3500م واریز شده   3500م +14750 م برج 11  واریز شده</t>
  </si>
  <si>
    <t>به حساب مامانش ریخته میشه</t>
  </si>
  <si>
    <t>برج 10 مبلغ 12500م واریز شده برج 9 مبلغ 4270 م واریز شده برج 12 مبلغ 13م واریزشده   برج 1/13 مبلغ 13800م واریز شده</t>
  </si>
  <si>
    <t xml:space="preserve">برج 11 مبلغ 9 م واریز شود   10م واریز شده برج 10  برج 12 مبلغ 2500م +9500م واریزشده  برج 1/9مبلغ 2500م 1/13 مبلغ 9500م </t>
  </si>
  <si>
    <t>6104-3375-6016-3253</t>
  </si>
  <si>
    <t>ام البنین کامگارپور(محسن غلامی کریزان  )</t>
  </si>
  <si>
    <t xml:space="preserve">برج 1/14مبلغ 900تومن </t>
  </si>
  <si>
    <t xml:space="preserve">ریحانه کامگارپور </t>
  </si>
  <si>
    <t>واریز شده به کارت افضل کامگارپور</t>
  </si>
  <si>
    <t xml:space="preserve">برج 9 و10   1500واریز شده  برج 12 مبلغ 2م واریزشده  برج 1/14مبلغ 2م واریز </t>
  </si>
  <si>
    <t>معصومه بیرجندی</t>
  </si>
  <si>
    <t>6104-3377-9793-7271</t>
  </si>
  <si>
    <t>12+13+14</t>
  </si>
  <si>
    <t>برج 11 مبلغ 13250م +56700م  واریز شده  برج 12 مبلغ 13250م واریز شده   برج 1/12مبلغ 3م برج 1/13مبلغ 5م    برج 1/14 مبلغ 5250م واریزشده</t>
  </si>
  <si>
    <t>از 10 میلیون 3م واریز شد برج 12 مبلغ 10م واریزشده  برج 1/14مبلغ 10م واریز شد</t>
  </si>
  <si>
    <t xml:space="preserve">برج 1/13مبلغ 4500م +4500م واریز شده </t>
  </si>
  <si>
    <t>برج 11 مبلغ 300 تومن واریزی سه ماهه 10.11.12  برج 1/14مبلغ 600تومن برج 1/15مبلغ 1م واریز شده</t>
  </si>
  <si>
    <t>عفت بهلولی دو نخی</t>
  </si>
  <si>
    <t>برج 1/15مبلغ 1م +1750م واریز شد</t>
  </si>
  <si>
    <t xml:space="preserve">       برج 12 مبلغ 750تومن    ( واریز شده 16900در برج9( 600 واریز شده)  واریز شده) برج 10 مبلغ 750 تومن برج 11 مبلغ 5م واریز شده  برج 1/15مبلغ 30م واریز شده </t>
  </si>
  <si>
    <t>14+16</t>
  </si>
  <si>
    <t>برج 11 مبلغ 10710 م +31500م  واریز شده برج 12 مبلغ 9م واریزشد  برج 1/14مبلغ 14م +50م واریز شد</t>
  </si>
  <si>
    <t xml:space="preserve">برج 11 مبلعغ 26620 م واریز شده  برج 12 مبلغ 10750م +20م واریز شده   برج 1/16 مبلغ 30750م </t>
  </si>
  <si>
    <t>7+8+17</t>
  </si>
  <si>
    <t xml:space="preserve">  ومبلغ 5 م تومن 18 واریز شده 17 مبلغ 250تومن برج 9 برج 10 مبلغ 11250 نومن واریز شده برج 11 مبلغ 3+3م+11250 م واریز شده  برج 12 مبلغ 3م +5م +5م +3م+3م  +7م واریزشده   برج 1/7مبلغ 5م +7500م +2م واریز شده</t>
  </si>
  <si>
    <t xml:space="preserve">اعظم صالحان </t>
  </si>
  <si>
    <t>برج 10 مبلغ 10م واریز شده برج 1/17 مبلغ 3500م +1675م واریز شده</t>
  </si>
  <si>
    <t>برج 1/16 +1/18مبلغ10م+10م واریزشد</t>
  </si>
  <si>
    <t>6104-3389-1676-3366</t>
  </si>
  <si>
    <t>برج 1/17مبلغ 2م+5م واریزشد</t>
  </si>
  <si>
    <t>8+18</t>
  </si>
  <si>
    <t>برج 1/18مبلغ35م +11770م واریز شد 7400واریز شده این برج چلا</t>
  </si>
  <si>
    <t>اشرف استیری</t>
  </si>
  <si>
    <t>شبا واریز شده</t>
  </si>
  <si>
    <t>برج 12 مبلغ 82م واریزشده واسه آقای نبازجو هست برج 12 مبلغ 34م واریز شده   برج 1/18مبلغ 5م واریزشد</t>
  </si>
  <si>
    <t xml:space="preserve">محمدرضا جلالی </t>
  </si>
  <si>
    <t>6104-3376-5453-7156</t>
  </si>
  <si>
    <t>برج 12 مبلغ 2500 م واریزشده برج 1/20مبلغ 250م واریز شد</t>
  </si>
  <si>
    <t xml:space="preserve">برج 1/20مبلغ 750تومن </t>
  </si>
  <si>
    <t>1+7+16+21</t>
  </si>
  <si>
    <t xml:space="preserve">حسین عطائی </t>
  </si>
  <si>
    <t xml:space="preserve">بابت 14م راسی تسویه کامل شد مبلغ 2 م برج 9 واریز شده 9/29  برج 12 مبلغ5م +7م واریز شده  برج 1/20مبلغ 5م +7م </t>
  </si>
  <si>
    <t xml:space="preserve">1/22مبلغ 800تومن </t>
  </si>
  <si>
    <t>برج 10 مبلغ 5600 مواریز شده  2م واریز شده  برج 11 مبلغ 40م از اصل پول کسر شده برج 11 مبلغ 4م واریز شده برج 12 مبلغ 4م واسه سمیه خدادوست 2م واسه بی بی زهرا تنها واریزشده برج 1/22مبلغ 6م واریز</t>
  </si>
  <si>
    <t>21+22</t>
  </si>
  <si>
    <t xml:space="preserve">برج 1/22مبلغ 5م +2750م واریز شد </t>
  </si>
  <si>
    <t>9+22</t>
  </si>
  <si>
    <t>14+16+23</t>
  </si>
  <si>
    <t>17+23</t>
  </si>
  <si>
    <t xml:space="preserve">برج 1/8 مبلغ 1350م +1500م </t>
  </si>
  <si>
    <t>20+22+23</t>
  </si>
  <si>
    <t xml:space="preserve">برج 1/20مبلغ 15م+23500م +12م +11500 واریز شد </t>
  </si>
  <si>
    <t>محمد سلیمانی</t>
  </si>
  <si>
    <t>1/25مبلغ 10م واریز شده</t>
  </si>
  <si>
    <t>برج 11 مبلغ 44280 م واریز شده   6300م +20م  برج 9  برج 1/25مبلغ 30م +18م واریز شد</t>
  </si>
  <si>
    <t>25+26</t>
  </si>
  <si>
    <t xml:space="preserve"> برج 9 25م واریز شده 8م واریز شده به شماره کارت دیگه  برج 10( 4500)(3 م)(34500)  برج 1/27مبلغ 37500م واریز شده </t>
  </si>
  <si>
    <t>15+16+27</t>
  </si>
  <si>
    <t>امیر حاجی میری</t>
  </si>
  <si>
    <t xml:space="preserve"> برج 8(800واریز شده)  برج 10 مبلغ 1600+800واریز شده  برج 11 مبلغ 800 تومن برج 1/2مبلغ 800تومن+20800 م  واریز شده</t>
  </si>
  <si>
    <t xml:space="preserve">میزان مشارکت تا 15 آذر 6میلیون از 15 دی 7040 میباشد مبلغ 50م از اصل کم شده   مبلغ 70 م از اصل پول واریز به پدرش   برج  11 مبلغ 4م واریزشده  برج 12 4م +4م واریز شد </t>
  </si>
  <si>
    <t>3+27</t>
  </si>
  <si>
    <t>600تومن واریز شده</t>
  </si>
  <si>
    <t xml:space="preserve"> واریز شده1200+350+1000 در برج 9   برج 1/27مبلغ 500تومن </t>
  </si>
  <si>
    <t>25+28</t>
  </si>
  <si>
    <t xml:space="preserve">1/28مبلغ 6 م واریز شد </t>
  </si>
  <si>
    <t xml:space="preserve">حسن کاشانی </t>
  </si>
  <si>
    <t>10+28</t>
  </si>
  <si>
    <t xml:space="preserve">برج 10و11 و12مبلغ 5000 م واریز شده    7 م واریز شد 1/29مبلغ 1900+3100 واریزشد </t>
  </si>
  <si>
    <t>9+25+30</t>
  </si>
  <si>
    <t>برج 10مبلغ 3750 ومبلغ 2500واریز شده  برج 1/9 مبلغ 5م+8500م +5م  واریز شده</t>
  </si>
  <si>
    <t>8+30</t>
  </si>
  <si>
    <t xml:space="preserve"> در برج 8 15م واریز شده   1/30مبلغ 250تومن </t>
  </si>
  <si>
    <t>30+31</t>
  </si>
  <si>
    <t xml:space="preserve">  برج 12 100م +100م+100م +68550 م +110م واریز شده( 139750 واریز شده)  1/30 مبلغ 21750م+50م  واریز شد</t>
  </si>
  <si>
    <t>6+8+28+29+30+31</t>
  </si>
  <si>
    <t>8+10+31</t>
  </si>
  <si>
    <t>9+31</t>
  </si>
  <si>
    <t>1401/02/01</t>
  </si>
  <si>
    <t xml:space="preserve">1200+550=1750 برج 2 واریز شده </t>
  </si>
  <si>
    <t>11م واریز شده 2/20</t>
  </si>
  <si>
    <t xml:space="preserve">  برج 12 مبلغ 6600 م واریز شده 6600م برج 9 واریز شده  برج 1/21مبلغ 3م +2م +1600م واریز عباس آقا 5400 پیرزنها 1200جمعا 6600 </t>
  </si>
  <si>
    <t>عفت بهلولی دونخی</t>
  </si>
  <si>
    <t xml:space="preserve">   برج 12 مبلغ 2250 م واریز شده (6/24از اصل سرمایه مبلغ 25 واریز شده)   برج 1/22مبلغ 2500م واریز برج 2/21 مبلغ 2500  واریز شد </t>
  </si>
  <si>
    <t xml:space="preserve">برج 9 مبلغ 100 م  +   30+ 50م واریز شد برج 10 مبلغ 50 م + 70م+33500 م واریز شده  برج 12 مبلغ 50م +100م +21م واریزشده  برج 1/14مبلغ 50م +30م +50م واریز شدبرج 2/22مبلغ 50م  واریزشد </t>
  </si>
  <si>
    <t>صفیه علی میرزائی</t>
  </si>
  <si>
    <t>مبلغ 2م واریز شده 2/23</t>
  </si>
  <si>
    <t xml:space="preserve">برج 11 مبلغ 1م +1م واریز شده  برج 1/15مبلغ 3م +3م +10م واریز شده برج 2/24مبلغ 16 م واریز شده </t>
  </si>
  <si>
    <t xml:space="preserve">برج 11 مبلغ 1م +5م واریز شده   برج 12 مبلغ 5م +5م +1م اریز شده  برج 1/9 مبلغ 5م +6م واریز شده برج 2/24 مبلغ 6م واریز شده </t>
  </si>
  <si>
    <t xml:space="preserve">برج11 مبلغ 10م واریز شده10م واریز شده برج 9 برج 12مبلغ 10م واریزشده  برج 2/24مبلغ 12م واریزشده </t>
  </si>
  <si>
    <t>مریم اردونی ثانی</t>
  </si>
  <si>
    <t xml:space="preserve">محمد گلذاری </t>
  </si>
  <si>
    <t xml:space="preserve">برج 12 مبلغ 5م +2500م واریز شده  برج 2/24مبلغ 10م واریزشد </t>
  </si>
  <si>
    <t xml:space="preserve">واریز شده  9600 ( 5) (هفتگی 9600تومن واریز میگردد برج 9 درتارخ (13) 16600 درتاریخ (21) مبلغ 5 م در تاریخ 28 برج 9  واریزهای برج 10(14200)( 25)(51600)(8700)(6000)   برج 11( 28100م +50م )برج 12 مبلغ 4450م +7250م+10م واریزشده برج 2/25مبلغ 50م </t>
  </si>
  <si>
    <t>برج 10 مبلغ 6000 م واریز شده    4م واریز شده برج 9  برج 11 مبلغ 6م واریز شده  برج 12 مبلغ 3م واریز شده برج  2/25مبلغ 6500م واریز</t>
  </si>
  <si>
    <t>زهرا نسائی</t>
  </si>
  <si>
    <t>ابوالفضل عبدالهی</t>
  </si>
  <si>
    <t>6037-6975-4368-2907</t>
  </si>
  <si>
    <t>شاه محمد بهلوری برج 2/26مبلغ 10500م واریزشده</t>
  </si>
  <si>
    <t>18+20+22+27</t>
  </si>
  <si>
    <t xml:space="preserve">                        برج 10 مبلغ+2000+ 15000  ) (1500 +2000+2000+2000+5000  واریز شد )  برج 11 مبلغ 25700م+5م +4م+800تومن  واریز شده  برج 12 8م +10م +5م +5م +2م +1م+4م واریز شده   برج 1/6 مبلغ 3700م برج 2/18 مبلغ 2م +9م +10م+15م </t>
  </si>
  <si>
    <t xml:space="preserve">برج 10 مبلغ 1 م +4500 م  واریز شده  برج 11 مبلغ 1م +1 م +7م  واریز شده  برج 1/10مبلغ 1م +5م واریز شد مبلغ 2م بدهکار هست 2/27مبلغ 3م واریز شد </t>
  </si>
  <si>
    <t xml:space="preserve">فاطمه شکوهی فر </t>
  </si>
  <si>
    <t>آرزو کامگاری</t>
  </si>
  <si>
    <t xml:space="preserve">برج 12 مبلغ 5م واریز شده برج 11 مبلغ 5م واریز شده مبلغ 6 م واریزی فروردین ماه 1401 برج 2/28 مبلغ 20میلیون واریز شد </t>
  </si>
  <si>
    <t>20+28</t>
  </si>
  <si>
    <t xml:space="preserve">2/20مبلغ 2م واریز شد 2/28مبلغ 500تومن </t>
  </si>
  <si>
    <t xml:space="preserve">تومن برج 10 مبلغ9م واریز باشه  برج 1/10مبلغ 4900م +3000م +1100م واریز شده مبلغ 900تومن 2/27 ومبلغ 8100م 2/30 واریز شد </t>
  </si>
  <si>
    <t>27+30</t>
  </si>
  <si>
    <t xml:space="preserve">مبلغ +19750م برج 10 واریز شد برج 12 مبلغ 22500م +10م واریزشده  برج 1/6مبلغ 7م برج 2/30 مبلغ 30525م واریزشده </t>
  </si>
  <si>
    <t xml:space="preserve">برج 10مبلغ 5500 واریز شده  ( 5م واریز شده برج 9چلا )  برج 11 مبلغ5500 م +6م واریزشدبرج 2/30 مبلغ 5500م واریز شده </t>
  </si>
  <si>
    <t>هایده خیامی</t>
  </si>
  <si>
    <t>6104-7309</t>
  </si>
  <si>
    <t xml:space="preserve">2/31 مبلغ 3م واریز شد </t>
  </si>
  <si>
    <t>جلال ملکی</t>
  </si>
  <si>
    <t>6037-5624</t>
  </si>
  <si>
    <t>برج 2/31مبلغ 5م واریز شد</t>
  </si>
  <si>
    <t>1401/03/01</t>
  </si>
  <si>
    <t xml:space="preserve">عاطفه نارویی برج 3/1 مبلغ 600تومن واریزشد </t>
  </si>
  <si>
    <t>6104-3373-6719-7934</t>
  </si>
  <si>
    <t>برج 3/1مبلغ 7500م واریز شد</t>
  </si>
  <si>
    <t xml:space="preserve">برج 11 مبلغ 50 م واریز شده ( 7م واریز شده+47 م برج 9 واریز شده)  برج 12 مبلغ 30م +27م واریز شده  برج 1/6 مبلغ 20م +10م +50م +20م +30 م +11م+30م  واریز شد2/27 مبلغ 50م واریزشدبرج 3/1مبلغ 15م واریز شد </t>
  </si>
  <si>
    <t xml:space="preserve">اسدااله کامگاری </t>
  </si>
  <si>
    <t>کبری مودی</t>
  </si>
  <si>
    <t>6037-6005</t>
  </si>
  <si>
    <t xml:space="preserve">از دی ماه 10م واریز میشه تا 1401/2 ماهانه.. خرداد1401 مبلغ 9 م واریز میشه ..از تیر ماه 11500 م واریزی هست  برج .11 مبلغ 10م واریز شده برج 12 مبلغ 10م +10م واریز شده فروردین 1401 واریز شده برج 2/20مبلغ 3م واریزشد برج 3/1 مبلغ 9م واریزشد </t>
  </si>
  <si>
    <t xml:space="preserve">برج 3/1مبلغ 17500م واریز شد </t>
  </si>
  <si>
    <t xml:space="preserve">سید حمید ابراهیمی تقی آباد </t>
  </si>
  <si>
    <t>6104-8238</t>
  </si>
  <si>
    <t xml:space="preserve">ازیک فرودین 125 +750=875 وازی 1فروردین از اردیبهشت 1500 میشه برج 3/1 مبلغ 2700م واریز شد </t>
  </si>
  <si>
    <t>6395-9911-7636-2648</t>
  </si>
  <si>
    <t xml:space="preserve">برج 3/1مبلغ 12600م واریز شده </t>
  </si>
  <si>
    <t xml:space="preserve">  برج 11 مبلغ 20 م واریز شده( 50م +50م) برج 1/1مبلغ 50م +50م+10830م +10م برج 3/1مبلغ 50م واریزشد </t>
  </si>
  <si>
    <t>برج 9( 1500واریز شده) برج 10 -11-12مبلغ 3750 واریز شده 1/30مبلغ 4500م 3/1 مبلغ 4850م واریز شد</t>
  </si>
  <si>
    <t>1+2</t>
  </si>
  <si>
    <t xml:space="preserve">برج 10 مبلغ 10 م+14500واریز شده  (  10م واریز شده +15 م واریز شده برج 9)  برج 12 مبلغ 15 م +7م واریز شد برج 1/16 مبلغ 10م +14500م برج 3/1مبلغ 5م +9700م واریز شد </t>
  </si>
  <si>
    <t>برج 11 مبلغ 10 م +30م واریز شده  برج 12 مبلغ 7850م+5م  واریز شده  برج 1/27مبلغ 3250م واریزشد 2/28مبلغ 3250م واریز شده 3/3 مبلغ 11م واریزشده</t>
  </si>
  <si>
    <t>1+3</t>
  </si>
  <si>
    <t xml:space="preserve">برج 11 مبلغ 10م +13120 م واریز شده  برج 12 مبلغ 76300 م واریز شده   برج 1/11مبلغ     10م  برج 1/14مبلغ 6300م واریزشده برج 3/1مبلغ 36300م +44600م واریزشد </t>
  </si>
  <si>
    <t>علم کامکاری</t>
  </si>
  <si>
    <t xml:space="preserve">برج 3/3مبلغ 10200م واریزشده </t>
  </si>
  <si>
    <t xml:space="preserve">برج 11 مبلغ 11840 م واریز شده  برج 12 مبلغ 12م واریزشده  برج 1/1 مبلغ 5م +5م +2880م  واریز شد 2/28مبلغ 5م واریز برج 3/3مبلغ 7440م  واریز شده </t>
  </si>
  <si>
    <t xml:space="preserve">اضافه به خاطر اینکه از 23 اورده   3000 م واریز شده برج 10   برج 11 مبلغ 5250تومن واریز شده  برج 12 مبلغ 5250م واریزی عمو علی ودخترش برج 1/1 مبلغ 2750م برج 3/3 مبلغ 2750م واریزشد </t>
  </si>
  <si>
    <t xml:space="preserve">از اول بهمن  ماه 200+107=307 اصل پول میشه سود مشارکت 16.490 م   برج 11 مبلغ 28600 م واریز شده  برج 12 مبلغ 22860 م +6م +100م واریز شده   برج 1/8 مبلغ 19600م واریز شد که برگشت به حساب رضا دوباره 2/26مبلغ 10م برج 3/3مبلغ 9600م واریزشد </t>
  </si>
  <si>
    <t>برج 11 +12مبلغ 4م+4م  واریز شده برج 3/3 مبلغ 4م واریزشد</t>
  </si>
  <si>
    <t xml:space="preserve">زینب صالحان </t>
  </si>
  <si>
    <t>5894-9568</t>
  </si>
  <si>
    <t xml:space="preserve">محمد ایمان نژاد </t>
  </si>
  <si>
    <t xml:space="preserve">   برج 9   2م واریز شده  برج 11 مبلغ 1238 تومن واریز شده  2خردادمبلغ 1900واریز شده از تیرماه مبلغ 3675واریز میشه</t>
  </si>
  <si>
    <t xml:space="preserve">برج 11 مبلغ 1800 واریز شده  برج 12 مبلغ 1900م +1800م واریزشده برج 3/4مبلغ 1900م </t>
  </si>
  <si>
    <t>فاطمه غلامی جدید (همسر مجتبی غلامی )</t>
  </si>
  <si>
    <t xml:space="preserve">پروین خنک بان </t>
  </si>
  <si>
    <t xml:space="preserve">سفته بنام زهرا رضایی برج 12 مبلغ 3500م واریز شده  برج 1/8مبلغ 4750م واریز شده برج 3/4مبلغ 4750م </t>
  </si>
  <si>
    <t xml:space="preserve">فاطمه کریمی شریف </t>
  </si>
  <si>
    <t xml:space="preserve">برج 1/7مبلغ 7م واریزشده برج 3/4 مبلغ 24400م واریز شد </t>
  </si>
  <si>
    <t xml:space="preserve">برج 9 واریز شده برج1/1 مبلغ 4500م برج 3/4مبلغ 5م واریز شد </t>
  </si>
  <si>
    <t>برج 12 مبلغ 24500 واریز شده برج 3/5 مبلغ 2050م واریز شده</t>
  </si>
  <si>
    <t xml:space="preserve">برج 11 مبلغ 12500 واریز شده  برج 12 مبلغ 22500 واریز شده  برج 1/8 مبلغ 12500م+10م واریزشده برج 3/5 مبلغ 20م +2500م واریز شد </t>
  </si>
  <si>
    <t xml:space="preserve">برج 9 ( 5360واریز شده)  برج 11 مبلغ 14460 م واریز شده  برج 12 مبلغ 14460م واریز شده برج 3/5 مبلغ 14460 م واریز شد </t>
  </si>
  <si>
    <t>برج 10مبلغ 9100 واریز شده   برج 11 مبلغ 20م +2400 م+9910 م برج 12مبلغ 22400م +5م+4910م واریزشده   برج 1/8مبلغ 22400م واریز شده برج 3/5مبلغ 23560م واریز شد</t>
  </si>
  <si>
    <t xml:space="preserve">برج 3/3 مبلغ 40م +22500 م واریز شد </t>
  </si>
  <si>
    <t xml:space="preserve">فاطمه کامگاری </t>
  </si>
  <si>
    <t xml:space="preserve">برج 12 مبلغ 69م واریز شده برج 3/5مبلغ 5م  واریز شد </t>
  </si>
  <si>
    <t xml:space="preserve">برج 3/5مبلغ 5100م واریز شد </t>
  </si>
  <si>
    <t xml:space="preserve"> در برج 9    ( 18600چرا واریز شده) برج 10 مبلغ 30300 م واریز شده برج 12 مبلغ 31300 واریز شده  برج 1/6 مبلغ 20م واریز شده  برج 3/5مبلغ 30م واریز شد </t>
  </si>
  <si>
    <t xml:space="preserve">برج 11 مبلغ 22 م واریز شده برج 1/7مبلغ10م +12م واریز شدبرج 3/4مبلغ 20م +1500م واریزشد </t>
  </si>
  <si>
    <t>مریم بهزادی نژاد (خدیجه بهزادی نژاد)</t>
  </si>
  <si>
    <t xml:space="preserve">محسن بیک خراسانی </t>
  </si>
  <si>
    <t xml:space="preserve">  برج 12 2600م +22م+21م  از شبا واریز شده   برج 1/10مبلغ 1600 م واریز شدده برج 3/7 مبلغ 1600 م </t>
  </si>
  <si>
    <t xml:space="preserve">     در تارخ 13 برج 9 50م واریز شده 101م بدهکار هست برج 10 مبلغ 47 م واریز شده   برج 11 مبلغ 50 م واریز شده +برج 12 مبلغ 50م +14م واریزشده  برج 1/17مبلغ 7م+20م  واریز شد2/16 مبلغ 9م برج 3/7 مبلغ 14م واریز شد </t>
  </si>
  <si>
    <t xml:space="preserve">جواد محمد نیا </t>
  </si>
  <si>
    <t>برج 9و10 (    8850واریز شده)  برج 11 مبلغ 10م واریز شده برج 3/8 مبلغ 11م واریز شد</t>
  </si>
  <si>
    <t xml:space="preserve">برج 1/10مبلغ5م + 3100م واریز شده برج 3/8مبلغ 8100م واریز </t>
  </si>
  <si>
    <t xml:space="preserve">هادی جوینی </t>
  </si>
  <si>
    <t>6273-8110-7342-9430</t>
  </si>
  <si>
    <t xml:space="preserve">برج 3/8 مبلغ 1250م واریز شد </t>
  </si>
  <si>
    <t xml:space="preserve">برج 12 مبلغ 3750م +3750م +3750م واریزشده  1/31مبلغ 3750م واریز شد 2/28 مبلغ 3750واریز شد برج 3/8مبلغ 5م واریز شد </t>
  </si>
  <si>
    <t xml:space="preserve"> در برج 8 7500واریز شده برج 3/8مبلغ 12500م واریز شد </t>
  </si>
  <si>
    <t xml:space="preserve">مهدی برزن </t>
  </si>
  <si>
    <t xml:space="preserve">برج 1/8مبلغ4700م واریز شده برج 3/8 مبلغ 11250م واریز شد </t>
  </si>
  <si>
    <t xml:space="preserve"> برج 10 مبلغ 5 م واریز شده  20م واریز شده+50 م واریز شد برج 11 مبلغ 10م برج 1/6 مبلغ 20م+15م+13550م واریز شده برج 3/8 20م واریز شد </t>
  </si>
  <si>
    <t xml:space="preserve">مهدی غلامی </t>
  </si>
  <si>
    <t xml:space="preserve">  برج 11 مبلغ 23100 م واریز شده (1500بابت شیرینی داداش هست ) برج 12 مبلغ 30م واریز شده   برج 1/8مبلغ 25م +5م واریز شده برج 3/9مبلغ 30م واریز شد</t>
  </si>
  <si>
    <t xml:space="preserve">برج 11 مبلغ 8م +4600 مواریز شده  برج 3/9مبلغ 14م واریز شده </t>
  </si>
  <si>
    <t xml:space="preserve">برج 12 مبلغ 2500م واریز شده   1/10مبلغ 5500م واریز شد 3/9مبلغ 5500 م </t>
  </si>
  <si>
    <t>برج 1/20مبلغ 40م واریز شد برج 3/9مبلغ 42م واریز شده</t>
  </si>
  <si>
    <t xml:space="preserve">برج 12 .11مبلغ 4م واریزشده  برج 12 مبلغ 50م واریز شدبرج 3/9 مبلغ 6م بابت سه ماه واریزشد </t>
  </si>
  <si>
    <t>6104-3379-1404-3706</t>
  </si>
  <si>
    <t>6104-3374-0640-1966</t>
  </si>
  <si>
    <t>6104-3378-5706-9676</t>
  </si>
  <si>
    <t>محمد احمدی پساوه ئی</t>
  </si>
  <si>
    <t>سعید جهانگیری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</si>
</sst>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2" x14ac:knownFonts="1">
    <font>
      <sz val="11"/>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22"/>
      <color theme="1"/>
      <name val="Calibri"/>
      <family val="2"/>
      <scheme val="minor"/>
    </font>
    <font>
      <b/>
      <sz val="14"/>
      <color rgb="FFFF0000"/>
      <name val="Calibri"/>
      <family val="2"/>
      <scheme val="minor"/>
    </font>
    <font>
      <b/>
      <sz val="18"/>
      <color theme="1"/>
      <name val="Calibri"/>
      <family val="2"/>
      <scheme val="minor"/>
    </font>
    <font>
      <sz val="18"/>
      <color theme="1"/>
      <name val="Calibri"/>
      <family val="2"/>
      <scheme val="minor"/>
    </font>
    <font>
      <b/>
      <sz val="14"/>
      <name val="Calibri"/>
      <family val="2"/>
      <scheme val="minor"/>
    </font>
    <font>
      <b/>
      <sz val="9"/>
      <color theme="1"/>
      <name val="Calibri"/>
      <family val="2"/>
      <scheme val="minor"/>
    </font>
    <font>
      <sz val="14"/>
      <name val="Calibri"/>
      <family val="2"/>
      <scheme val="minor"/>
    </font>
    <font>
      <b/>
      <sz val="16"/>
      <color theme="1"/>
      <name val="Calibri"/>
      <family val="2"/>
      <scheme val="minor"/>
    </font>
    <font>
      <b/>
      <sz val="8"/>
      <color theme="1"/>
      <name val="Calibri"/>
      <family val="2"/>
      <scheme val="minor"/>
    </font>
    <font>
      <sz val="14"/>
      <color rgb="FFFF0000"/>
      <name val="Calibri"/>
      <family val="2"/>
      <scheme val="minor"/>
    </font>
    <font>
      <b/>
      <sz val="16"/>
      <name val="Calibri"/>
      <family val="2"/>
      <scheme val="minor"/>
    </font>
    <font>
      <sz val="11"/>
      <name val="Calibri"/>
      <family val="2"/>
      <scheme val="minor"/>
    </font>
    <font>
      <sz val="18"/>
      <name val="Calibri"/>
      <family val="2"/>
      <scheme val="minor"/>
    </font>
    <font>
      <sz val="11"/>
      <color rgb="FFFF0000"/>
      <name val="Calibri"/>
      <family val="2"/>
      <scheme val="minor"/>
    </font>
    <font>
      <b/>
      <sz val="11"/>
      <color rgb="FFFF0000"/>
      <name val="Calibri"/>
      <family val="2"/>
      <scheme val="minor"/>
    </font>
    <font>
      <sz val="18"/>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03">
    <xf numFmtId="0" fontId="0" fillId="0" borderId="0" xfId="0"/>
    <xf numFmtId="0" fontId="2" fillId="2" borderId="1" xfId="0" applyFont="1" applyFill="1" applyBorder="1" applyAlignment="1">
      <alignment horizontal="center" vertical="center" wrapText="1"/>
    </xf>
    <xf numFmtId="0" fontId="0" fillId="2" borderId="0" xfId="0" applyFont="1" applyFill="1"/>
    <xf numFmtId="0" fontId="0" fillId="0" borderId="0" xfId="0" applyFont="1"/>
    <xf numFmtId="0" fontId="2" fillId="4" borderId="1" xfId="0" applyFont="1" applyFill="1" applyBorder="1" applyAlignment="1">
      <alignment horizontal="center" vertical="center" wrapText="1"/>
    </xf>
    <xf numFmtId="0" fontId="0" fillId="6" borderId="0" xfId="0" applyFont="1" applyFill="1"/>
    <xf numFmtId="0" fontId="0" fillId="5" borderId="0" xfId="0" applyFont="1" applyFill="1"/>
    <xf numFmtId="0" fontId="6"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xf numFmtId="0" fontId="8" fillId="3" borderId="1" xfId="0" applyFont="1" applyFill="1" applyBorder="1" applyAlignment="1">
      <alignment horizontal="center" vertical="center"/>
    </xf>
    <xf numFmtId="3" fontId="7" fillId="3" borderId="1" xfId="0" applyNumberFormat="1" applyFont="1" applyFill="1" applyBorder="1" applyAlignment="1">
      <alignment horizontal="center" vertical="center" wrapText="1"/>
    </xf>
    <xf numFmtId="0" fontId="8" fillId="0" borderId="1" xfId="0" applyFont="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xf numFmtId="0" fontId="0" fillId="0" borderId="0" xfId="0" applyFont="1" applyAlignment="1">
      <alignment horizontal="center" vertical="center"/>
    </xf>
    <xf numFmtId="0" fontId="16" fillId="0" borderId="0" xfId="0" applyFont="1"/>
    <xf numFmtId="0" fontId="18" fillId="5" borderId="0" xfId="0" applyFont="1" applyFill="1"/>
    <xf numFmtId="0" fontId="0" fillId="7" borderId="0" xfId="0" applyFont="1" applyFill="1"/>
    <xf numFmtId="0" fontId="18" fillId="6" borderId="0" xfId="0" applyFont="1" applyFill="1"/>
    <xf numFmtId="0" fontId="0" fillId="8" borderId="0" xfId="0" applyFont="1" applyFill="1"/>
    <xf numFmtId="0" fontId="2" fillId="9"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3" fontId="2" fillId="9" borderId="1" xfId="0" applyNumberFormat="1"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3" fontId="3" fillId="9" borderId="1" xfId="0" applyNumberFormat="1" applyFont="1" applyFill="1" applyBorder="1" applyAlignment="1">
      <alignment horizontal="center" vertical="center" wrapText="1"/>
    </xf>
    <xf numFmtId="164" fontId="3" fillId="9"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3" fontId="9" fillId="9" borderId="1" xfId="0" applyNumberFormat="1" applyFont="1" applyFill="1" applyBorder="1" applyAlignment="1">
      <alignment horizontal="center" vertical="center" wrapText="1"/>
    </xf>
    <xf numFmtId="3" fontId="2" fillId="9" borderId="6" xfId="0" applyNumberFormat="1" applyFont="1" applyFill="1" applyBorder="1" applyAlignment="1">
      <alignment horizontal="center" vertical="center" wrapText="1"/>
    </xf>
    <xf numFmtId="164" fontId="2" fillId="9" borderId="6" xfId="0" applyNumberFormat="1" applyFont="1" applyFill="1" applyBorder="1" applyAlignment="1">
      <alignment horizontal="center" vertical="center" wrapText="1"/>
    </xf>
    <xf numFmtId="0" fontId="15"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164" fontId="9"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2" fillId="9" borderId="6" xfId="0" applyFont="1" applyFill="1" applyBorder="1"/>
    <xf numFmtId="3" fontId="10" fillId="9" borderId="1" xfId="0" applyNumberFormat="1" applyFont="1" applyFill="1" applyBorder="1" applyAlignment="1">
      <alignment horizontal="center" vertical="center" wrapText="1"/>
    </xf>
    <xf numFmtId="0" fontId="0" fillId="9" borderId="1" xfId="0" applyFont="1" applyFill="1" applyBorder="1"/>
    <xf numFmtId="0" fontId="3" fillId="9" borderId="1" xfId="0" applyFont="1" applyFill="1" applyBorder="1" applyAlignment="1">
      <alignment horizontal="center" vertical="center"/>
    </xf>
    <xf numFmtId="0" fontId="1" fillId="9" borderId="1" xfId="0" applyFont="1" applyFill="1" applyBorder="1" applyAlignment="1">
      <alignment horizontal="center"/>
    </xf>
    <xf numFmtId="3" fontId="1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xf>
    <xf numFmtId="0" fontId="16" fillId="9" borderId="1" xfId="0" applyFont="1" applyFill="1" applyBorder="1"/>
    <xf numFmtId="3" fontId="6" fillId="9" borderId="1" xfId="0" applyNumberFormat="1" applyFont="1" applyFill="1" applyBorder="1" applyAlignment="1">
      <alignment horizontal="center" vertical="center" wrapText="1"/>
    </xf>
    <xf numFmtId="3" fontId="6" fillId="9" borderId="6"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14" fillId="9" borderId="1"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0" fontId="2" fillId="9" borderId="5" xfId="0" applyFont="1" applyFill="1" applyBorder="1" applyAlignment="1">
      <alignment horizontal="center" vertical="center" wrapText="1"/>
    </xf>
    <xf numFmtId="2" fontId="3" fillId="9" borderId="1" xfId="0" applyNumberFormat="1"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4" fillId="9" borderId="1" xfId="0" applyFont="1" applyFill="1" applyBorder="1" applyAlignment="1">
      <alignment horizontal="center" vertical="center" wrapText="1"/>
    </xf>
    <xf numFmtId="0" fontId="2" fillId="9" borderId="0" xfId="0" applyFont="1" applyFill="1" applyAlignment="1">
      <alignment vertical="center"/>
    </xf>
    <xf numFmtId="0" fontId="2" fillId="9" borderId="4" xfId="0" applyFont="1" applyFill="1" applyBorder="1" applyAlignment="1">
      <alignment horizontal="center" vertical="center" wrapText="1"/>
    </xf>
    <xf numFmtId="0" fontId="9" fillId="9" borderId="4" xfId="0" applyFont="1" applyFill="1" applyBorder="1" applyAlignment="1">
      <alignment horizontal="center" vertical="center" wrapText="1"/>
    </xf>
    <xf numFmtId="3" fontId="2" fillId="9" borderId="4" xfId="0" applyNumberFormat="1" applyFont="1" applyFill="1" applyBorder="1" applyAlignment="1">
      <alignment horizontal="center" vertical="center" wrapText="1"/>
    </xf>
    <xf numFmtId="164" fontId="2" fillId="9" borderId="4" xfId="0" applyNumberFormat="1" applyFont="1" applyFill="1" applyBorder="1" applyAlignment="1">
      <alignment horizontal="center" vertical="center" wrapText="1"/>
    </xf>
    <xf numFmtId="0" fontId="0" fillId="9" borderId="0" xfId="0" applyFont="1" applyFill="1"/>
    <xf numFmtId="0" fontId="13" fillId="9" borderId="1" xfId="0" applyFont="1" applyFill="1" applyBorder="1" applyAlignment="1">
      <alignment horizontal="center" vertical="center"/>
    </xf>
    <xf numFmtId="0" fontId="1" fillId="9" borderId="0" xfId="0" applyFont="1" applyFill="1" applyAlignment="1">
      <alignment horizontal="center" vertical="center"/>
    </xf>
    <xf numFmtId="0" fontId="6" fillId="9" borderId="3" xfId="0" applyFont="1" applyFill="1" applyBorder="1" applyAlignment="1">
      <alignment vertical="center"/>
    </xf>
    <xf numFmtId="0" fontId="0" fillId="9" borderId="1" xfId="0" applyFont="1" applyFill="1" applyBorder="1" applyAlignment="1">
      <alignment horizontal="center" vertical="center"/>
    </xf>
    <xf numFmtId="0" fontId="12" fillId="9" borderId="3" xfId="0" applyFont="1" applyFill="1" applyBorder="1" applyAlignment="1">
      <alignment vertical="center"/>
    </xf>
    <xf numFmtId="0" fontId="12" fillId="9" borderId="1" xfId="0" applyFont="1" applyFill="1" applyBorder="1" applyAlignment="1">
      <alignment horizontal="center" vertical="center"/>
    </xf>
    <xf numFmtId="3" fontId="12" fillId="9" borderId="1" xfId="0" applyNumberFormat="1" applyFont="1" applyFill="1" applyBorder="1" applyAlignment="1">
      <alignment horizontal="center" vertical="center" wrapText="1"/>
    </xf>
    <xf numFmtId="0" fontId="11"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vertical="center" wrapText="1"/>
    </xf>
    <xf numFmtId="0" fontId="3" fillId="9" borderId="6"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0" fillId="9" borderId="3" xfId="0" applyFont="1" applyFill="1" applyBorder="1"/>
    <xf numFmtId="0" fontId="16" fillId="9" borderId="3" xfId="0" applyFont="1" applyFill="1" applyBorder="1"/>
    <xf numFmtId="0" fontId="2" fillId="9" borderId="2" xfId="0" applyFont="1" applyFill="1" applyBorder="1" applyAlignment="1">
      <alignment horizontal="center" vertical="center" wrapText="1"/>
    </xf>
    <xf numFmtId="3" fontId="3" fillId="9" borderId="5" xfId="0" applyNumberFormat="1" applyFont="1" applyFill="1" applyBorder="1" applyAlignment="1">
      <alignment horizontal="center" vertical="center" wrapText="1"/>
    </xf>
    <xf numFmtId="0" fontId="3" fillId="9" borderId="5"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7" fillId="9" borderId="1" xfId="0" applyFont="1" applyFill="1" applyBorder="1" applyAlignment="1">
      <alignment horizontal="center" vertical="center"/>
    </xf>
    <xf numFmtId="3" fontId="9" fillId="9" borderId="6" xfId="0" applyNumberFormat="1" applyFont="1" applyFill="1" applyBorder="1" applyAlignment="1">
      <alignment horizontal="center" vertical="center" wrapText="1"/>
    </xf>
    <xf numFmtId="165" fontId="3" fillId="9" borderId="1" xfId="0" applyNumberFormat="1" applyFont="1" applyFill="1" applyBorder="1" applyAlignment="1">
      <alignment horizontal="center" vertical="center" wrapText="1"/>
    </xf>
    <xf numFmtId="0" fontId="3" fillId="9" borderId="1" xfId="0" applyFont="1" applyFill="1" applyBorder="1"/>
    <xf numFmtId="0" fontId="5"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18" fillId="9" borderId="0" xfId="0" applyFont="1" applyFill="1" applyAlignment="1">
      <alignment horizontal="center" vertical="center"/>
    </xf>
    <xf numFmtId="0" fontId="18" fillId="9" borderId="0" xfId="0" applyFont="1" applyFill="1"/>
    <xf numFmtId="0" fontId="18" fillId="9"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686"/>
  <sheetViews>
    <sheetView rightToLeft="1" tabSelected="1" topLeftCell="A106" zoomScaleNormal="100" workbookViewId="0">
      <pane xSplit="28620" topLeftCell="K1"/>
      <selection activeCell="KO249" sqref="KO249"/>
      <selection pane="topRight" activeCell="K453" sqref="K453"/>
    </sheetView>
  </sheetViews>
  <sheetFormatPr defaultRowHeight="15" x14ac:dyDescent="0.25"/>
  <cols>
    <col min="1" max="3" width="21.140625" style="3" customWidth="1"/>
    <col min="4" max="4" width="21.140625" style="16" customWidth="1"/>
    <col min="5" max="5" width="16.5703125" style="3" customWidth="1"/>
    <col min="6" max="6" width="10.5703125" style="3" customWidth="1"/>
    <col min="7" max="7" width="20.28515625" style="3" customWidth="1"/>
    <col min="8" max="8" width="27.7109375" style="3" customWidth="1"/>
    <col min="9" max="9" width="13" style="3" customWidth="1"/>
    <col min="10" max="10" width="13.5703125" style="3" customWidth="1"/>
    <col min="11" max="11" width="7.42578125" style="3" customWidth="1"/>
    <col min="12" max="12" width="28" style="3" customWidth="1"/>
    <col min="13" max="13" width="10.5703125" style="2" customWidth="1"/>
    <col min="14" max="313" width="9.140625" style="101"/>
    <col min="314" max="16384" width="9.140625" style="3"/>
  </cols>
  <sheetData>
    <row r="1" spans="1:313" s="15" customFormat="1" ht="30" customHeight="1" x14ac:dyDescent="0.25">
      <c r="A1" s="93" t="s">
        <v>159</v>
      </c>
      <c r="B1" s="93"/>
      <c r="C1" s="93"/>
      <c r="D1" s="93"/>
      <c r="E1" s="93"/>
      <c r="F1" s="93"/>
      <c r="G1" s="93"/>
      <c r="H1" s="93"/>
      <c r="I1" s="93"/>
      <c r="J1" s="93"/>
      <c r="K1" s="93"/>
      <c r="L1" s="93"/>
      <c r="M1" s="93"/>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100"/>
      <c r="IW1" s="100"/>
      <c r="IX1" s="100"/>
      <c r="IY1" s="100"/>
      <c r="IZ1" s="100"/>
      <c r="JA1" s="100"/>
      <c r="JB1" s="100"/>
      <c r="JC1" s="100"/>
      <c r="JD1" s="100"/>
      <c r="JE1" s="100"/>
      <c r="JF1" s="100"/>
      <c r="JG1" s="100"/>
      <c r="JH1" s="100"/>
      <c r="JI1" s="100"/>
      <c r="JJ1" s="100"/>
      <c r="JK1" s="100"/>
      <c r="JL1" s="100"/>
      <c r="JM1" s="100"/>
      <c r="JN1" s="100"/>
      <c r="JO1" s="100"/>
      <c r="JP1" s="100"/>
      <c r="JQ1" s="100"/>
      <c r="JR1" s="100"/>
      <c r="JS1" s="100"/>
      <c r="JT1" s="100"/>
      <c r="JU1" s="100"/>
      <c r="JV1" s="100"/>
      <c r="JW1" s="100"/>
      <c r="JX1" s="100"/>
      <c r="JY1" s="100"/>
      <c r="JZ1" s="100"/>
      <c r="KA1" s="100"/>
      <c r="KB1" s="100"/>
      <c r="KC1" s="100"/>
      <c r="KD1" s="100"/>
      <c r="KE1" s="100"/>
      <c r="KF1" s="100"/>
      <c r="KG1" s="100"/>
      <c r="KH1" s="100"/>
      <c r="KI1" s="100"/>
      <c r="KJ1" s="100"/>
      <c r="KK1" s="100"/>
      <c r="KL1" s="100"/>
      <c r="KM1" s="100"/>
      <c r="KN1" s="100"/>
      <c r="KO1" s="100"/>
      <c r="KP1" s="100"/>
      <c r="KQ1" s="100"/>
      <c r="KR1" s="100"/>
      <c r="KS1" s="100"/>
      <c r="KT1" s="100"/>
      <c r="KU1" s="100"/>
      <c r="KV1" s="100"/>
      <c r="KW1" s="100"/>
      <c r="KX1" s="100"/>
      <c r="KY1" s="100"/>
      <c r="KZ1" s="100"/>
      <c r="LA1" s="100"/>
    </row>
    <row r="2" spans="1:313" s="6" customFormat="1" ht="30" customHeight="1" x14ac:dyDescent="0.25">
      <c r="A2" s="21" t="s">
        <v>6</v>
      </c>
      <c r="B2" s="22" t="s">
        <v>1325</v>
      </c>
      <c r="C2" s="22" t="s">
        <v>1286</v>
      </c>
      <c r="D2" s="22" t="s">
        <v>1143</v>
      </c>
      <c r="E2" s="21" t="s">
        <v>5</v>
      </c>
      <c r="F2" s="21" t="s">
        <v>4</v>
      </c>
      <c r="G2" s="21" t="s">
        <v>2</v>
      </c>
      <c r="H2" s="21" t="s">
        <v>13</v>
      </c>
      <c r="I2" s="21" t="s">
        <v>125</v>
      </c>
      <c r="J2" s="21" t="s">
        <v>8</v>
      </c>
      <c r="K2" s="21" t="s">
        <v>3</v>
      </c>
      <c r="L2" s="21" t="s">
        <v>1</v>
      </c>
      <c r="M2" s="21" t="s">
        <v>0</v>
      </c>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c r="IV2" s="101"/>
      <c r="IW2" s="101"/>
      <c r="IX2" s="101"/>
      <c r="IY2" s="101"/>
      <c r="IZ2" s="101"/>
      <c r="JA2" s="101"/>
      <c r="JB2" s="101"/>
      <c r="JC2" s="101"/>
      <c r="JD2" s="101"/>
      <c r="JE2" s="101"/>
      <c r="JF2" s="101"/>
      <c r="JG2" s="101"/>
      <c r="JH2" s="101"/>
      <c r="JI2" s="101"/>
      <c r="JJ2" s="101"/>
      <c r="JK2" s="101"/>
      <c r="JL2" s="101"/>
      <c r="JM2" s="101"/>
      <c r="JN2" s="101"/>
      <c r="JO2" s="101"/>
      <c r="JP2" s="101"/>
      <c r="JQ2" s="101"/>
      <c r="JR2" s="101"/>
      <c r="JS2" s="101"/>
      <c r="JT2" s="101"/>
      <c r="JU2" s="101"/>
      <c r="JV2" s="101"/>
      <c r="JW2" s="101"/>
      <c r="JX2" s="101"/>
      <c r="JY2" s="101"/>
      <c r="JZ2" s="101"/>
      <c r="KA2" s="101"/>
      <c r="KB2" s="101"/>
      <c r="KC2" s="101"/>
      <c r="KD2" s="101"/>
      <c r="KE2" s="101"/>
      <c r="KF2" s="101"/>
      <c r="KG2" s="101"/>
      <c r="KH2" s="101"/>
      <c r="KI2" s="101"/>
      <c r="KJ2" s="101"/>
      <c r="KK2" s="101"/>
      <c r="KL2" s="101"/>
      <c r="KM2" s="101"/>
      <c r="KN2" s="101"/>
      <c r="KO2" s="101"/>
      <c r="KP2" s="101"/>
      <c r="KQ2" s="101"/>
      <c r="KR2" s="101"/>
      <c r="KS2" s="101"/>
      <c r="KT2" s="101"/>
      <c r="KU2" s="101"/>
      <c r="KV2" s="101"/>
      <c r="KW2" s="101"/>
      <c r="KX2" s="101"/>
      <c r="KY2" s="101"/>
      <c r="KZ2" s="101"/>
      <c r="LA2" s="101"/>
    </row>
    <row r="3" spans="1:313" s="6" customFormat="1" ht="30" customHeight="1" x14ac:dyDescent="0.25">
      <c r="A3" s="21" t="s">
        <v>1326</v>
      </c>
      <c r="B3" s="21" t="s">
        <v>662</v>
      </c>
      <c r="C3" s="21"/>
      <c r="D3" s="22">
        <v>6</v>
      </c>
      <c r="E3" s="23">
        <f>G3*F3</f>
        <v>3000000</v>
      </c>
      <c r="F3" s="24">
        <v>0.05</v>
      </c>
      <c r="G3" s="23">
        <v>60000000</v>
      </c>
      <c r="H3" s="21" t="s">
        <v>1327</v>
      </c>
      <c r="I3" s="21"/>
      <c r="J3" s="21"/>
      <c r="K3" s="21"/>
      <c r="L3" s="25" t="s">
        <v>1046</v>
      </c>
      <c r="M3" s="21">
        <v>1</v>
      </c>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c r="IV3" s="101"/>
      <c r="IW3" s="101"/>
      <c r="IX3" s="101"/>
      <c r="IY3" s="101"/>
      <c r="IZ3" s="101"/>
      <c r="JA3" s="101"/>
      <c r="JB3" s="101"/>
      <c r="JC3" s="101"/>
      <c r="JD3" s="101"/>
      <c r="JE3" s="101"/>
      <c r="JF3" s="101"/>
      <c r="JG3" s="101"/>
      <c r="JH3" s="101"/>
      <c r="JI3" s="101"/>
      <c r="JJ3" s="101"/>
      <c r="JK3" s="101"/>
      <c r="JL3" s="101"/>
      <c r="JM3" s="101"/>
      <c r="JN3" s="101"/>
      <c r="JO3" s="101"/>
      <c r="JP3" s="101"/>
      <c r="JQ3" s="101"/>
      <c r="JR3" s="101"/>
      <c r="JS3" s="101"/>
      <c r="JT3" s="101"/>
      <c r="JU3" s="101"/>
      <c r="JV3" s="101"/>
      <c r="JW3" s="101"/>
      <c r="JX3" s="101"/>
      <c r="JY3" s="101"/>
      <c r="JZ3" s="101"/>
      <c r="KA3" s="101"/>
      <c r="KB3" s="101"/>
      <c r="KC3" s="101"/>
      <c r="KD3" s="101"/>
      <c r="KE3" s="101"/>
      <c r="KF3" s="101"/>
      <c r="KG3" s="101"/>
      <c r="KH3" s="101"/>
      <c r="KI3" s="101"/>
      <c r="KJ3" s="101"/>
      <c r="KK3" s="101"/>
      <c r="KL3" s="101"/>
      <c r="KM3" s="101"/>
      <c r="KN3" s="101"/>
      <c r="KO3" s="101"/>
      <c r="KP3" s="101"/>
      <c r="KQ3" s="101"/>
      <c r="KR3" s="101"/>
      <c r="KS3" s="101"/>
      <c r="KT3" s="101"/>
      <c r="KU3" s="101"/>
      <c r="KV3" s="101"/>
      <c r="KW3" s="101"/>
      <c r="KX3" s="101"/>
      <c r="KY3" s="101"/>
      <c r="KZ3" s="101"/>
      <c r="LA3" s="101"/>
    </row>
    <row r="4" spans="1:313" s="6" customFormat="1" ht="30" customHeight="1" x14ac:dyDescent="0.25">
      <c r="A4" s="21" t="s">
        <v>1052</v>
      </c>
      <c r="B4" s="21"/>
      <c r="C4" s="21"/>
      <c r="D4" s="22"/>
      <c r="E4" s="26">
        <f t="shared" ref="E4" si="0">G4*F4</f>
        <v>400000</v>
      </c>
      <c r="F4" s="27">
        <v>0.04</v>
      </c>
      <c r="G4" s="26">
        <v>10000000</v>
      </c>
      <c r="H4" s="21" t="s">
        <v>1051</v>
      </c>
      <c r="I4" s="21"/>
      <c r="J4" s="21"/>
      <c r="K4" s="21"/>
      <c r="L4" s="28" t="s">
        <v>1050</v>
      </c>
      <c r="M4" s="21">
        <v>2</v>
      </c>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1"/>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c r="FO4" s="101"/>
      <c r="FP4" s="101"/>
      <c r="FQ4" s="101"/>
      <c r="FR4" s="101"/>
      <c r="FS4" s="101"/>
      <c r="FT4" s="101"/>
      <c r="FU4" s="101"/>
      <c r="FV4" s="101"/>
      <c r="FW4" s="101"/>
      <c r="FX4" s="101"/>
      <c r="FY4" s="101"/>
      <c r="FZ4" s="101"/>
      <c r="GA4" s="101"/>
      <c r="GB4" s="101"/>
      <c r="GC4" s="101"/>
      <c r="GD4" s="101"/>
      <c r="GE4" s="101"/>
      <c r="GF4" s="101"/>
      <c r="GG4" s="101"/>
      <c r="GH4" s="101"/>
      <c r="GI4" s="101"/>
      <c r="GJ4" s="101"/>
      <c r="GK4" s="101"/>
      <c r="GL4" s="101"/>
      <c r="GM4" s="101"/>
      <c r="GN4" s="101"/>
      <c r="GO4" s="101"/>
      <c r="GP4" s="101"/>
      <c r="GQ4" s="101"/>
      <c r="GR4" s="101"/>
      <c r="GS4" s="101"/>
      <c r="GT4" s="101"/>
      <c r="GU4" s="101"/>
      <c r="GV4" s="101"/>
      <c r="GW4" s="101"/>
      <c r="GX4" s="101"/>
      <c r="GY4" s="101"/>
      <c r="GZ4" s="101"/>
      <c r="HA4" s="101"/>
      <c r="HB4" s="101"/>
      <c r="HC4" s="101"/>
      <c r="HD4" s="101"/>
      <c r="HE4" s="101"/>
      <c r="HF4" s="101"/>
      <c r="HG4" s="101"/>
      <c r="HH4" s="101"/>
      <c r="HI4" s="101"/>
      <c r="HJ4" s="101"/>
      <c r="HK4" s="101"/>
      <c r="HL4" s="101"/>
      <c r="HM4" s="101"/>
      <c r="HN4" s="101"/>
      <c r="HO4" s="101"/>
      <c r="HP4" s="101"/>
      <c r="HQ4" s="101"/>
      <c r="HR4" s="101"/>
      <c r="HS4" s="101"/>
      <c r="HT4" s="101"/>
      <c r="HU4" s="101"/>
      <c r="HV4" s="101"/>
      <c r="HW4" s="101"/>
      <c r="HX4" s="101"/>
      <c r="HY4" s="101"/>
      <c r="HZ4" s="101"/>
      <c r="IA4" s="101"/>
      <c r="IB4" s="101"/>
      <c r="IC4" s="101"/>
      <c r="ID4" s="101"/>
      <c r="IE4" s="101"/>
      <c r="IF4" s="101"/>
      <c r="IG4" s="101"/>
      <c r="IH4" s="101"/>
      <c r="II4" s="101"/>
      <c r="IJ4" s="101"/>
      <c r="IK4" s="101"/>
      <c r="IL4" s="101"/>
      <c r="IM4" s="101"/>
      <c r="IN4" s="101"/>
      <c r="IO4" s="101"/>
      <c r="IP4" s="101"/>
      <c r="IQ4" s="101"/>
      <c r="IR4" s="101"/>
      <c r="IS4" s="101"/>
      <c r="IT4" s="101"/>
      <c r="IU4" s="101"/>
      <c r="IV4" s="101"/>
      <c r="IW4" s="101"/>
      <c r="IX4" s="101"/>
      <c r="IY4" s="101"/>
      <c r="IZ4" s="101"/>
      <c r="JA4" s="101"/>
      <c r="JB4" s="101"/>
      <c r="JC4" s="101"/>
      <c r="JD4" s="101"/>
      <c r="JE4" s="101"/>
      <c r="JF4" s="101"/>
      <c r="JG4" s="101"/>
      <c r="JH4" s="101"/>
      <c r="JI4" s="101"/>
      <c r="JJ4" s="101"/>
      <c r="JK4" s="101"/>
      <c r="JL4" s="101"/>
      <c r="JM4" s="101"/>
      <c r="JN4" s="101"/>
      <c r="JO4" s="101"/>
      <c r="JP4" s="101"/>
      <c r="JQ4" s="101"/>
      <c r="JR4" s="101"/>
      <c r="JS4" s="101"/>
      <c r="JT4" s="101"/>
      <c r="JU4" s="101"/>
      <c r="JV4" s="101"/>
      <c r="JW4" s="101"/>
      <c r="JX4" s="101"/>
      <c r="JY4" s="101"/>
      <c r="JZ4" s="101"/>
      <c r="KA4" s="101"/>
      <c r="KB4" s="101"/>
      <c r="KC4" s="101"/>
      <c r="KD4" s="101"/>
      <c r="KE4" s="101"/>
      <c r="KF4" s="101"/>
      <c r="KG4" s="101"/>
      <c r="KH4" s="101"/>
      <c r="KI4" s="101"/>
      <c r="KJ4" s="101"/>
      <c r="KK4" s="101"/>
      <c r="KL4" s="101"/>
      <c r="KM4" s="101"/>
      <c r="KN4" s="101"/>
      <c r="KO4" s="101"/>
      <c r="KP4" s="101"/>
      <c r="KQ4" s="101"/>
      <c r="KR4" s="101"/>
      <c r="KS4" s="101"/>
      <c r="KT4" s="101"/>
      <c r="KU4" s="101"/>
      <c r="KV4" s="101"/>
      <c r="KW4" s="101"/>
      <c r="KX4" s="101"/>
      <c r="KY4" s="101"/>
      <c r="KZ4" s="101"/>
      <c r="LA4" s="101"/>
    </row>
    <row r="5" spans="1:313" s="6" customFormat="1" ht="30" customHeight="1" x14ac:dyDescent="0.25">
      <c r="A5" s="29" t="s">
        <v>1328</v>
      </c>
      <c r="B5" s="29">
        <v>1</v>
      </c>
      <c r="C5" s="29"/>
      <c r="D5" s="30"/>
      <c r="E5" s="23">
        <v>2000000</v>
      </c>
      <c r="F5" s="24">
        <v>0.04</v>
      </c>
      <c r="G5" s="23">
        <v>50000000</v>
      </c>
      <c r="H5" s="23" t="s">
        <v>378</v>
      </c>
      <c r="I5" s="23"/>
      <c r="J5" s="21"/>
      <c r="K5" s="21"/>
      <c r="L5" s="21" t="s">
        <v>735</v>
      </c>
      <c r="M5" s="21">
        <v>3</v>
      </c>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c r="GV5" s="101"/>
      <c r="GW5" s="101"/>
      <c r="GX5" s="101"/>
      <c r="GY5" s="101"/>
      <c r="GZ5" s="101"/>
      <c r="HA5" s="101"/>
      <c r="HB5" s="101"/>
      <c r="HC5" s="101"/>
      <c r="HD5" s="101"/>
      <c r="HE5" s="101"/>
      <c r="HF5" s="101"/>
      <c r="HG5" s="101"/>
      <c r="HH5" s="101"/>
      <c r="HI5" s="101"/>
      <c r="HJ5" s="101"/>
      <c r="HK5" s="101"/>
      <c r="HL5" s="101"/>
      <c r="HM5" s="101"/>
      <c r="HN5" s="101"/>
      <c r="HO5" s="101"/>
      <c r="HP5" s="101"/>
      <c r="HQ5" s="101"/>
      <c r="HR5" s="101"/>
      <c r="HS5" s="101"/>
      <c r="HT5" s="101"/>
      <c r="HU5" s="101"/>
      <c r="HV5" s="101"/>
      <c r="HW5" s="101"/>
      <c r="HX5" s="101"/>
      <c r="HY5" s="101"/>
      <c r="HZ5" s="101"/>
      <c r="IA5" s="101"/>
      <c r="IB5" s="101"/>
      <c r="IC5" s="101"/>
      <c r="ID5" s="101"/>
      <c r="IE5" s="101"/>
      <c r="IF5" s="101"/>
      <c r="IG5" s="101"/>
      <c r="IH5" s="101"/>
      <c r="II5" s="101"/>
      <c r="IJ5" s="101"/>
      <c r="IK5" s="101"/>
      <c r="IL5" s="101"/>
      <c r="IM5" s="101"/>
      <c r="IN5" s="101"/>
      <c r="IO5" s="101"/>
      <c r="IP5" s="101"/>
      <c r="IQ5" s="101"/>
      <c r="IR5" s="101"/>
      <c r="IS5" s="101"/>
      <c r="IT5" s="101"/>
      <c r="IU5" s="101"/>
      <c r="IV5" s="101"/>
      <c r="IW5" s="101"/>
      <c r="IX5" s="101"/>
      <c r="IY5" s="101"/>
      <c r="IZ5" s="101"/>
      <c r="JA5" s="101"/>
      <c r="JB5" s="101"/>
      <c r="JC5" s="101"/>
      <c r="JD5" s="101"/>
      <c r="JE5" s="101"/>
      <c r="JF5" s="101"/>
      <c r="JG5" s="101"/>
      <c r="JH5" s="101"/>
      <c r="JI5" s="101"/>
      <c r="JJ5" s="101"/>
      <c r="JK5" s="101"/>
      <c r="JL5" s="101"/>
      <c r="JM5" s="101"/>
      <c r="JN5" s="101"/>
      <c r="JO5" s="101"/>
      <c r="JP5" s="101"/>
      <c r="JQ5" s="101"/>
      <c r="JR5" s="101"/>
      <c r="JS5" s="101"/>
      <c r="JT5" s="101"/>
      <c r="JU5" s="101"/>
      <c r="JV5" s="101"/>
      <c r="JW5" s="101"/>
      <c r="JX5" s="101"/>
      <c r="JY5" s="101"/>
      <c r="JZ5" s="101"/>
      <c r="KA5" s="101"/>
      <c r="KB5" s="101"/>
      <c r="KC5" s="101"/>
      <c r="KD5" s="101"/>
      <c r="KE5" s="101"/>
      <c r="KF5" s="101"/>
      <c r="KG5" s="101"/>
      <c r="KH5" s="101"/>
      <c r="KI5" s="101"/>
      <c r="KJ5" s="101"/>
      <c r="KK5" s="101"/>
      <c r="KL5" s="101"/>
      <c r="KM5" s="101"/>
      <c r="KN5" s="101"/>
      <c r="KO5" s="101"/>
      <c r="KP5" s="101"/>
      <c r="KQ5" s="101"/>
      <c r="KR5" s="101"/>
      <c r="KS5" s="101"/>
      <c r="KT5" s="101"/>
      <c r="KU5" s="101"/>
      <c r="KV5" s="101"/>
      <c r="KW5" s="101"/>
      <c r="KX5" s="101"/>
      <c r="KY5" s="101"/>
      <c r="KZ5" s="101"/>
      <c r="LA5" s="101"/>
    </row>
    <row r="6" spans="1:313" s="6" customFormat="1" ht="30" customHeight="1" x14ac:dyDescent="0.25">
      <c r="A6" s="22" t="s">
        <v>1346</v>
      </c>
      <c r="B6" s="22" t="s">
        <v>1345</v>
      </c>
      <c r="C6" s="31"/>
      <c r="D6" s="22" t="s">
        <v>1103</v>
      </c>
      <c r="E6" s="23">
        <v>10000000</v>
      </c>
      <c r="F6" s="21"/>
      <c r="G6" s="21" t="s">
        <v>2</v>
      </c>
      <c r="H6" s="21" t="s">
        <v>1031</v>
      </c>
      <c r="I6" s="21"/>
      <c r="J6" s="21"/>
      <c r="K6" s="21"/>
      <c r="L6" s="21" t="s">
        <v>943</v>
      </c>
      <c r="M6" s="21">
        <v>4</v>
      </c>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c r="GE6" s="101"/>
      <c r="GF6" s="101"/>
      <c r="GG6" s="101"/>
      <c r="GH6" s="101"/>
      <c r="GI6" s="101"/>
      <c r="GJ6" s="101"/>
      <c r="GK6" s="101"/>
      <c r="GL6" s="101"/>
      <c r="GM6" s="101"/>
      <c r="GN6" s="101"/>
      <c r="GO6" s="101"/>
      <c r="GP6" s="101"/>
      <c r="GQ6" s="101"/>
      <c r="GR6" s="101"/>
      <c r="GS6" s="101"/>
      <c r="GT6" s="101"/>
      <c r="GU6" s="101"/>
      <c r="GV6" s="101"/>
      <c r="GW6" s="101"/>
      <c r="GX6" s="101"/>
      <c r="GY6" s="101"/>
      <c r="GZ6" s="101"/>
      <c r="HA6" s="101"/>
      <c r="HB6" s="101"/>
      <c r="HC6" s="101"/>
      <c r="HD6" s="101"/>
      <c r="HE6" s="101"/>
      <c r="HF6" s="101"/>
      <c r="HG6" s="101"/>
      <c r="HH6" s="101"/>
      <c r="HI6" s="101"/>
      <c r="HJ6" s="101"/>
      <c r="HK6" s="101"/>
      <c r="HL6" s="101"/>
      <c r="HM6" s="101"/>
      <c r="HN6" s="101"/>
      <c r="HO6" s="101"/>
      <c r="HP6" s="101"/>
      <c r="HQ6" s="101"/>
      <c r="HR6" s="101"/>
      <c r="HS6" s="101"/>
      <c r="HT6" s="101"/>
      <c r="HU6" s="101"/>
      <c r="HV6" s="101"/>
      <c r="HW6" s="101"/>
      <c r="HX6" s="101"/>
      <c r="HY6" s="101"/>
      <c r="HZ6" s="101"/>
      <c r="IA6" s="101"/>
      <c r="IB6" s="101"/>
      <c r="IC6" s="101"/>
      <c r="ID6" s="101"/>
      <c r="IE6" s="101"/>
      <c r="IF6" s="101"/>
      <c r="IG6" s="101"/>
      <c r="IH6" s="101"/>
      <c r="II6" s="101"/>
      <c r="IJ6" s="101"/>
      <c r="IK6" s="101"/>
      <c r="IL6" s="101"/>
      <c r="IM6" s="101"/>
      <c r="IN6" s="101"/>
      <c r="IO6" s="101"/>
      <c r="IP6" s="101"/>
      <c r="IQ6" s="101"/>
      <c r="IR6" s="101"/>
      <c r="IS6" s="101"/>
      <c r="IT6" s="101"/>
      <c r="IU6" s="101"/>
      <c r="IV6" s="101"/>
      <c r="IW6" s="101"/>
      <c r="IX6" s="101"/>
      <c r="IY6" s="101"/>
      <c r="IZ6" s="101"/>
      <c r="JA6" s="101"/>
      <c r="JB6" s="101"/>
      <c r="JC6" s="101"/>
      <c r="JD6" s="101"/>
      <c r="JE6" s="101"/>
      <c r="JF6" s="101"/>
      <c r="JG6" s="101"/>
      <c r="JH6" s="101"/>
      <c r="JI6" s="101"/>
      <c r="JJ6" s="101"/>
      <c r="JK6" s="101"/>
      <c r="JL6" s="101"/>
      <c r="JM6" s="101"/>
      <c r="JN6" s="101"/>
      <c r="JO6" s="101"/>
      <c r="JP6" s="101"/>
      <c r="JQ6" s="101"/>
      <c r="JR6" s="101"/>
      <c r="JS6" s="101"/>
      <c r="JT6" s="101"/>
      <c r="JU6" s="101"/>
      <c r="JV6" s="101"/>
      <c r="JW6" s="101"/>
      <c r="JX6" s="101"/>
      <c r="JY6" s="101"/>
      <c r="JZ6" s="101"/>
      <c r="KA6" s="101"/>
      <c r="KB6" s="101"/>
      <c r="KC6" s="101"/>
      <c r="KD6" s="101"/>
      <c r="KE6" s="101"/>
      <c r="KF6" s="101"/>
      <c r="KG6" s="101"/>
      <c r="KH6" s="101"/>
      <c r="KI6" s="101"/>
      <c r="KJ6" s="101"/>
      <c r="KK6" s="101"/>
      <c r="KL6" s="101"/>
      <c r="KM6" s="101"/>
      <c r="KN6" s="101"/>
      <c r="KO6" s="101"/>
      <c r="KP6" s="101"/>
      <c r="KQ6" s="101"/>
      <c r="KR6" s="101"/>
      <c r="KS6" s="101"/>
      <c r="KT6" s="101"/>
      <c r="KU6" s="101"/>
      <c r="KV6" s="101"/>
      <c r="KW6" s="101"/>
      <c r="KX6" s="101"/>
      <c r="KY6" s="101"/>
      <c r="KZ6" s="101"/>
      <c r="LA6" s="101"/>
    </row>
    <row r="7" spans="1:313" s="6" customFormat="1" ht="30" customHeight="1" x14ac:dyDescent="0.25">
      <c r="A7" s="32" t="s">
        <v>1329</v>
      </c>
      <c r="B7" s="32">
        <v>1</v>
      </c>
      <c r="C7" s="32">
        <v>27</v>
      </c>
      <c r="D7" s="33" t="s">
        <v>1283</v>
      </c>
      <c r="E7" s="23">
        <f t="shared" ref="E7:E12" si="1">G7*F7</f>
        <v>106650000</v>
      </c>
      <c r="F7" s="24">
        <v>7.9000000000000001E-2</v>
      </c>
      <c r="G7" s="34">
        <v>1350000000</v>
      </c>
      <c r="H7" s="32" t="s">
        <v>579</v>
      </c>
      <c r="I7" s="32"/>
      <c r="J7" s="32"/>
      <c r="K7" s="32"/>
      <c r="L7" s="32" t="s">
        <v>578</v>
      </c>
      <c r="M7" s="21">
        <v>5</v>
      </c>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c r="GE7" s="101"/>
      <c r="GF7" s="101"/>
      <c r="GG7" s="101"/>
      <c r="GH7" s="101"/>
      <c r="GI7" s="101"/>
      <c r="GJ7" s="101"/>
      <c r="GK7" s="101"/>
      <c r="GL7" s="101"/>
      <c r="GM7" s="101"/>
      <c r="GN7" s="101"/>
      <c r="GO7" s="101"/>
      <c r="GP7" s="101"/>
      <c r="GQ7" s="101"/>
      <c r="GR7" s="101"/>
      <c r="GS7" s="101"/>
      <c r="GT7" s="101"/>
      <c r="GU7" s="101"/>
      <c r="GV7" s="101"/>
      <c r="GW7" s="101"/>
      <c r="GX7" s="101"/>
      <c r="GY7" s="101"/>
      <c r="GZ7" s="101"/>
      <c r="HA7" s="101"/>
      <c r="HB7" s="101"/>
      <c r="HC7" s="101"/>
      <c r="HD7" s="101"/>
      <c r="HE7" s="101"/>
      <c r="HF7" s="101"/>
      <c r="HG7" s="101"/>
      <c r="HH7" s="101"/>
      <c r="HI7" s="101"/>
      <c r="HJ7" s="101"/>
      <c r="HK7" s="101"/>
      <c r="HL7" s="101"/>
      <c r="HM7" s="101"/>
      <c r="HN7" s="101"/>
      <c r="HO7" s="101"/>
      <c r="HP7" s="101"/>
      <c r="HQ7" s="101"/>
      <c r="HR7" s="101"/>
      <c r="HS7" s="101"/>
      <c r="HT7" s="101"/>
      <c r="HU7" s="101"/>
      <c r="HV7" s="101"/>
      <c r="HW7" s="101"/>
      <c r="HX7" s="101"/>
      <c r="HY7" s="101"/>
      <c r="HZ7" s="101"/>
      <c r="IA7" s="101"/>
      <c r="IB7" s="101"/>
      <c r="IC7" s="101"/>
      <c r="ID7" s="101"/>
      <c r="IE7" s="101"/>
      <c r="IF7" s="101"/>
      <c r="IG7" s="101"/>
      <c r="IH7" s="101"/>
      <c r="II7" s="101"/>
      <c r="IJ7" s="101"/>
      <c r="IK7" s="101"/>
      <c r="IL7" s="101"/>
      <c r="IM7" s="101"/>
      <c r="IN7" s="101"/>
      <c r="IO7" s="101"/>
      <c r="IP7" s="101"/>
      <c r="IQ7" s="101"/>
      <c r="IR7" s="101"/>
      <c r="IS7" s="101"/>
      <c r="IT7" s="101"/>
      <c r="IU7" s="101"/>
      <c r="IV7" s="101"/>
      <c r="IW7" s="101"/>
      <c r="IX7" s="101"/>
      <c r="IY7" s="101"/>
      <c r="IZ7" s="101"/>
      <c r="JA7" s="101"/>
      <c r="JB7" s="101"/>
      <c r="JC7" s="101"/>
      <c r="JD7" s="101"/>
      <c r="JE7" s="101"/>
      <c r="JF7" s="101"/>
      <c r="JG7" s="101"/>
      <c r="JH7" s="101"/>
      <c r="JI7" s="101"/>
      <c r="JJ7" s="101"/>
      <c r="JK7" s="101"/>
      <c r="JL7" s="101"/>
      <c r="JM7" s="101"/>
      <c r="JN7" s="101"/>
      <c r="JO7" s="101"/>
      <c r="JP7" s="101"/>
      <c r="JQ7" s="101"/>
      <c r="JR7" s="101"/>
      <c r="JS7" s="101"/>
      <c r="JT7" s="101"/>
      <c r="JU7" s="101"/>
      <c r="JV7" s="101"/>
      <c r="JW7" s="101"/>
      <c r="JX7" s="101"/>
      <c r="JY7" s="101"/>
      <c r="JZ7" s="101"/>
      <c r="KA7" s="101"/>
      <c r="KB7" s="101"/>
      <c r="KC7" s="101"/>
      <c r="KD7" s="101"/>
      <c r="KE7" s="101"/>
      <c r="KF7" s="101"/>
      <c r="KG7" s="101"/>
      <c r="KH7" s="101"/>
      <c r="KI7" s="101"/>
      <c r="KJ7" s="101"/>
      <c r="KK7" s="101"/>
      <c r="KL7" s="101"/>
      <c r="KM7" s="101"/>
      <c r="KN7" s="101"/>
      <c r="KO7" s="101"/>
      <c r="KP7" s="101"/>
      <c r="KQ7" s="101"/>
      <c r="KR7" s="101"/>
      <c r="KS7" s="101"/>
      <c r="KT7" s="101"/>
      <c r="KU7" s="101"/>
      <c r="KV7" s="101"/>
      <c r="KW7" s="101"/>
      <c r="KX7" s="101"/>
      <c r="KY7" s="101"/>
      <c r="KZ7" s="101"/>
      <c r="LA7" s="101"/>
    </row>
    <row r="8" spans="1:313" s="6" customFormat="1" ht="30" customHeight="1" x14ac:dyDescent="0.25">
      <c r="A8" s="21"/>
      <c r="B8" s="21">
        <v>1</v>
      </c>
      <c r="C8" s="22"/>
      <c r="D8" s="22"/>
      <c r="E8" s="23">
        <f t="shared" si="1"/>
        <v>8000000</v>
      </c>
      <c r="F8" s="24">
        <v>0.05</v>
      </c>
      <c r="G8" s="34">
        <v>160000000</v>
      </c>
      <c r="H8" s="21"/>
      <c r="I8" s="21"/>
      <c r="J8" s="21"/>
      <c r="K8" s="21"/>
      <c r="L8" s="21" t="s">
        <v>1330</v>
      </c>
      <c r="M8" s="21">
        <v>6</v>
      </c>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1"/>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c r="GE8" s="101"/>
      <c r="GF8" s="101"/>
      <c r="GG8" s="101"/>
      <c r="GH8" s="101"/>
      <c r="GI8" s="101"/>
      <c r="GJ8" s="101"/>
      <c r="GK8" s="101"/>
      <c r="GL8" s="101"/>
      <c r="GM8" s="101"/>
      <c r="GN8" s="101"/>
      <c r="GO8" s="101"/>
      <c r="GP8" s="101"/>
      <c r="GQ8" s="101"/>
      <c r="GR8" s="101"/>
      <c r="GS8" s="101"/>
      <c r="GT8" s="101"/>
      <c r="GU8" s="101"/>
      <c r="GV8" s="101"/>
      <c r="GW8" s="101"/>
      <c r="GX8" s="101"/>
      <c r="GY8" s="101"/>
      <c r="GZ8" s="101"/>
      <c r="HA8" s="101"/>
      <c r="HB8" s="101"/>
      <c r="HC8" s="101"/>
      <c r="HD8" s="101"/>
      <c r="HE8" s="101"/>
      <c r="HF8" s="101"/>
      <c r="HG8" s="101"/>
      <c r="HH8" s="101"/>
      <c r="HI8" s="101"/>
      <c r="HJ8" s="101"/>
      <c r="HK8" s="101"/>
      <c r="HL8" s="101"/>
      <c r="HM8" s="101"/>
      <c r="HN8" s="101"/>
      <c r="HO8" s="101"/>
      <c r="HP8" s="101"/>
      <c r="HQ8" s="101"/>
      <c r="HR8" s="101"/>
      <c r="HS8" s="101"/>
      <c r="HT8" s="101"/>
      <c r="HU8" s="101"/>
      <c r="HV8" s="101"/>
      <c r="HW8" s="101"/>
      <c r="HX8" s="101"/>
      <c r="HY8" s="101"/>
      <c r="HZ8" s="101"/>
      <c r="IA8" s="101"/>
      <c r="IB8" s="101"/>
      <c r="IC8" s="101"/>
      <c r="ID8" s="101"/>
      <c r="IE8" s="101"/>
      <c r="IF8" s="101"/>
      <c r="IG8" s="101"/>
      <c r="IH8" s="101"/>
      <c r="II8" s="101"/>
      <c r="IJ8" s="101"/>
      <c r="IK8" s="101"/>
      <c r="IL8" s="101"/>
      <c r="IM8" s="101"/>
      <c r="IN8" s="101"/>
      <c r="IO8" s="101"/>
      <c r="IP8" s="101"/>
      <c r="IQ8" s="101"/>
      <c r="IR8" s="101"/>
      <c r="IS8" s="101"/>
      <c r="IT8" s="101"/>
      <c r="IU8" s="101"/>
      <c r="IV8" s="101"/>
      <c r="IW8" s="101"/>
      <c r="IX8" s="101"/>
      <c r="IY8" s="101"/>
      <c r="IZ8" s="101"/>
      <c r="JA8" s="101"/>
      <c r="JB8" s="101"/>
      <c r="JC8" s="101"/>
      <c r="JD8" s="101"/>
      <c r="JE8" s="101"/>
      <c r="JF8" s="101"/>
      <c r="JG8" s="101"/>
      <c r="JH8" s="101"/>
      <c r="JI8" s="101"/>
      <c r="JJ8" s="101"/>
      <c r="JK8" s="101"/>
      <c r="JL8" s="101"/>
      <c r="JM8" s="101"/>
      <c r="JN8" s="101"/>
      <c r="JO8" s="101"/>
      <c r="JP8" s="101"/>
      <c r="JQ8" s="101"/>
      <c r="JR8" s="101"/>
      <c r="JS8" s="101"/>
      <c r="JT8" s="101"/>
      <c r="JU8" s="101"/>
      <c r="JV8" s="101"/>
      <c r="JW8" s="101"/>
      <c r="JX8" s="101"/>
      <c r="JY8" s="101"/>
      <c r="JZ8" s="101"/>
      <c r="KA8" s="101"/>
      <c r="KB8" s="101"/>
      <c r="KC8" s="101"/>
      <c r="KD8" s="101"/>
      <c r="KE8" s="101"/>
      <c r="KF8" s="101"/>
      <c r="KG8" s="101"/>
      <c r="KH8" s="101"/>
      <c r="KI8" s="101"/>
      <c r="KJ8" s="101"/>
      <c r="KK8" s="101"/>
      <c r="KL8" s="101"/>
      <c r="KM8" s="101"/>
      <c r="KN8" s="101"/>
      <c r="KO8" s="101"/>
      <c r="KP8" s="101"/>
      <c r="KQ8" s="101"/>
      <c r="KR8" s="101"/>
      <c r="KS8" s="101"/>
      <c r="KT8" s="101"/>
      <c r="KU8" s="101"/>
      <c r="KV8" s="101"/>
      <c r="KW8" s="101"/>
      <c r="KX8" s="101"/>
      <c r="KY8" s="101"/>
      <c r="KZ8" s="101"/>
      <c r="LA8" s="101"/>
    </row>
    <row r="9" spans="1:313" s="6" customFormat="1" ht="30" customHeight="1" x14ac:dyDescent="0.25">
      <c r="A9" s="21"/>
      <c r="B9" s="21">
        <v>1</v>
      </c>
      <c r="C9" s="22"/>
      <c r="D9" s="22"/>
      <c r="E9" s="23">
        <f t="shared" si="1"/>
        <v>1000000</v>
      </c>
      <c r="F9" s="24">
        <v>0.05</v>
      </c>
      <c r="G9" s="34">
        <v>20000000</v>
      </c>
      <c r="H9" s="21" t="s">
        <v>1332</v>
      </c>
      <c r="I9" s="21"/>
      <c r="J9" s="21"/>
      <c r="K9" s="21"/>
      <c r="L9" s="21" t="s">
        <v>1331</v>
      </c>
      <c r="M9" s="21">
        <v>7</v>
      </c>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1"/>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c r="GE9" s="101"/>
      <c r="GF9" s="101"/>
      <c r="GG9" s="101"/>
      <c r="GH9" s="101"/>
      <c r="GI9" s="101"/>
      <c r="GJ9" s="101"/>
      <c r="GK9" s="101"/>
      <c r="GL9" s="101"/>
      <c r="GM9" s="101"/>
      <c r="GN9" s="101"/>
      <c r="GO9" s="101"/>
      <c r="GP9" s="101"/>
      <c r="GQ9" s="101"/>
      <c r="GR9" s="101"/>
      <c r="GS9" s="101"/>
      <c r="GT9" s="101"/>
      <c r="GU9" s="101"/>
      <c r="GV9" s="101"/>
      <c r="GW9" s="101"/>
      <c r="GX9" s="101"/>
      <c r="GY9" s="101"/>
      <c r="GZ9" s="101"/>
      <c r="HA9" s="101"/>
      <c r="HB9" s="101"/>
      <c r="HC9" s="101"/>
      <c r="HD9" s="101"/>
      <c r="HE9" s="101"/>
      <c r="HF9" s="101"/>
      <c r="HG9" s="101"/>
      <c r="HH9" s="101"/>
      <c r="HI9" s="101"/>
      <c r="HJ9" s="101"/>
      <c r="HK9" s="101"/>
      <c r="HL9" s="101"/>
      <c r="HM9" s="101"/>
      <c r="HN9" s="101"/>
      <c r="HO9" s="101"/>
      <c r="HP9" s="101"/>
      <c r="HQ9" s="101"/>
      <c r="HR9" s="101"/>
      <c r="HS9" s="101"/>
      <c r="HT9" s="101"/>
      <c r="HU9" s="101"/>
      <c r="HV9" s="101"/>
      <c r="HW9" s="101"/>
      <c r="HX9" s="101"/>
      <c r="HY9" s="101"/>
      <c r="HZ9" s="101"/>
      <c r="IA9" s="101"/>
      <c r="IB9" s="101"/>
      <c r="IC9" s="101"/>
      <c r="ID9" s="101"/>
      <c r="IE9" s="101"/>
      <c r="IF9" s="101"/>
      <c r="IG9" s="101"/>
      <c r="IH9" s="101"/>
      <c r="II9" s="101"/>
      <c r="IJ9" s="101"/>
      <c r="IK9" s="101"/>
      <c r="IL9" s="101"/>
      <c r="IM9" s="101"/>
      <c r="IN9" s="101"/>
      <c r="IO9" s="101"/>
      <c r="IP9" s="101"/>
      <c r="IQ9" s="101"/>
      <c r="IR9" s="101"/>
      <c r="IS9" s="101"/>
      <c r="IT9" s="101"/>
      <c r="IU9" s="101"/>
      <c r="IV9" s="101"/>
      <c r="IW9" s="101"/>
      <c r="IX9" s="101"/>
      <c r="IY9" s="101"/>
      <c r="IZ9" s="101"/>
      <c r="JA9" s="101"/>
      <c r="JB9" s="101"/>
      <c r="JC9" s="101"/>
      <c r="JD9" s="101"/>
      <c r="JE9" s="101"/>
      <c r="JF9" s="101"/>
      <c r="JG9" s="101"/>
      <c r="JH9" s="101"/>
      <c r="JI9" s="101"/>
      <c r="JJ9" s="101"/>
      <c r="JK9" s="101"/>
      <c r="JL9" s="101"/>
      <c r="JM9" s="101"/>
      <c r="JN9" s="101"/>
      <c r="JO9" s="101"/>
      <c r="JP9" s="101"/>
      <c r="JQ9" s="101"/>
      <c r="JR9" s="101"/>
      <c r="JS9" s="101"/>
      <c r="JT9" s="101"/>
      <c r="JU9" s="101"/>
      <c r="JV9" s="101"/>
      <c r="JW9" s="101"/>
      <c r="JX9" s="101"/>
      <c r="JY9" s="101"/>
      <c r="JZ9" s="101"/>
      <c r="KA9" s="101"/>
      <c r="KB9" s="101"/>
      <c r="KC9" s="101"/>
      <c r="KD9" s="101"/>
      <c r="KE9" s="101"/>
      <c r="KF9" s="101"/>
      <c r="KG9" s="101"/>
      <c r="KH9" s="101"/>
      <c r="KI9" s="101"/>
      <c r="KJ9" s="101"/>
      <c r="KK9" s="101"/>
      <c r="KL9" s="101"/>
      <c r="KM9" s="101"/>
      <c r="KN9" s="101"/>
      <c r="KO9" s="101"/>
      <c r="KP9" s="101"/>
      <c r="KQ9" s="101"/>
      <c r="KR9" s="101"/>
      <c r="KS9" s="101"/>
      <c r="KT9" s="101"/>
      <c r="KU9" s="101"/>
      <c r="KV9" s="101"/>
      <c r="KW9" s="101"/>
      <c r="KX9" s="101"/>
      <c r="KY9" s="101"/>
      <c r="KZ9" s="101"/>
      <c r="LA9" s="101"/>
    </row>
    <row r="10" spans="1:313" s="6" customFormat="1" ht="30" customHeight="1" x14ac:dyDescent="0.25">
      <c r="A10" s="21"/>
      <c r="B10" s="21">
        <v>1</v>
      </c>
      <c r="C10" s="21"/>
      <c r="D10" s="22"/>
      <c r="E10" s="35">
        <f t="shared" si="1"/>
        <v>5000000</v>
      </c>
      <c r="F10" s="36">
        <v>0.05</v>
      </c>
      <c r="G10" s="35">
        <v>100000000</v>
      </c>
      <c r="H10" s="21" t="s">
        <v>1142</v>
      </c>
      <c r="I10" s="29"/>
      <c r="J10" s="29"/>
      <c r="K10" s="21"/>
      <c r="L10" s="21" t="s">
        <v>1141</v>
      </c>
      <c r="M10" s="21">
        <v>8</v>
      </c>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1"/>
      <c r="GM10" s="101"/>
      <c r="GN10" s="101"/>
      <c r="GO10" s="101"/>
      <c r="GP10" s="101"/>
      <c r="GQ10" s="101"/>
      <c r="GR10" s="101"/>
      <c r="GS10" s="101"/>
      <c r="GT10" s="101"/>
      <c r="GU10" s="101"/>
      <c r="GV10" s="101"/>
      <c r="GW10" s="101"/>
      <c r="GX10" s="101"/>
      <c r="GY10" s="101"/>
      <c r="GZ10" s="101"/>
      <c r="HA10" s="101"/>
      <c r="HB10" s="101"/>
      <c r="HC10" s="101"/>
      <c r="HD10" s="101"/>
      <c r="HE10" s="101"/>
      <c r="HF10" s="101"/>
      <c r="HG10" s="101"/>
      <c r="HH10" s="101"/>
      <c r="HI10" s="101"/>
      <c r="HJ10" s="101"/>
      <c r="HK10" s="101"/>
      <c r="HL10" s="101"/>
      <c r="HM10" s="101"/>
      <c r="HN10" s="101"/>
      <c r="HO10" s="101"/>
      <c r="HP10" s="101"/>
      <c r="HQ10" s="101"/>
      <c r="HR10" s="101"/>
      <c r="HS10" s="101"/>
      <c r="HT10" s="101"/>
      <c r="HU10" s="101"/>
      <c r="HV10" s="101"/>
      <c r="HW10" s="101"/>
      <c r="HX10" s="101"/>
      <c r="HY10" s="101"/>
      <c r="HZ10" s="101"/>
      <c r="IA10" s="101"/>
      <c r="IB10" s="101"/>
      <c r="IC10" s="101"/>
      <c r="ID10" s="101"/>
      <c r="IE10" s="101"/>
      <c r="IF10" s="101"/>
      <c r="IG10" s="101"/>
      <c r="IH10" s="101"/>
      <c r="II10" s="101"/>
      <c r="IJ10" s="101"/>
      <c r="IK10" s="101"/>
      <c r="IL10" s="101"/>
      <c r="IM10" s="101"/>
      <c r="IN10" s="101"/>
      <c r="IO10" s="101"/>
      <c r="IP10" s="101"/>
      <c r="IQ10" s="101"/>
      <c r="IR10" s="101"/>
      <c r="IS10" s="101"/>
      <c r="IT10" s="101"/>
      <c r="IU10" s="101"/>
      <c r="IV10" s="101"/>
      <c r="IW10" s="101"/>
      <c r="IX10" s="101"/>
      <c r="IY10" s="101"/>
      <c r="IZ10" s="101"/>
      <c r="JA10" s="101"/>
      <c r="JB10" s="101"/>
      <c r="JC10" s="101"/>
      <c r="JD10" s="101"/>
      <c r="JE10" s="101"/>
      <c r="JF10" s="101"/>
      <c r="JG10" s="101"/>
      <c r="JH10" s="101"/>
      <c r="JI10" s="101"/>
      <c r="JJ10" s="101"/>
      <c r="JK10" s="101"/>
      <c r="JL10" s="101"/>
      <c r="JM10" s="101"/>
      <c r="JN10" s="101"/>
      <c r="JO10" s="101"/>
      <c r="JP10" s="101"/>
      <c r="JQ10" s="101"/>
      <c r="JR10" s="101"/>
      <c r="JS10" s="101"/>
      <c r="JT10" s="101"/>
      <c r="JU10" s="101"/>
      <c r="JV10" s="101"/>
      <c r="JW10" s="101"/>
      <c r="JX10" s="101"/>
      <c r="JY10" s="101"/>
      <c r="JZ10" s="101"/>
      <c r="KA10" s="101"/>
      <c r="KB10" s="101"/>
      <c r="KC10" s="101"/>
      <c r="KD10" s="101"/>
      <c r="KE10" s="101"/>
      <c r="KF10" s="101"/>
      <c r="KG10" s="101"/>
      <c r="KH10" s="101"/>
      <c r="KI10" s="101"/>
      <c r="KJ10" s="101"/>
      <c r="KK10" s="101"/>
      <c r="KL10" s="101"/>
      <c r="KM10" s="101"/>
      <c r="KN10" s="101"/>
      <c r="KO10" s="101"/>
      <c r="KP10" s="101"/>
      <c r="KQ10" s="101"/>
      <c r="KR10" s="101"/>
      <c r="KS10" s="101"/>
      <c r="KT10" s="101"/>
      <c r="KU10" s="101"/>
      <c r="KV10" s="101"/>
      <c r="KW10" s="101"/>
      <c r="KX10" s="101"/>
      <c r="KY10" s="101"/>
      <c r="KZ10" s="101"/>
      <c r="LA10" s="101"/>
    </row>
    <row r="11" spans="1:313" s="6" customFormat="1" ht="30" customHeight="1" x14ac:dyDescent="0.25">
      <c r="A11" s="23" t="s">
        <v>1333</v>
      </c>
      <c r="B11" s="23">
        <v>1</v>
      </c>
      <c r="C11" s="23">
        <v>20</v>
      </c>
      <c r="D11" s="34"/>
      <c r="E11" s="23">
        <f t="shared" si="1"/>
        <v>11500000</v>
      </c>
      <c r="F11" s="24">
        <v>0.05</v>
      </c>
      <c r="G11" s="23">
        <v>230000000</v>
      </c>
      <c r="H11" s="26" t="s">
        <v>408</v>
      </c>
      <c r="I11" s="26"/>
      <c r="J11" s="29"/>
      <c r="K11" s="29"/>
      <c r="L11" s="29" t="s">
        <v>291</v>
      </c>
      <c r="M11" s="21">
        <v>9</v>
      </c>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1"/>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c r="GE11" s="101"/>
      <c r="GF11" s="101"/>
      <c r="GG11" s="101"/>
      <c r="GH11" s="101"/>
      <c r="GI11" s="101"/>
      <c r="GJ11" s="101"/>
      <c r="GK11" s="101"/>
      <c r="GL11" s="101"/>
      <c r="GM11" s="101"/>
      <c r="GN11" s="101"/>
      <c r="GO11" s="101"/>
      <c r="GP11" s="101"/>
      <c r="GQ11" s="101"/>
      <c r="GR11" s="101"/>
      <c r="GS11" s="101"/>
      <c r="GT11" s="101"/>
      <c r="GU11" s="101"/>
      <c r="GV11" s="101"/>
      <c r="GW11" s="101"/>
      <c r="GX11" s="101"/>
      <c r="GY11" s="101"/>
      <c r="GZ11" s="101"/>
      <c r="HA11" s="101"/>
      <c r="HB11" s="101"/>
      <c r="HC11" s="101"/>
      <c r="HD11" s="101"/>
      <c r="HE11" s="101"/>
      <c r="HF11" s="101"/>
      <c r="HG11" s="101"/>
      <c r="HH11" s="101"/>
      <c r="HI11" s="101"/>
      <c r="HJ11" s="101"/>
      <c r="HK11" s="101"/>
      <c r="HL11" s="101"/>
      <c r="HM11" s="101"/>
      <c r="HN11" s="101"/>
      <c r="HO11" s="101"/>
      <c r="HP11" s="101"/>
      <c r="HQ11" s="101"/>
      <c r="HR11" s="101"/>
      <c r="HS11" s="101"/>
      <c r="HT11" s="101"/>
      <c r="HU11" s="101"/>
      <c r="HV11" s="101"/>
      <c r="HW11" s="101"/>
      <c r="HX11" s="101"/>
      <c r="HY11" s="101"/>
      <c r="HZ11" s="101"/>
      <c r="IA11" s="101"/>
      <c r="IB11" s="101"/>
      <c r="IC11" s="101"/>
      <c r="ID11" s="101"/>
      <c r="IE11" s="101"/>
      <c r="IF11" s="101"/>
      <c r="IG11" s="101"/>
      <c r="IH11" s="101"/>
      <c r="II11" s="101"/>
      <c r="IJ11" s="101"/>
      <c r="IK11" s="101"/>
      <c r="IL11" s="101"/>
      <c r="IM11" s="101"/>
      <c r="IN11" s="101"/>
      <c r="IO11" s="101"/>
      <c r="IP11" s="101"/>
      <c r="IQ11" s="101"/>
      <c r="IR11" s="101"/>
      <c r="IS11" s="101"/>
      <c r="IT11" s="101"/>
      <c r="IU11" s="101"/>
      <c r="IV11" s="101"/>
      <c r="IW11" s="101"/>
      <c r="IX11" s="101"/>
      <c r="IY11" s="101"/>
      <c r="IZ11" s="101"/>
      <c r="JA11" s="101"/>
      <c r="JB11" s="101"/>
      <c r="JC11" s="101"/>
      <c r="JD11" s="101"/>
      <c r="JE11" s="101"/>
      <c r="JF11" s="101"/>
      <c r="JG11" s="101"/>
      <c r="JH11" s="101"/>
      <c r="JI11" s="101"/>
      <c r="JJ11" s="101"/>
      <c r="JK11" s="101"/>
      <c r="JL11" s="101"/>
      <c r="JM11" s="101"/>
      <c r="JN11" s="101"/>
      <c r="JO11" s="101"/>
      <c r="JP11" s="101"/>
      <c r="JQ11" s="101"/>
      <c r="JR11" s="101"/>
      <c r="JS11" s="101"/>
      <c r="JT11" s="101"/>
      <c r="JU11" s="101"/>
      <c r="JV11" s="101"/>
      <c r="JW11" s="101"/>
      <c r="JX11" s="101"/>
      <c r="JY11" s="101"/>
      <c r="JZ11" s="101"/>
      <c r="KA11" s="101"/>
      <c r="KB11" s="101"/>
      <c r="KC11" s="101"/>
      <c r="KD11" s="101"/>
      <c r="KE11" s="101"/>
      <c r="KF11" s="101"/>
      <c r="KG11" s="101"/>
      <c r="KH11" s="101"/>
      <c r="KI11" s="101"/>
      <c r="KJ11" s="101"/>
      <c r="KK11" s="101"/>
      <c r="KL11" s="101"/>
      <c r="KM11" s="101"/>
      <c r="KN11" s="101"/>
      <c r="KO11" s="101"/>
      <c r="KP11" s="101"/>
      <c r="KQ11" s="101"/>
      <c r="KR11" s="101"/>
      <c r="KS11" s="101"/>
      <c r="KT11" s="101"/>
      <c r="KU11" s="101"/>
      <c r="KV11" s="101"/>
      <c r="KW11" s="101"/>
      <c r="KX11" s="101"/>
      <c r="KY11" s="101"/>
      <c r="KZ11" s="101"/>
      <c r="LA11" s="101"/>
    </row>
    <row r="12" spans="1:313" s="6" customFormat="1" ht="30" customHeight="1" x14ac:dyDescent="0.25">
      <c r="A12" s="28" t="s">
        <v>1334</v>
      </c>
      <c r="B12" s="28">
        <v>1</v>
      </c>
      <c r="C12" s="28"/>
      <c r="D12" s="37"/>
      <c r="E12" s="39">
        <f t="shared" si="1"/>
        <v>3375000</v>
      </c>
      <c r="F12" s="40">
        <v>4.4999999999999998E-2</v>
      </c>
      <c r="G12" s="39">
        <v>75000000</v>
      </c>
      <c r="H12" s="26" t="s">
        <v>295</v>
      </c>
      <c r="I12" s="39"/>
      <c r="J12" s="38"/>
      <c r="K12" s="38"/>
      <c r="L12" s="38" t="s">
        <v>118</v>
      </c>
      <c r="M12" s="21">
        <v>10</v>
      </c>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1"/>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c r="GE12" s="101"/>
      <c r="GF12" s="101"/>
      <c r="GG12" s="101"/>
      <c r="GH12" s="101"/>
      <c r="GI12" s="101"/>
      <c r="GJ12" s="101"/>
      <c r="GK12" s="101"/>
      <c r="GL12" s="101"/>
      <c r="GM12" s="101"/>
      <c r="GN12" s="101"/>
      <c r="GO12" s="101"/>
      <c r="GP12" s="101"/>
      <c r="GQ12" s="101"/>
      <c r="GR12" s="101"/>
      <c r="GS12" s="101"/>
      <c r="GT12" s="101"/>
      <c r="GU12" s="101"/>
      <c r="GV12" s="101"/>
      <c r="GW12" s="101"/>
      <c r="GX12" s="101"/>
      <c r="GY12" s="101"/>
      <c r="GZ12" s="101"/>
      <c r="HA12" s="101"/>
      <c r="HB12" s="101"/>
      <c r="HC12" s="101"/>
      <c r="HD12" s="101"/>
      <c r="HE12" s="101"/>
      <c r="HF12" s="101"/>
      <c r="HG12" s="101"/>
      <c r="HH12" s="101"/>
      <c r="HI12" s="101"/>
      <c r="HJ12" s="101"/>
      <c r="HK12" s="101"/>
      <c r="HL12" s="101"/>
      <c r="HM12" s="101"/>
      <c r="HN12" s="101"/>
      <c r="HO12" s="101"/>
      <c r="HP12" s="101"/>
      <c r="HQ12" s="101"/>
      <c r="HR12" s="101"/>
      <c r="HS12" s="101"/>
      <c r="HT12" s="101"/>
      <c r="HU12" s="101"/>
      <c r="HV12" s="101"/>
      <c r="HW12" s="101"/>
      <c r="HX12" s="101"/>
      <c r="HY12" s="101"/>
      <c r="HZ12" s="101"/>
      <c r="IA12" s="101"/>
      <c r="IB12" s="101"/>
      <c r="IC12" s="101"/>
      <c r="ID12" s="101"/>
      <c r="IE12" s="101"/>
      <c r="IF12" s="101"/>
      <c r="IG12" s="101"/>
      <c r="IH12" s="101"/>
      <c r="II12" s="101"/>
      <c r="IJ12" s="101"/>
      <c r="IK12" s="101"/>
      <c r="IL12" s="101"/>
      <c r="IM12" s="101"/>
      <c r="IN12" s="101"/>
      <c r="IO12" s="101"/>
      <c r="IP12" s="101"/>
      <c r="IQ12" s="101"/>
      <c r="IR12" s="101"/>
      <c r="IS12" s="101"/>
      <c r="IT12" s="101"/>
      <c r="IU12" s="101"/>
      <c r="IV12" s="101"/>
      <c r="IW12" s="101"/>
      <c r="IX12" s="101"/>
      <c r="IY12" s="101"/>
      <c r="IZ12" s="101"/>
      <c r="JA12" s="101"/>
      <c r="JB12" s="101"/>
      <c r="JC12" s="101"/>
      <c r="JD12" s="101"/>
      <c r="JE12" s="101"/>
      <c r="JF12" s="101"/>
      <c r="JG12" s="101"/>
      <c r="JH12" s="101"/>
      <c r="JI12" s="101"/>
      <c r="JJ12" s="101"/>
      <c r="JK12" s="101"/>
      <c r="JL12" s="101"/>
      <c r="JM12" s="101"/>
      <c r="JN12" s="101"/>
      <c r="JO12" s="101"/>
      <c r="JP12" s="101"/>
      <c r="JQ12" s="101"/>
      <c r="JR12" s="101"/>
      <c r="JS12" s="101"/>
      <c r="JT12" s="101"/>
      <c r="JU12" s="101"/>
      <c r="JV12" s="101"/>
      <c r="JW12" s="101"/>
      <c r="JX12" s="101"/>
      <c r="JY12" s="101"/>
      <c r="JZ12" s="101"/>
      <c r="KA12" s="101"/>
      <c r="KB12" s="101"/>
      <c r="KC12" s="101"/>
      <c r="KD12" s="101"/>
      <c r="KE12" s="101"/>
      <c r="KF12" s="101"/>
      <c r="KG12" s="101"/>
      <c r="KH12" s="101"/>
      <c r="KI12" s="101"/>
      <c r="KJ12" s="101"/>
      <c r="KK12" s="101"/>
      <c r="KL12" s="101"/>
      <c r="KM12" s="101"/>
      <c r="KN12" s="101"/>
      <c r="KO12" s="101"/>
      <c r="KP12" s="101"/>
      <c r="KQ12" s="101"/>
      <c r="KR12" s="101"/>
      <c r="KS12" s="101"/>
      <c r="KT12" s="101"/>
      <c r="KU12" s="101"/>
      <c r="KV12" s="101"/>
      <c r="KW12" s="101"/>
      <c r="KX12" s="101"/>
      <c r="KY12" s="101"/>
      <c r="KZ12" s="101"/>
      <c r="LA12" s="101"/>
    </row>
    <row r="13" spans="1:313" s="6" customFormat="1" ht="30" customHeight="1" x14ac:dyDescent="0.25">
      <c r="A13" s="21"/>
      <c r="B13" s="21">
        <v>1</v>
      </c>
      <c r="C13" s="22"/>
      <c r="D13" s="22"/>
      <c r="E13" s="39">
        <v>3000000</v>
      </c>
      <c r="F13" s="21"/>
      <c r="G13" s="21" t="s">
        <v>2</v>
      </c>
      <c r="H13" s="21" t="s">
        <v>1336</v>
      </c>
      <c r="I13" s="21"/>
      <c r="J13" s="21"/>
      <c r="K13" s="21"/>
      <c r="L13" s="21" t="s">
        <v>1335</v>
      </c>
      <c r="M13" s="21">
        <v>11</v>
      </c>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c r="GE13" s="101"/>
      <c r="GF13" s="101"/>
      <c r="GG13" s="101"/>
      <c r="GH13" s="101"/>
      <c r="GI13" s="101"/>
      <c r="GJ13" s="101"/>
      <c r="GK13" s="101"/>
      <c r="GL13" s="101"/>
      <c r="GM13" s="101"/>
      <c r="GN13" s="101"/>
      <c r="GO13" s="101"/>
      <c r="GP13" s="101"/>
      <c r="GQ13" s="101"/>
      <c r="GR13" s="101"/>
      <c r="GS13" s="101"/>
      <c r="GT13" s="101"/>
      <c r="GU13" s="101"/>
      <c r="GV13" s="101"/>
      <c r="GW13" s="101"/>
      <c r="GX13" s="101"/>
      <c r="GY13" s="101"/>
      <c r="GZ13" s="101"/>
      <c r="HA13" s="101"/>
      <c r="HB13" s="101"/>
      <c r="HC13" s="101"/>
      <c r="HD13" s="101"/>
      <c r="HE13" s="101"/>
      <c r="HF13" s="101"/>
      <c r="HG13" s="101"/>
      <c r="HH13" s="101"/>
      <c r="HI13" s="101"/>
      <c r="HJ13" s="101"/>
      <c r="HK13" s="101"/>
      <c r="HL13" s="101"/>
      <c r="HM13" s="101"/>
      <c r="HN13" s="101"/>
      <c r="HO13" s="101"/>
      <c r="HP13" s="101"/>
      <c r="HQ13" s="101"/>
      <c r="HR13" s="101"/>
      <c r="HS13" s="101"/>
      <c r="HT13" s="101"/>
      <c r="HU13" s="101"/>
      <c r="HV13" s="101"/>
      <c r="HW13" s="101"/>
      <c r="HX13" s="101"/>
      <c r="HY13" s="101"/>
      <c r="HZ13" s="101"/>
      <c r="IA13" s="101"/>
      <c r="IB13" s="101"/>
      <c r="IC13" s="101"/>
      <c r="ID13" s="101"/>
      <c r="IE13" s="101"/>
      <c r="IF13" s="101"/>
      <c r="IG13" s="101"/>
      <c r="IH13" s="101"/>
      <c r="II13" s="101"/>
      <c r="IJ13" s="101"/>
      <c r="IK13" s="101"/>
      <c r="IL13" s="101"/>
      <c r="IM13" s="101"/>
      <c r="IN13" s="101"/>
      <c r="IO13" s="101"/>
      <c r="IP13" s="101"/>
      <c r="IQ13" s="101"/>
      <c r="IR13" s="101"/>
      <c r="IS13" s="101"/>
      <c r="IT13" s="101"/>
      <c r="IU13" s="101"/>
      <c r="IV13" s="101"/>
      <c r="IW13" s="101"/>
      <c r="IX13" s="101"/>
      <c r="IY13" s="101"/>
      <c r="IZ13" s="101"/>
      <c r="JA13" s="101"/>
      <c r="JB13" s="101"/>
      <c r="JC13" s="101"/>
      <c r="JD13" s="101"/>
      <c r="JE13" s="101"/>
      <c r="JF13" s="101"/>
      <c r="JG13" s="101"/>
      <c r="JH13" s="101"/>
      <c r="JI13" s="101"/>
      <c r="JJ13" s="101"/>
      <c r="JK13" s="101"/>
      <c r="JL13" s="101"/>
      <c r="JM13" s="101"/>
      <c r="JN13" s="101"/>
      <c r="JO13" s="101"/>
      <c r="JP13" s="101"/>
      <c r="JQ13" s="101"/>
      <c r="JR13" s="101"/>
      <c r="JS13" s="101"/>
      <c r="JT13" s="101"/>
      <c r="JU13" s="101"/>
      <c r="JV13" s="101"/>
      <c r="JW13" s="101"/>
      <c r="JX13" s="101"/>
      <c r="JY13" s="101"/>
      <c r="JZ13" s="101"/>
      <c r="KA13" s="101"/>
      <c r="KB13" s="101"/>
      <c r="KC13" s="101"/>
      <c r="KD13" s="101"/>
      <c r="KE13" s="101"/>
      <c r="KF13" s="101"/>
      <c r="KG13" s="101"/>
      <c r="KH13" s="101"/>
      <c r="KI13" s="101"/>
      <c r="KJ13" s="101"/>
      <c r="KK13" s="101"/>
      <c r="KL13" s="101"/>
      <c r="KM13" s="101"/>
      <c r="KN13" s="101"/>
      <c r="KO13" s="101"/>
      <c r="KP13" s="101"/>
      <c r="KQ13" s="101"/>
      <c r="KR13" s="101"/>
      <c r="KS13" s="101"/>
      <c r="KT13" s="101"/>
      <c r="KU13" s="101"/>
      <c r="KV13" s="101"/>
      <c r="KW13" s="101"/>
      <c r="KX13" s="101"/>
      <c r="KY13" s="101"/>
      <c r="KZ13" s="101"/>
      <c r="LA13" s="101"/>
    </row>
    <row r="14" spans="1:313" s="6" customFormat="1" ht="30" customHeight="1" x14ac:dyDescent="0.25">
      <c r="A14" s="21" t="s">
        <v>1337</v>
      </c>
      <c r="B14" s="21">
        <v>1</v>
      </c>
      <c r="C14" s="21"/>
      <c r="D14" s="22">
        <v>1</v>
      </c>
      <c r="E14" s="23">
        <f t="shared" ref="E14:E21" si="2">G14*F14</f>
        <v>1500000</v>
      </c>
      <c r="F14" s="24">
        <v>0.05</v>
      </c>
      <c r="G14" s="23">
        <v>30000000</v>
      </c>
      <c r="H14" s="21" t="s">
        <v>1338</v>
      </c>
      <c r="I14" s="21"/>
      <c r="J14" s="21"/>
      <c r="K14" s="21"/>
      <c r="L14" s="25" t="s">
        <v>1045</v>
      </c>
      <c r="M14" s="21">
        <v>12</v>
      </c>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c r="GE14" s="101"/>
      <c r="GF14" s="101"/>
      <c r="GG14" s="101"/>
      <c r="GH14" s="101"/>
      <c r="GI14" s="101"/>
      <c r="GJ14" s="101"/>
      <c r="GK14" s="101"/>
      <c r="GL14" s="101"/>
      <c r="GM14" s="101"/>
      <c r="GN14" s="101"/>
      <c r="GO14" s="101"/>
      <c r="GP14" s="101"/>
      <c r="GQ14" s="101"/>
      <c r="GR14" s="101"/>
      <c r="GS14" s="101"/>
      <c r="GT14" s="101"/>
      <c r="GU14" s="101"/>
      <c r="GV14" s="101"/>
      <c r="GW14" s="101"/>
      <c r="GX14" s="101"/>
      <c r="GY14" s="101"/>
      <c r="GZ14" s="101"/>
      <c r="HA14" s="101"/>
      <c r="HB14" s="101"/>
      <c r="HC14" s="101"/>
      <c r="HD14" s="101"/>
      <c r="HE14" s="101"/>
      <c r="HF14" s="101"/>
      <c r="HG14" s="101"/>
      <c r="HH14" s="101"/>
      <c r="HI14" s="101"/>
      <c r="HJ14" s="101"/>
      <c r="HK14" s="101"/>
      <c r="HL14" s="101"/>
      <c r="HM14" s="101"/>
      <c r="HN14" s="101"/>
      <c r="HO14" s="101"/>
      <c r="HP14" s="101"/>
      <c r="HQ14" s="101"/>
      <c r="HR14" s="101"/>
      <c r="HS14" s="101"/>
      <c r="HT14" s="101"/>
      <c r="HU14" s="101"/>
      <c r="HV14" s="101"/>
      <c r="HW14" s="101"/>
      <c r="HX14" s="101"/>
      <c r="HY14" s="101"/>
      <c r="HZ14" s="101"/>
      <c r="IA14" s="101"/>
      <c r="IB14" s="101"/>
      <c r="IC14" s="101"/>
      <c r="ID14" s="101"/>
      <c r="IE14" s="101"/>
      <c r="IF14" s="101"/>
      <c r="IG14" s="101"/>
      <c r="IH14" s="101"/>
      <c r="II14" s="101"/>
      <c r="IJ14" s="101"/>
      <c r="IK14" s="101"/>
      <c r="IL14" s="101"/>
      <c r="IM14" s="101"/>
      <c r="IN14" s="101"/>
      <c r="IO14" s="101"/>
      <c r="IP14" s="101"/>
      <c r="IQ14" s="101"/>
      <c r="IR14" s="101"/>
      <c r="IS14" s="101"/>
      <c r="IT14" s="101"/>
      <c r="IU14" s="101"/>
      <c r="IV14" s="101"/>
      <c r="IW14" s="101"/>
      <c r="IX14" s="101"/>
      <c r="IY14" s="101"/>
      <c r="IZ14" s="101"/>
      <c r="JA14" s="101"/>
      <c r="JB14" s="101"/>
      <c r="JC14" s="101"/>
      <c r="JD14" s="101"/>
      <c r="JE14" s="101"/>
      <c r="JF14" s="101"/>
      <c r="JG14" s="101"/>
      <c r="JH14" s="101"/>
      <c r="JI14" s="101"/>
      <c r="JJ14" s="101"/>
      <c r="JK14" s="101"/>
      <c r="JL14" s="101"/>
      <c r="JM14" s="101"/>
      <c r="JN14" s="101"/>
      <c r="JO14" s="101"/>
      <c r="JP14" s="101"/>
      <c r="JQ14" s="101"/>
      <c r="JR14" s="101"/>
      <c r="JS14" s="101"/>
      <c r="JT14" s="101"/>
      <c r="JU14" s="101"/>
      <c r="JV14" s="101"/>
      <c r="JW14" s="101"/>
      <c r="JX14" s="101"/>
      <c r="JY14" s="101"/>
      <c r="JZ14" s="101"/>
      <c r="KA14" s="101"/>
      <c r="KB14" s="101"/>
      <c r="KC14" s="101"/>
      <c r="KD14" s="101"/>
      <c r="KE14" s="101"/>
      <c r="KF14" s="101"/>
      <c r="KG14" s="101"/>
      <c r="KH14" s="101"/>
      <c r="KI14" s="101"/>
      <c r="KJ14" s="101"/>
      <c r="KK14" s="101"/>
      <c r="KL14" s="101"/>
      <c r="KM14" s="101"/>
      <c r="KN14" s="101"/>
      <c r="KO14" s="101"/>
      <c r="KP14" s="101"/>
      <c r="KQ14" s="101"/>
      <c r="KR14" s="101"/>
      <c r="KS14" s="101"/>
      <c r="KT14" s="101"/>
      <c r="KU14" s="101"/>
      <c r="KV14" s="101"/>
      <c r="KW14" s="101"/>
      <c r="KX14" s="101"/>
      <c r="KY14" s="101"/>
      <c r="KZ14" s="101"/>
      <c r="LA14" s="101"/>
    </row>
    <row r="15" spans="1:313" s="6" customFormat="1" ht="30" customHeight="1" x14ac:dyDescent="0.25">
      <c r="A15" s="22" t="s">
        <v>1343</v>
      </c>
      <c r="B15" s="22" t="s">
        <v>1342</v>
      </c>
      <c r="C15" s="22"/>
      <c r="D15" s="22" t="s">
        <v>971</v>
      </c>
      <c r="E15" s="23">
        <f t="shared" si="2"/>
        <v>24500000.000000004</v>
      </c>
      <c r="F15" s="24">
        <v>7.0000000000000007E-2</v>
      </c>
      <c r="G15" s="23">
        <v>350000000</v>
      </c>
      <c r="H15" s="23" t="s">
        <v>364</v>
      </c>
      <c r="I15" s="23"/>
      <c r="J15" s="23"/>
      <c r="K15" s="23"/>
      <c r="L15" s="23" t="s">
        <v>280</v>
      </c>
      <c r="M15" s="21">
        <v>13</v>
      </c>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c r="GE15" s="101"/>
      <c r="GF15" s="101"/>
      <c r="GG15" s="101"/>
      <c r="GH15" s="101"/>
      <c r="GI15" s="101"/>
      <c r="GJ15" s="101"/>
      <c r="GK15" s="101"/>
      <c r="GL15" s="101"/>
      <c r="GM15" s="101"/>
      <c r="GN15" s="101"/>
      <c r="GO15" s="101"/>
      <c r="GP15" s="101"/>
      <c r="GQ15" s="101"/>
      <c r="GR15" s="101"/>
      <c r="GS15" s="101"/>
      <c r="GT15" s="101"/>
      <c r="GU15" s="101"/>
      <c r="GV15" s="101"/>
      <c r="GW15" s="101"/>
      <c r="GX15" s="101"/>
      <c r="GY15" s="101"/>
      <c r="GZ15" s="101"/>
      <c r="HA15" s="101"/>
      <c r="HB15" s="101"/>
      <c r="HC15" s="101"/>
      <c r="HD15" s="101"/>
      <c r="HE15" s="101"/>
      <c r="HF15" s="101"/>
      <c r="HG15" s="101"/>
      <c r="HH15" s="101"/>
      <c r="HI15" s="101"/>
      <c r="HJ15" s="101"/>
      <c r="HK15" s="101"/>
      <c r="HL15" s="101"/>
      <c r="HM15" s="101"/>
      <c r="HN15" s="101"/>
      <c r="HO15" s="101"/>
      <c r="HP15" s="101"/>
      <c r="HQ15" s="101"/>
      <c r="HR15" s="101"/>
      <c r="HS15" s="101"/>
      <c r="HT15" s="101"/>
      <c r="HU15" s="101"/>
      <c r="HV15" s="101"/>
      <c r="HW15" s="101"/>
      <c r="HX15" s="101"/>
      <c r="HY15" s="101"/>
      <c r="HZ15" s="101"/>
      <c r="IA15" s="101"/>
      <c r="IB15" s="101"/>
      <c r="IC15" s="101"/>
      <c r="ID15" s="101"/>
      <c r="IE15" s="101"/>
      <c r="IF15" s="101"/>
      <c r="IG15" s="101"/>
      <c r="IH15" s="101"/>
      <c r="II15" s="101"/>
      <c r="IJ15" s="101"/>
      <c r="IK15" s="101"/>
      <c r="IL15" s="101"/>
      <c r="IM15" s="101"/>
      <c r="IN15" s="101"/>
      <c r="IO15" s="101"/>
      <c r="IP15" s="101"/>
      <c r="IQ15" s="101"/>
      <c r="IR15" s="101"/>
      <c r="IS15" s="101"/>
      <c r="IT15" s="101"/>
      <c r="IU15" s="101"/>
      <c r="IV15" s="101"/>
      <c r="IW15" s="101"/>
      <c r="IX15" s="101"/>
      <c r="IY15" s="101"/>
      <c r="IZ15" s="101"/>
      <c r="JA15" s="101"/>
      <c r="JB15" s="101"/>
      <c r="JC15" s="101"/>
      <c r="JD15" s="101"/>
      <c r="JE15" s="101"/>
      <c r="JF15" s="101"/>
      <c r="JG15" s="101"/>
      <c r="JH15" s="101"/>
      <c r="JI15" s="101"/>
      <c r="JJ15" s="101"/>
      <c r="JK15" s="101"/>
      <c r="JL15" s="101"/>
      <c r="JM15" s="101"/>
      <c r="JN15" s="101"/>
      <c r="JO15" s="101"/>
      <c r="JP15" s="101"/>
      <c r="JQ15" s="101"/>
      <c r="JR15" s="101"/>
      <c r="JS15" s="101"/>
      <c r="JT15" s="101"/>
      <c r="JU15" s="101"/>
      <c r="JV15" s="101"/>
      <c r="JW15" s="101"/>
      <c r="JX15" s="101"/>
      <c r="JY15" s="101"/>
      <c r="JZ15" s="101"/>
      <c r="KA15" s="101"/>
      <c r="KB15" s="101"/>
      <c r="KC15" s="101"/>
      <c r="KD15" s="101"/>
      <c r="KE15" s="101"/>
      <c r="KF15" s="101"/>
      <c r="KG15" s="101"/>
      <c r="KH15" s="101"/>
      <c r="KI15" s="101"/>
      <c r="KJ15" s="101"/>
      <c r="KK15" s="101"/>
      <c r="KL15" s="101"/>
      <c r="KM15" s="101"/>
      <c r="KN15" s="101"/>
      <c r="KO15" s="101"/>
      <c r="KP15" s="101"/>
      <c r="KQ15" s="101"/>
      <c r="KR15" s="101"/>
      <c r="KS15" s="101"/>
      <c r="KT15" s="101"/>
      <c r="KU15" s="101"/>
      <c r="KV15" s="101"/>
      <c r="KW15" s="101"/>
      <c r="KX15" s="101"/>
      <c r="KY15" s="101"/>
      <c r="KZ15" s="101"/>
      <c r="LA15" s="101"/>
    </row>
    <row r="16" spans="1:313" s="6" customFormat="1" ht="30" customHeight="1" x14ac:dyDescent="0.25">
      <c r="A16" s="21"/>
      <c r="B16" s="21">
        <v>1</v>
      </c>
      <c r="C16" s="21"/>
      <c r="D16" s="22">
        <v>9</v>
      </c>
      <c r="E16" s="23">
        <f t="shared" si="2"/>
        <v>2520000</v>
      </c>
      <c r="F16" s="24">
        <v>7.1999999999999995E-2</v>
      </c>
      <c r="G16" s="23">
        <v>35000000</v>
      </c>
      <c r="H16" s="21"/>
      <c r="I16" s="21"/>
      <c r="J16" s="21"/>
      <c r="K16" s="21"/>
      <c r="L16" s="21" t="s">
        <v>775</v>
      </c>
      <c r="M16" s="21">
        <v>14</v>
      </c>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c r="GE16" s="101"/>
      <c r="GF16" s="101"/>
      <c r="GG16" s="101"/>
      <c r="GH16" s="101"/>
      <c r="GI16" s="101"/>
      <c r="GJ16" s="101"/>
      <c r="GK16" s="101"/>
      <c r="GL16" s="101"/>
      <c r="GM16" s="101"/>
      <c r="GN16" s="101"/>
      <c r="GO16" s="101"/>
      <c r="GP16" s="101"/>
      <c r="GQ16" s="101"/>
      <c r="GR16" s="101"/>
      <c r="GS16" s="101"/>
      <c r="GT16" s="101"/>
      <c r="GU16" s="101"/>
      <c r="GV16" s="101"/>
      <c r="GW16" s="101"/>
      <c r="GX16" s="101"/>
      <c r="GY16" s="101"/>
      <c r="GZ16" s="101"/>
      <c r="HA16" s="101"/>
      <c r="HB16" s="101"/>
      <c r="HC16" s="101"/>
      <c r="HD16" s="101"/>
      <c r="HE16" s="101"/>
      <c r="HF16" s="101"/>
      <c r="HG16" s="101"/>
      <c r="HH16" s="101"/>
      <c r="HI16" s="101"/>
      <c r="HJ16" s="101"/>
      <c r="HK16" s="101"/>
      <c r="HL16" s="101"/>
      <c r="HM16" s="101"/>
      <c r="HN16" s="101"/>
      <c r="HO16" s="101"/>
      <c r="HP16" s="101"/>
      <c r="HQ16" s="101"/>
      <c r="HR16" s="101"/>
      <c r="HS16" s="101"/>
      <c r="HT16" s="101"/>
      <c r="HU16" s="101"/>
      <c r="HV16" s="101"/>
      <c r="HW16" s="101"/>
      <c r="HX16" s="101"/>
      <c r="HY16" s="101"/>
      <c r="HZ16" s="101"/>
      <c r="IA16" s="101"/>
      <c r="IB16" s="101"/>
      <c r="IC16" s="101"/>
      <c r="ID16" s="101"/>
      <c r="IE16" s="101"/>
      <c r="IF16" s="101"/>
      <c r="IG16" s="101"/>
      <c r="IH16" s="101"/>
      <c r="II16" s="101"/>
      <c r="IJ16" s="101"/>
      <c r="IK16" s="101"/>
      <c r="IL16" s="101"/>
      <c r="IM16" s="101"/>
      <c r="IN16" s="101"/>
      <c r="IO16" s="101"/>
      <c r="IP16" s="101"/>
      <c r="IQ16" s="101"/>
      <c r="IR16" s="101"/>
      <c r="IS16" s="101"/>
      <c r="IT16" s="101"/>
      <c r="IU16" s="101"/>
      <c r="IV16" s="101"/>
      <c r="IW16" s="101"/>
      <c r="IX16" s="101"/>
      <c r="IY16" s="101"/>
      <c r="IZ16" s="101"/>
      <c r="JA16" s="101"/>
      <c r="JB16" s="101"/>
      <c r="JC16" s="101"/>
      <c r="JD16" s="101"/>
      <c r="JE16" s="101"/>
      <c r="JF16" s="101"/>
      <c r="JG16" s="101"/>
      <c r="JH16" s="101"/>
      <c r="JI16" s="101"/>
      <c r="JJ16" s="101"/>
      <c r="JK16" s="101"/>
      <c r="JL16" s="101"/>
      <c r="JM16" s="101"/>
      <c r="JN16" s="101"/>
      <c r="JO16" s="101"/>
      <c r="JP16" s="101"/>
      <c r="JQ16" s="101"/>
      <c r="JR16" s="101"/>
      <c r="JS16" s="101"/>
      <c r="JT16" s="101"/>
      <c r="JU16" s="101"/>
      <c r="JV16" s="101"/>
      <c r="JW16" s="101"/>
      <c r="JX16" s="101"/>
      <c r="JY16" s="101"/>
      <c r="JZ16" s="101"/>
      <c r="KA16" s="101"/>
      <c r="KB16" s="101"/>
      <c r="KC16" s="101"/>
      <c r="KD16" s="101"/>
      <c r="KE16" s="101"/>
      <c r="KF16" s="101"/>
      <c r="KG16" s="101"/>
      <c r="KH16" s="101"/>
      <c r="KI16" s="101"/>
      <c r="KJ16" s="101"/>
      <c r="KK16" s="101"/>
      <c r="KL16" s="101"/>
      <c r="KM16" s="101"/>
      <c r="KN16" s="101"/>
      <c r="KO16" s="101"/>
      <c r="KP16" s="101"/>
      <c r="KQ16" s="101"/>
      <c r="KR16" s="101"/>
      <c r="KS16" s="101"/>
      <c r="KT16" s="101"/>
      <c r="KU16" s="101"/>
      <c r="KV16" s="101"/>
      <c r="KW16" s="101"/>
      <c r="KX16" s="101"/>
      <c r="KY16" s="101"/>
      <c r="KZ16" s="101"/>
      <c r="LA16" s="101"/>
    </row>
    <row r="17" spans="1:313" s="6" customFormat="1" ht="30" customHeight="1" x14ac:dyDescent="0.25">
      <c r="A17" s="21"/>
      <c r="B17" s="21">
        <v>1</v>
      </c>
      <c r="C17" s="21"/>
      <c r="D17" s="22">
        <v>10</v>
      </c>
      <c r="E17" s="23">
        <f t="shared" si="2"/>
        <v>1001000</v>
      </c>
      <c r="F17" s="24">
        <v>7.6999999999999999E-2</v>
      </c>
      <c r="G17" s="23">
        <v>13000000</v>
      </c>
      <c r="H17" s="21"/>
      <c r="I17" s="21"/>
      <c r="J17" s="21"/>
      <c r="K17" s="21"/>
      <c r="L17" s="21" t="s">
        <v>977</v>
      </c>
      <c r="M17" s="21">
        <v>15</v>
      </c>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c r="GE17" s="101"/>
      <c r="GF17" s="101"/>
      <c r="GG17" s="101"/>
      <c r="GH17" s="101"/>
      <c r="GI17" s="101"/>
      <c r="GJ17" s="101"/>
      <c r="GK17" s="101"/>
      <c r="GL17" s="101"/>
      <c r="GM17" s="101"/>
      <c r="GN17" s="101"/>
      <c r="GO17" s="101"/>
      <c r="GP17" s="101"/>
      <c r="GQ17" s="101"/>
      <c r="GR17" s="101"/>
      <c r="GS17" s="101"/>
      <c r="GT17" s="101"/>
      <c r="GU17" s="101"/>
      <c r="GV17" s="101"/>
      <c r="GW17" s="101"/>
      <c r="GX17" s="101"/>
      <c r="GY17" s="101"/>
      <c r="GZ17" s="101"/>
      <c r="HA17" s="101"/>
      <c r="HB17" s="101"/>
      <c r="HC17" s="101"/>
      <c r="HD17" s="101"/>
      <c r="HE17" s="101"/>
      <c r="HF17" s="101"/>
      <c r="HG17" s="101"/>
      <c r="HH17" s="101"/>
      <c r="HI17" s="101"/>
      <c r="HJ17" s="101"/>
      <c r="HK17" s="101"/>
      <c r="HL17" s="101"/>
      <c r="HM17" s="101"/>
      <c r="HN17" s="101"/>
      <c r="HO17" s="101"/>
      <c r="HP17" s="101"/>
      <c r="HQ17" s="101"/>
      <c r="HR17" s="101"/>
      <c r="HS17" s="101"/>
      <c r="HT17" s="101"/>
      <c r="HU17" s="101"/>
      <c r="HV17" s="101"/>
      <c r="HW17" s="101"/>
      <c r="HX17" s="101"/>
      <c r="HY17" s="101"/>
      <c r="HZ17" s="101"/>
      <c r="IA17" s="101"/>
      <c r="IB17" s="101"/>
      <c r="IC17" s="101"/>
      <c r="ID17" s="101"/>
      <c r="IE17" s="101"/>
      <c r="IF17" s="101"/>
      <c r="IG17" s="101"/>
      <c r="IH17" s="101"/>
      <c r="II17" s="101"/>
      <c r="IJ17" s="101"/>
      <c r="IK17" s="101"/>
      <c r="IL17" s="101"/>
      <c r="IM17" s="101"/>
      <c r="IN17" s="101"/>
      <c r="IO17" s="101"/>
      <c r="IP17" s="101"/>
      <c r="IQ17" s="101"/>
      <c r="IR17" s="101"/>
      <c r="IS17" s="101"/>
      <c r="IT17" s="101"/>
      <c r="IU17" s="101"/>
      <c r="IV17" s="101"/>
      <c r="IW17" s="101"/>
      <c r="IX17" s="101"/>
      <c r="IY17" s="101"/>
      <c r="IZ17" s="101"/>
      <c r="JA17" s="101"/>
      <c r="JB17" s="101"/>
      <c r="JC17" s="101"/>
      <c r="JD17" s="101"/>
      <c r="JE17" s="101"/>
      <c r="JF17" s="101"/>
      <c r="JG17" s="101"/>
      <c r="JH17" s="101"/>
      <c r="JI17" s="101"/>
      <c r="JJ17" s="101"/>
      <c r="JK17" s="101"/>
      <c r="JL17" s="101"/>
      <c r="JM17" s="101"/>
      <c r="JN17" s="101"/>
      <c r="JO17" s="101"/>
      <c r="JP17" s="101"/>
      <c r="JQ17" s="101"/>
      <c r="JR17" s="101"/>
      <c r="JS17" s="101"/>
      <c r="JT17" s="101"/>
      <c r="JU17" s="101"/>
      <c r="JV17" s="101"/>
      <c r="JW17" s="101"/>
      <c r="JX17" s="101"/>
      <c r="JY17" s="101"/>
      <c r="JZ17" s="101"/>
      <c r="KA17" s="101"/>
      <c r="KB17" s="101"/>
      <c r="KC17" s="101"/>
      <c r="KD17" s="101"/>
      <c r="KE17" s="101"/>
      <c r="KF17" s="101"/>
      <c r="KG17" s="101"/>
      <c r="KH17" s="101"/>
      <c r="KI17" s="101"/>
      <c r="KJ17" s="101"/>
      <c r="KK17" s="101"/>
      <c r="KL17" s="101"/>
      <c r="KM17" s="101"/>
      <c r="KN17" s="101"/>
      <c r="KO17" s="101"/>
      <c r="KP17" s="101"/>
      <c r="KQ17" s="101"/>
      <c r="KR17" s="101"/>
      <c r="KS17" s="101"/>
      <c r="KT17" s="101"/>
      <c r="KU17" s="101"/>
      <c r="KV17" s="101"/>
      <c r="KW17" s="101"/>
      <c r="KX17" s="101"/>
      <c r="KY17" s="101"/>
      <c r="KZ17" s="101"/>
      <c r="LA17" s="101"/>
    </row>
    <row r="18" spans="1:313" s="6" customFormat="1" ht="30" customHeight="1" x14ac:dyDescent="0.25">
      <c r="A18" s="21" t="s">
        <v>1339</v>
      </c>
      <c r="B18" s="21">
        <v>1</v>
      </c>
      <c r="C18" s="21"/>
      <c r="D18" s="22"/>
      <c r="E18" s="23">
        <f t="shared" si="2"/>
        <v>6760000</v>
      </c>
      <c r="F18" s="24">
        <v>5.1999999999999998E-2</v>
      </c>
      <c r="G18" s="23">
        <v>130000000</v>
      </c>
      <c r="H18" s="23">
        <v>2292</v>
      </c>
      <c r="I18" s="23"/>
      <c r="J18" s="21"/>
      <c r="K18" s="21">
        <v>2</v>
      </c>
      <c r="L18" s="21" t="s">
        <v>919</v>
      </c>
      <c r="M18" s="21">
        <v>16</v>
      </c>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c r="GV18" s="101"/>
      <c r="GW18" s="101"/>
      <c r="GX18" s="101"/>
      <c r="GY18" s="101"/>
      <c r="GZ18" s="101"/>
      <c r="HA18" s="101"/>
      <c r="HB18" s="101"/>
      <c r="HC18" s="101"/>
      <c r="HD18" s="101"/>
      <c r="HE18" s="101"/>
      <c r="HF18" s="101"/>
      <c r="HG18" s="101"/>
      <c r="HH18" s="101"/>
      <c r="HI18" s="101"/>
      <c r="HJ18" s="101"/>
      <c r="HK18" s="101"/>
      <c r="HL18" s="101"/>
      <c r="HM18" s="101"/>
      <c r="HN18" s="101"/>
      <c r="HO18" s="101"/>
      <c r="HP18" s="101"/>
      <c r="HQ18" s="101"/>
      <c r="HR18" s="101"/>
      <c r="HS18" s="101"/>
      <c r="HT18" s="101"/>
      <c r="HU18" s="101"/>
      <c r="HV18" s="101"/>
      <c r="HW18" s="101"/>
      <c r="HX18" s="101"/>
      <c r="HY18" s="101"/>
      <c r="HZ18" s="101"/>
      <c r="IA18" s="101"/>
      <c r="IB18" s="101"/>
      <c r="IC18" s="101"/>
      <c r="ID18" s="101"/>
      <c r="IE18" s="101"/>
      <c r="IF18" s="101"/>
      <c r="IG18" s="101"/>
      <c r="IH18" s="101"/>
      <c r="II18" s="101"/>
      <c r="IJ18" s="101"/>
      <c r="IK18" s="101"/>
      <c r="IL18" s="101"/>
      <c r="IM18" s="101"/>
      <c r="IN18" s="101"/>
      <c r="IO18" s="101"/>
      <c r="IP18" s="101"/>
      <c r="IQ18" s="101"/>
      <c r="IR18" s="101"/>
      <c r="IS18" s="101"/>
      <c r="IT18" s="101"/>
      <c r="IU18" s="101"/>
      <c r="IV18" s="101"/>
      <c r="IW18" s="101"/>
      <c r="IX18" s="101"/>
      <c r="IY18" s="101"/>
      <c r="IZ18" s="101"/>
      <c r="JA18" s="101"/>
      <c r="JB18" s="101"/>
      <c r="JC18" s="101"/>
      <c r="JD18" s="101"/>
      <c r="JE18" s="101"/>
      <c r="JF18" s="101"/>
      <c r="JG18" s="101"/>
      <c r="JH18" s="101"/>
      <c r="JI18" s="101"/>
      <c r="JJ18" s="101"/>
      <c r="JK18" s="101"/>
      <c r="JL18" s="101"/>
      <c r="JM18" s="101"/>
      <c r="JN18" s="101"/>
      <c r="JO18" s="101"/>
      <c r="JP18" s="101"/>
      <c r="JQ18" s="101"/>
      <c r="JR18" s="101"/>
      <c r="JS18" s="101"/>
      <c r="JT18" s="101"/>
      <c r="JU18" s="101"/>
      <c r="JV18" s="101"/>
      <c r="JW18" s="101"/>
      <c r="JX18" s="101"/>
      <c r="JY18" s="101"/>
      <c r="JZ18" s="101"/>
      <c r="KA18" s="101"/>
      <c r="KB18" s="101"/>
      <c r="KC18" s="101"/>
      <c r="KD18" s="101"/>
      <c r="KE18" s="101"/>
      <c r="KF18" s="101"/>
      <c r="KG18" s="101"/>
      <c r="KH18" s="101"/>
      <c r="KI18" s="101"/>
      <c r="KJ18" s="101"/>
      <c r="KK18" s="101"/>
      <c r="KL18" s="101"/>
      <c r="KM18" s="101"/>
      <c r="KN18" s="101"/>
      <c r="KO18" s="101"/>
      <c r="KP18" s="101"/>
      <c r="KQ18" s="101"/>
      <c r="KR18" s="101"/>
      <c r="KS18" s="101"/>
      <c r="KT18" s="101"/>
      <c r="KU18" s="101"/>
      <c r="KV18" s="101"/>
      <c r="KW18" s="101"/>
      <c r="KX18" s="101"/>
      <c r="KY18" s="101"/>
      <c r="KZ18" s="101"/>
      <c r="LA18" s="101"/>
    </row>
    <row r="19" spans="1:313" s="6" customFormat="1" ht="30" customHeight="1" x14ac:dyDescent="0.25">
      <c r="A19" s="21" t="s">
        <v>1340</v>
      </c>
      <c r="B19" s="21">
        <v>1</v>
      </c>
      <c r="C19" s="21"/>
      <c r="D19" s="22" t="s">
        <v>1247</v>
      </c>
      <c r="E19" s="23">
        <f t="shared" si="2"/>
        <v>213640000.00000003</v>
      </c>
      <c r="F19" s="24">
        <v>7.0000000000000007E-2</v>
      </c>
      <c r="G19" s="23">
        <v>3052000000</v>
      </c>
      <c r="H19" s="23" t="s">
        <v>607</v>
      </c>
      <c r="I19" s="23"/>
      <c r="J19" s="21"/>
      <c r="K19" s="21"/>
      <c r="L19" s="21" t="s">
        <v>503</v>
      </c>
      <c r="M19" s="21">
        <v>17</v>
      </c>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c r="GE19" s="101"/>
      <c r="GF19" s="101"/>
      <c r="GG19" s="101"/>
      <c r="GH19" s="101"/>
      <c r="GI19" s="101"/>
      <c r="GJ19" s="101"/>
      <c r="GK19" s="101"/>
      <c r="GL19" s="101"/>
      <c r="GM19" s="101"/>
      <c r="GN19" s="101"/>
      <c r="GO19" s="101"/>
      <c r="GP19" s="101"/>
      <c r="GQ19" s="101"/>
      <c r="GR19" s="101"/>
      <c r="GS19" s="101"/>
      <c r="GT19" s="101"/>
      <c r="GU19" s="101"/>
      <c r="GV19" s="101"/>
      <c r="GW19" s="101"/>
      <c r="GX19" s="101"/>
      <c r="GY19" s="101"/>
      <c r="GZ19" s="101"/>
      <c r="HA19" s="101"/>
      <c r="HB19" s="101"/>
      <c r="HC19" s="101"/>
      <c r="HD19" s="101"/>
      <c r="HE19" s="101"/>
      <c r="HF19" s="101"/>
      <c r="HG19" s="101"/>
      <c r="HH19" s="101"/>
      <c r="HI19" s="101"/>
      <c r="HJ19" s="101"/>
      <c r="HK19" s="101"/>
      <c r="HL19" s="101"/>
      <c r="HM19" s="101"/>
      <c r="HN19" s="101"/>
      <c r="HO19" s="101"/>
      <c r="HP19" s="101"/>
      <c r="HQ19" s="101"/>
      <c r="HR19" s="101"/>
      <c r="HS19" s="101"/>
      <c r="HT19" s="101"/>
      <c r="HU19" s="101"/>
      <c r="HV19" s="101"/>
      <c r="HW19" s="101"/>
      <c r="HX19" s="101"/>
      <c r="HY19" s="101"/>
      <c r="HZ19" s="101"/>
      <c r="IA19" s="101"/>
      <c r="IB19" s="101"/>
      <c r="IC19" s="101"/>
      <c r="ID19" s="101"/>
      <c r="IE19" s="101"/>
      <c r="IF19" s="101"/>
      <c r="IG19" s="101"/>
      <c r="IH19" s="101"/>
      <c r="II19" s="101"/>
      <c r="IJ19" s="101"/>
      <c r="IK19" s="101"/>
      <c r="IL19" s="101"/>
      <c r="IM19" s="101"/>
      <c r="IN19" s="101"/>
      <c r="IO19" s="101"/>
      <c r="IP19" s="101"/>
      <c r="IQ19" s="101"/>
      <c r="IR19" s="101"/>
      <c r="IS19" s="101"/>
      <c r="IT19" s="101"/>
      <c r="IU19" s="101"/>
      <c r="IV19" s="101"/>
      <c r="IW19" s="101"/>
      <c r="IX19" s="101"/>
      <c r="IY19" s="101"/>
      <c r="IZ19" s="101"/>
      <c r="JA19" s="101"/>
      <c r="JB19" s="101"/>
      <c r="JC19" s="101"/>
      <c r="JD19" s="101"/>
      <c r="JE19" s="101"/>
      <c r="JF19" s="101"/>
      <c r="JG19" s="101"/>
      <c r="JH19" s="101"/>
      <c r="JI19" s="101"/>
      <c r="JJ19" s="101"/>
      <c r="JK19" s="101"/>
      <c r="JL19" s="101"/>
      <c r="JM19" s="101"/>
      <c r="JN19" s="101"/>
      <c r="JO19" s="101"/>
      <c r="JP19" s="101"/>
      <c r="JQ19" s="101"/>
      <c r="JR19" s="101"/>
      <c r="JS19" s="101"/>
      <c r="JT19" s="101"/>
      <c r="JU19" s="101"/>
      <c r="JV19" s="101"/>
      <c r="JW19" s="101"/>
      <c r="JX19" s="101"/>
      <c r="JY19" s="101"/>
      <c r="JZ19" s="101"/>
      <c r="KA19" s="101"/>
      <c r="KB19" s="101"/>
      <c r="KC19" s="101"/>
      <c r="KD19" s="101"/>
      <c r="KE19" s="101"/>
      <c r="KF19" s="101"/>
      <c r="KG19" s="101"/>
      <c r="KH19" s="101"/>
      <c r="KI19" s="101"/>
      <c r="KJ19" s="101"/>
      <c r="KK19" s="101"/>
      <c r="KL19" s="101"/>
      <c r="KM19" s="101"/>
      <c r="KN19" s="101"/>
      <c r="KO19" s="101"/>
      <c r="KP19" s="101"/>
      <c r="KQ19" s="101"/>
      <c r="KR19" s="101"/>
      <c r="KS19" s="101"/>
      <c r="KT19" s="101"/>
      <c r="KU19" s="101"/>
      <c r="KV19" s="101"/>
      <c r="KW19" s="101"/>
      <c r="KX19" s="101"/>
      <c r="KY19" s="101"/>
      <c r="KZ19" s="101"/>
      <c r="LA19" s="101"/>
    </row>
    <row r="20" spans="1:313" s="6" customFormat="1" ht="30" customHeight="1" x14ac:dyDescent="0.25">
      <c r="A20" s="21"/>
      <c r="B20" s="21">
        <v>1</v>
      </c>
      <c r="C20" s="21"/>
      <c r="D20" s="22">
        <v>10</v>
      </c>
      <c r="E20" s="23">
        <f t="shared" si="2"/>
        <v>605000</v>
      </c>
      <c r="F20" s="24">
        <v>5.5E-2</v>
      </c>
      <c r="G20" s="23">
        <v>11000000</v>
      </c>
      <c r="H20" s="21" t="s">
        <v>677</v>
      </c>
      <c r="I20" s="21"/>
      <c r="J20" s="21"/>
      <c r="K20" s="21"/>
      <c r="L20" s="21" t="s">
        <v>676</v>
      </c>
      <c r="M20" s="21">
        <v>18</v>
      </c>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c r="GE20" s="101"/>
      <c r="GF20" s="101"/>
      <c r="GG20" s="101"/>
      <c r="GH20" s="101"/>
      <c r="GI20" s="101"/>
      <c r="GJ20" s="101"/>
      <c r="GK20" s="101"/>
      <c r="GL20" s="101"/>
      <c r="GM20" s="101"/>
      <c r="GN20" s="101"/>
      <c r="GO20" s="101"/>
      <c r="GP20" s="101"/>
      <c r="GQ20" s="101"/>
      <c r="GR20" s="101"/>
      <c r="GS20" s="101"/>
      <c r="GT20" s="101"/>
      <c r="GU20" s="101"/>
      <c r="GV20" s="101"/>
      <c r="GW20" s="101"/>
      <c r="GX20" s="101"/>
      <c r="GY20" s="101"/>
      <c r="GZ20" s="101"/>
      <c r="HA20" s="101"/>
      <c r="HB20" s="101"/>
      <c r="HC20" s="101"/>
      <c r="HD20" s="101"/>
      <c r="HE20" s="101"/>
      <c r="HF20" s="101"/>
      <c r="HG20" s="101"/>
      <c r="HH20" s="101"/>
      <c r="HI20" s="101"/>
      <c r="HJ20" s="101"/>
      <c r="HK20" s="101"/>
      <c r="HL20" s="101"/>
      <c r="HM20" s="101"/>
      <c r="HN20" s="101"/>
      <c r="HO20" s="101"/>
      <c r="HP20" s="101"/>
      <c r="HQ20" s="101"/>
      <c r="HR20" s="101"/>
      <c r="HS20" s="101"/>
      <c r="HT20" s="101"/>
      <c r="HU20" s="101"/>
      <c r="HV20" s="101"/>
      <c r="HW20" s="101"/>
      <c r="HX20" s="101"/>
      <c r="HY20" s="101"/>
      <c r="HZ20" s="101"/>
      <c r="IA20" s="101"/>
      <c r="IB20" s="101"/>
      <c r="IC20" s="101"/>
      <c r="ID20" s="101"/>
      <c r="IE20" s="101"/>
      <c r="IF20" s="101"/>
      <c r="IG20" s="101"/>
      <c r="IH20" s="101"/>
      <c r="II20" s="101"/>
      <c r="IJ20" s="101"/>
      <c r="IK20" s="101"/>
      <c r="IL20" s="101"/>
      <c r="IM20" s="101"/>
      <c r="IN20" s="101"/>
      <c r="IO20" s="101"/>
      <c r="IP20" s="101"/>
      <c r="IQ20" s="101"/>
      <c r="IR20" s="101"/>
      <c r="IS20" s="101"/>
      <c r="IT20" s="101"/>
      <c r="IU20" s="101"/>
      <c r="IV20" s="101"/>
      <c r="IW20" s="101"/>
      <c r="IX20" s="101"/>
      <c r="IY20" s="101"/>
      <c r="IZ20" s="101"/>
      <c r="JA20" s="101"/>
      <c r="JB20" s="101"/>
      <c r="JC20" s="101"/>
      <c r="JD20" s="101"/>
      <c r="JE20" s="101"/>
      <c r="JF20" s="101"/>
      <c r="JG20" s="101"/>
      <c r="JH20" s="101"/>
      <c r="JI20" s="101"/>
      <c r="JJ20" s="101"/>
      <c r="JK20" s="101"/>
      <c r="JL20" s="101"/>
      <c r="JM20" s="101"/>
      <c r="JN20" s="101"/>
      <c r="JO20" s="101"/>
      <c r="JP20" s="101"/>
      <c r="JQ20" s="101"/>
      <c r="JR20" s="101"/>
      <c r="JS20" s="101"/>
      <c r="JT20" s="101"/>
      <c r="JU20" s="101"/>
      <c r="JV20" s="101"/>
      <c r="JW20" s="101"/>
      <c r="JX20" s="101"/>
      <c r="JY20" s="101"/>
      <c r="JZ20" s="101"/>
      <c r="KA20" s="101"/>
      <c r="KB20" s="101"/>
      <c r="KC20" s="101"/>
      <c r="KD20" s="101"/>
      <c r="KE20" s="101"/>
      <c r="KF20" s="101"/>
      <c r="KG20" s="101"/>
      <c r="KH20" s="101"/>
      <c r="KI20" s="101"/>
      <c r="KJ20" s="101"/>
      <c r="KK20" s="101"/>
      <c r="KL20" s="101"/>
      <c r="KM20" s="101"/>
      <c r="KN20" s="101"/>
      <c r="KO20" s="101"/>
      <c r="KP20" s="101"/>
      <c r="KQ20" s="101"/>
      <c r="KR20" s="101"/>
      <c r="KS20" s="101"/>
      <c r="KT20" s="101"/>
      <c r="KU20" s="101"/>
      <c r="KV20" s="101"/>
      <c r="KW20" s="101"/>
      <c r="KX20" s="101"/>
      <c r="KY20" s="101"/>
      <c r="KZ20" s="101"/>
      <c r="LA20" s="101"/>
    </row>
    <row r="21" spans="1:313" s="6" customFormat="1" ht="30" customHeight="1" x14ac:dyDescent="0.25">
      <c r="A21" s="21" t="s">
        <v>1341</v>
      </c>
      <c r="B21" s="21">
        <v>1</v>
      </c>
      <c r="C21" s="21"/>
      <c r="D21" s="22">
        <v>30</v>
      </c>
      <c r="E21" s="23">
        <f t="shared" si="2"/>
        <v>2250000</v>
      </c>
      <c r="F21" s="24">
        <v>4.4999999999999998E-2</v>
      </c>
      <c r="G21" s="34">
        <v>50000000</v>
      </c>
      <c r="H21" s="21" t="s">
        <v>215</v>
      </c>
      <c r="I21" s="21"/>
      <c r="J21" s="21"/>
      <c r="K21" s="21"/>
      <c r="L21" s="21" t="s">
        <v>214</v>
      </c>
      <c r="M21" s="21">
        <v>19</v>
      </c>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c r="GV21" s="101"/>
      <c r="GW21" s="101"/>
      <c r="GX21" s="101"/>
      <c r="GY21" s="101"/>
      <c r="GZ21" s="101"/>
      <c r="HA21" s="101"/>
      <c r="HB21" s="101"/>
      <c r="HC21" s="101"/>
      <c r="HD21" s="101"/>
      <c r="HE21" s="101"/>
      <c r="HF21" s="101"/>
      <c r="HG21" s="101"/>
      <c r="HH21" s="101"/>
      <c r="HI21" s="101"/>
      <c r="HJ21" s="101"/>
      <c r="HK21" s="101"/>
      <c r="HL21" s="101"/>
      <c r="HM21" s="101"/>
      <c r="HN21" s="101"/>
      <c r="HO21" s="101"/>
      <c r="HP21" s="101"/>
      <c r="HQ21" s="101"/>
      <c r="HR21" s="101"/>
      <c r="HS21" s="101"/>
      <c r="HT21" s="101"/>
      <c r="HU21" s="101"/>
      <c r="HV21" s="101"/>
      <c r="HW21" s="101"/>
      <c r="HX21" s="101"/>
      <c r="HY21" s="101"/>
      <c r="HZ21" s="101"/>
      <c r="IA21" s="101"/>
      <c r="IB21" s="101"/>
      <c r="IC21" s="101"/>
      <c r="ID21" s="101"/>
      <c r="IE21" s="101"/>
      <c r="IF21" s="101"/>
      <c r="IG21" s="101"/>
      <c r="IH21" s="101"/>
      <c r="II21" s="101"/>
      <c r="IJ21" s="101"/>
      <c r="IK21" s="101"/>
      <c r="IL21" s="101"/>
      <c r="IM21" s="101"/>
      <c r="IN21" s="101"/>
      <c r="IO21" s="101"/>
      <c r="IP21" s="101"/>
      <c r="IQ21" s="101"/>
      <c r="IR21" s="101"/>
      <c r="IS21" s="101"/>
      <c r="IT21" s="101"/>
      <c r="IU21" s="101"/>
      <c r="IV21" s="101"/>
      <c r="IW21" s="101"/>
      <c r="IX21" s="101"/>
      <c r="IY21" s="101"/>
      <c r="IZ21" s="101"/>
      <c r="JA21" s="101"/>
      <c r="JB21" s="101"/>
      <c r="JC21" s="101"/>
      <c r="JD21" s="101"/>
      <c r="JE21" s="101"/>
      <c r="JF21" s="101"/>
      <c r="JG21" s="101"/>
      <c r="JH21" s="101"/>
      <c r="JI21" s="101"/>
      <c r="JJ21" s="101"/>
      <c r="JK21" s="101"/>
      <c r="JL21" s="101"/>
      <c r="JM21" s="101"/>
      <c r="JN21" s="101"/>
      <c r="JO21" s="101"/>
      <c r="JP21" s="101"/>
      <c r="JQ21" s="101"/>
      <c r="JR21" s="101"/>
      <c r="JS21" s="101"/>
      <c r="JT21" s="101"/>
      <c r="JU21" s="101"/>
      <c r="JV21" s="101"/>
      <c r="JW21" s="101"/>
      <c r="JX21" s="101"/>
      <c r="JY21" s="101"/>
      <c r="JZ21" s="101"/>
      <c r="KA21" s="101"/>
      <c r="KB21" s="101"/>
      <c r="KC21" s="101"/>
      <c r="KD21" s="101"/>
      <c r="KE21" s="101"/>
      <c r="KF21" s="101"/>
      <c r="KG21" s="101"/>
      <c r="KH21" s="101"/>
      <c r="KI21" s="101"/>
      <c r="KJ21" s="101"/>
      <c r="KK21" s="101"/>
      <c r="KL21" s="101"/>
      <c r="KM21" s="101"/>
      <c r="KN21" s="101"/>
      <c r="KO21" s="101"/>
      <c r="KP21" s="101"/>
      <c r="KQ21" s="101"/>
      <c r="KR21" s="101"/>
      <c r="KS21" s="101"/>
      <c r="KT21" s="101"/>
      <c r="KU21" s="101"/>
      <c r="KV21" s="101"/>
      <c r="KW21" s="101"/>
      <c r="KX21" s="101"/>
      <c r="KY21" s="101"/>
      <c r="KZ21" s="101"/>
      <c r="LA21" s="101"/>
    </row>
    <row r="22" spans="1:313" s="6" customFormat="1" ht="30" customHeight="1" x14ac:dyDescent="0.25">
      <c r="A22" s="21" t="s">
        <v>1149</v>
      </c>
      <c r="B22" s="21">
        <v>1</v>
      </c>
      <c r="C22" s="21"/>
      <c r="D22" s="22">
        <v>6</v>
      </c>
      <c r="E22" s="34">
        <v>6000000</v>
      </c>
      <c r="F22" s="41">
        <v>4.4999999999999998E-2</v>
      </c>
      <c r="G22" s="34" t="s">
        <v>2</v>
      </c>
      <c r="H22" s="21"/>
      <c r="I22" s="21"/>
      <c r="J22" s="21"/>
      <c r="K22" s="21"/>
      <c r="L22" s="21" t="s">
        <v>1030</v>
      </c>
      <c r="M22" s="21">
        <v>20</v>
      </c>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c r="GE22" s="101"/>
      <c r="GF22" s="101"/>
      <c r="GG22" s="101"/>
      <c r="GH22" s="101"/>
      <c r="GI22" s="101"/>
      <c r="GJ22" s="101"/>
      <c r="GK22" s="101"/>
      <c r="GL22" s="101"/>
      <c r="GM22" s="101"/>
      <c r="GN22" s="101"/>
      <c r="GO22" s="101"/>
      <c r="GP22" s="101"/>
      <c r="GQ22" s="101"/>
      <c r="GR22" s="101"/>
      <c r="GS22" s="101"/>
      <c r="GT22" s="101"/>
      <c r="GU22" s="101"/>
      <c r="GV22" s="101"/>
      <c r="GW22" s="101"/>
      <c r="GX22" s="101"/>
      <c r="GY22" s="101"/>
      <c r="GZ22" s="101"/>
      <c r="HA22" s="101"/>
      <c r="HB22" s="101"/>
      <c r="HC22" s="101"/>
      <c r="HD22" s="101"/>
      <c r="HE22" s="101"/>
      <c r="HF22" s="101"/>
      <c r="HG22" s="101"/>
      <c r="HH22" s="101"/>
      <c r="HI22" s="101"/>
      <c r="HJ22" s="101"/>
      <c r="HK22" s="101"/>
      <c r="HL22" s="101"/>
      <c r="HM22" s="101"/>
      <c r="HN22" s="101"/>
      <c r="HO22" s="101"/>
      <c r="HP22" s="101"/>
      <c r="HQ22" s="101"/>
      <c r="HR22" s="101"/>
      <c r="HS22" s="101"/>
      <c r="HT22" s="101"/>
      <c r="HU22" s="101"/>
      <c r="HV22" s="101"/>
      <c r="HW22" s="101"/>
      <c r="HX22" s="101"/>
      <c r="HY22" s="101"/>
      <c r="HZ22" s="101"/>
      <c r="IA22" s="101"/>
      <c r="IB22" s="101"/>
      <c r="IC22" s="101"/>
      <c r="ID22" s="101"/>
      <c r="IE22" s="101"/>
      <c r="IF22" s="101"/>
      <c r="IG22" s="101"/>
      <c r="IH22" s="101"/>
      <c r="II22" s="101"/>
      <c r="IJ22" s="101"/>
      <c r="IK22" s="101"/>
      <c r="IL22" s="101"/>
      <c r="IM22" s="101"/>
      <c r="IN22" s="101"/>
      <c r="IO22" s="101"/>
      <c r="IP22" s="101"/>
      <c r="IQ22" s="101"/>
      <c r="IR22" s="101"/>
      <c r="IS22" s="101"/>
      <c r="IT22" s="101"/>
      <c r="IU22" s="101"/>
      <c r="IV22" s="101"/>
      <c r="IW22" s="101"/>
      <c r="IX22" s="101"/>
      <c r="IY22" s="101"/>
      <c r="IZ22" s="101"/>
      <c r="JA22" s="101"/>
      <c r="JB22" s="101"/>
      <c r="JC22" s="101"/>
      <c r="JD22" s="101"/>
      <c r="JE22" s="101"/>
      <c r="JF22" s="101"/>
      <c r="JG22" s="101"/>
      <c r="JH22" s="101"/>
      <c r="JI22" s="101"/>
      <c r="JJ22" s="101"/>
      <c r="JK22" s="101"/>
      <c r="JL22" s="101"/>
      <c r="JM22" s="101"/>
      <c r="JN22" s="101"/>
      <c r="JO22" s="101"/>
      <c r="JP22" s="101"/>
      <c r="JQ22" s="101"/>
      <c r="JR22" s="101"/>
      <c r="JS22" s="101"/>
      <c r="JT22" s="101"/>
      <c r="JU22" s="101"/>
      <c r="JV22" s="101"/>
      <c r="JW22" s="101"/>
      <c r="JX22" s="101"/>
      <c r="JY22" s="101"/>
      <c r="JZ22" s="101"/>
      <c r="KA22" s="101"/>
      <c r="KB22" s="101"/>
      <c r="KC22" s="101"/>
      <c r="KD22" s="101"/>
      <c r="KE22" s="101"/>
      <c r="KF22" s="101"/>
      <c r="KG22" s="101"/>
      <c r="KH22" s="101"/>
      <c r="KI22" s="101"/>
      <c r="KJ22" s="101"/>
      <c r="KK22" s="101"/>
      <c r="KL22" s="101"/>
      <c r="KM22" s="101"/>
      <c r="KN22" s="101"/>
      <c r="KO22" s="101"/>
      <c r="KP22" s="101"/>
      <c r="KQ22" s="101"/>
      <c r="KR22" s="101"/>
      <c r="KS22" s="101"/>
      <c r="KT22" s="101"/>
      <c r="KU22" s="101"/>
      <c r="KV22" s="101"/>
      <c r="KW22" s="101"/>
      <c r="KX22" s="101"/>
      <c r="KY22" s="101"/>
      <c r="KZ22" s="101"/>
      <c r="LA22" s="101"/>
    </row>
    <row r="23" spans="1:313" s="6" customFormat="1" ht="30" customHeight="1" x14ac:dyDescent="0.3">
      <c r="A23" s="42" t="s">
        <v>1152</v>
      </c>
      <c r="B23" s="42">
        <v>2</v>
      </c>
      <c r="C23" s="42"/>
      <c r="D23" s="43">
        <v>6</v>
      </c>
      <c r="E23" s="35">
        <f>G23*F23</f>
        <v>7000000.0000000009</v>
      </c>
      <c r="F23" s="36">
        <v>7.0000000000000007E-2</v>
      </c>
      <c r="G23" s="35">
        <v>100000000</v>
      </c>
      <c r="H23" s="44" t="s">
        <v>696</v>
      </c>
      <c r="I23" s="44"/>
      <c r="J23" s="44"/>
      <c r="K23" s="44"/>
      <c r="L23" s="32" t="s">
        <v>693</v>
      </c>
      <c r="M23" s="21">
        <v>21</v>
      </c>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c r="GV23" s="101"/>
      <c r="GW23" s="101"/>
      <c r="GX23" s="101"/>
      <c r="GY23" s="101"/>
      <c r="GZ23" s="101"/>
      <c r="HA23" s="101"/>
      <c r="HB23" s="101"/>
      <c r="HC23" s="101"/>
      <c r="HD23" s="101"/>
      <c r="HE23" s="101"/>
      <c r="HF23" s="101"/>
      <c r="HG23" s="101"/>
      <c r="HH23" s="101"/>
      <c r="HI23" s="101"/>
      <c r="HJ23" s="101"/>
      <c r="HK23" s="101"/>
      <c r="HL23" s="101"/>
      <c r="HM23" s="101"/>
      <c r="HN23" s="101"/>
      <c r="HO23" s="101"/>
      <c r="HP23" s="101"/>
      <c r="HQ23" s="101"/>
      <c r="HR23" s="101"/>
      <c r="HS23" s="101"/>
      <c r="HT23" s="101"/>
      <c r="HU23" s="101"/>
      <c r="HV23" s="101"/>
      <c r="HW23" s="101"/>
      <c r="HX23" s="101"/>
      <c r="HY23" s="101"/>
      <c r="HZ23" s="101"/>
      <c r="IA23" s="101"/>
      <c r="IB23" s="101"/>
      <c r="IC23" s="101"/>
      <c r="ID23" s="101"/>
      <c r="IE23" s="101"/>
      <c r="IF23" s="101"/>
      <c r="IG23" s="101"/>
      <c r="IH23" s="101"/>
      <c r="II23" s="101"/>
      <c r="IJ23" s="101"/>
      <c r="IK23" s="101"/>
      <c r="IL23" s="101"/>
      <c r="IM23" s="101"/>
      <c r="IN23" s="101"/>
      <c r="IO23" s="101"/>
      <c r="IP23" s="101"/>
      <c r="IQ23" s="101"/>
      <c r="IR23" s="101"/>
      <c r="IS23" s="101"/>
      <c r="IT23" s="101"/>
      <c r="IU23" s="101"/>
      <c r="IV23" s="101"/>
      <c r="IW23" s="101"/>
      <c r="IX23" s="101"/>
      <c r="IY23" s="101"/>
      <c r="IZ23" s="101"/>
      <c r="JA23" s="101"/>
      <c r="JB23" s="101"/>
      <c r="JC23" s="101"/>
      <c r="JD23" s="101"/>
      <c r="JE23" s="101"/>
      <c r="JF23" s="101"/>
      <c r="JG23" s="101"/>
      <c r="JH23" s="101"/>
      <c r="JI23" s="101"/>
      <c r="JJ23" s="101"/>
      <c r="JK23" s="101"/>
      <c r="JL23" s="101"/>
      <c r="JM23" s="101"/>
      <c r="JN23" s="101"/>
      <c r="JO23" s="101"/>
      <c r="JP23" s="101"/>
      <c r="JQ23" s="101"/>
      <c r="JR23" s="101"/>
      <c r="JS23" s="101"/>
      <c r="JT23" s="101"/>
      <c r="JU23" s="101"/>
      <c r="JV23" s="101"/>
      <c r="JW23" s="101"/>
      <c r="JX23" s="101"/>
      <c r="JY23" s="101"/>
      <c r="JZ23" s="101"/>
      <c r="KA23" s="101"/>
      <c r="KB23" s="101"/>
      <c r="KC23" s="101"/>
      <c r="KD23" s="101"/>
      <c r="KE23" s="101"/>
      <c r="KF23" s="101"/>
      <c r="KG23" s="101"/>
      <c r="KH23" s="101"/>
      <c r="KI23" s="101"/>
      <c r="KJ23" s="101"/>
      <c r="KK23" s="101"/>
      <c r="KL23" s="101"/>
      <c r="KM23" s="101"/>
      <c r="KN23" s="101"/>
      <c r="KO23" s="101"/>
      <c r="KP23" s="101"/>
      <c r="KQ23" s="101"/>
      <c r="KR23" s="101"/>
      <c r="KS23" s="101"/>
      <c r="KT23" s="101"/>
      <c r="KU23" s="101"/>
      <c r="KV23" s="101"/>
      <c r="KW23" s="101"/>
      <c r="KX23" s="101"/>
      <c r="KY23" s="101"/>
      <c r="KZ23" s="101"/>
      <c r="LA23" s="101"/>
    </row>
    <row r="24" spans="1:313" s="6" customFormat="1" ht="30" customHeight="1" x14ac:dyDescent="0.25">
      <c r="A24" s="32" t="s">
        <v>1344</v>
      </c>
      <c r="B24" s="32">
        <v>3</v>
      </c>
      <c r="C24" s="32">
        <v>28</v>
      </c>
      <c r="D24" s="33">
        <v>27</v>
      </c>
      <c r="E24" s="26">
        <v>3000000</v>
      </c>
      <c r="F24" s="24"/>
      <c r="G24" s="26" t="s">
        <v>2</v>
      </c>
      <c r="H24" s="26" t="s">
        <v>897</v>
      </c>
      <c r="I24" s="26"/>
      <c r="J24" s="29"/>
      <c r="K24" s="29"/>
      <c r="L24" s="29" t="s">
        <v>493</v>
      </c>
      <c r="M24" s="21">
        <v>22</v>
      </c>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c r="GV24" s="101"/>
      <c r="GW24" s="101"/>
      <c r="GX24" s="101"/>
      <c r="GY24" s="101"/>
      <c r="GZ24" s="101"/>
      <c r="HA24" s="101"/>
      <c r="HB24" s="101"/>
      <c r="HC24" s="101"/>
      <c r="HD24" s="101"/>
      <c r="HE24" s="101"/>
      <c r="HF24" s="101"/>
      <c r="HG24" s="101"/>
      <c r="HH24" s="101"/>
      <c r="HI24" s="101"/>
      <c r="HJ24" s="101"/>
      <c r="HK24" s="101"/>
      <c r="HL24" s="101"/>
      <c r="HM24" s="101"/>
      <c r="HN24" s="101"/>
      <c r="HO24" s="101"/>
      <c r="HP24" s="101"/>
      <c r="HQ24" s="101"/>
      <c r="HR24" s="101"/>
      <c r="HS24" s="101"/>
      <c r="HT24" s="101"/>
      <c r="HU24" s="101"/>
      <c r="HV24" s="101"/>
      <c r="HW24" s="101"/>
      <c r="HX24" s="101"/>
      <c r="HY24" s="101"/>
      <c r="HZ24" s="101"/>
      <c r="IA24" s="101"/>
      <c r="IB24" s="101"/>
      <c r="IC24" s="101"/>
      <c r="ID24" s="101"/>
      <c r="IE24" s="101"/>
      <c r="IF24" s="101"/>
      <c r="IG24" s="101"/>
      <c r="IH24" s="101"/>
      <c r="II24" s="101"/>
      <c r="IJ24" s="101"/>
      <c r="IK24" s="101"/>
      <c r="IL24" s="101"/>
      <c r="IM24" s="101"/>
      <c r="IN24" s="101"/>
      <c r="IO24" s="101"/>
      <c r="IP24" s="101"/>
      <c r="IQ24" s="101"/>
      <c r="IR24" s="101"/>
      <c r="IS24" s="101"/>
      <c r="IT24" s="101"/>
      <c r="IU24" s="101"/>
      <c r="IV24" s="101"/>
      <c r="IW24" s="101"/>
      <c r="IX24" s="101"/>
      <c r="IY24" s="101"/>
      <c r="IZ24" s="101"/>
      <c r="JA24" s="101"/>
      <c r="JB24" s="101"/>
      <c r="JC24" s="101"/>
      <c r="JD24" s="101"/>
      <c r="JE24" s="101"/>
      <c r="JF24" s="101"/>
      <c r="JG24" s="101"/>
      <c r="JH24" s="101"/>
      <c r="JI24" s="101"/>
      <c r="JJ24" s="101"/>
      <c r="JK24" s="101"/>
      <c r="JL24" s="101"/>
      <c r="JM24" s="101"/>
      <c r="JN24" s="101"/>
      <c r="JO24" s="101"/>
      <c r="JP24" s="101"/>
      <c r="JQ24" s="101"/>
      <c r="JR24" s="101"/>
      <c r="JS24" s="101"/>
      <c r="JT24" s="101"/>
      <c r="JU24" s="101"/>
      <c r="JV24" s="101"/>
      <c r="JW24" s="101"/>
      <c r="JX24" s="101"/>
      <c r="JY24" s="101"/>
      <c r="JZ24" s="101"/>
      <c r="KA24" s="101"/>
      <c r="KB24" s="101"/>
      <c r="KC24" s="101"/>
      <c r="KD24" s="101"/>
      <c r="KE24" s="101"/>
      <c r="KF24" s="101"/>
      <c r="KG24" s="101"/>
      <c r="KH24" s="101"/>
      <c r="KI24" s="101"/>
      <c r="KJ24" s="101"/>
      <c r="KK24" s="101"/>
      <c r="KL24" s="101"/>
      <c r="KM24" s="101"/>
      <c r="KN24" s="101"/>
      <c r="KO24" s="101"/>
      <c r="KP24" s="101"/>
      <c r="KQ24" s="101"/>
      <c r="KR24" s="101"/>
      <c r="KS24" s="101"/>
      <c r="KT24" s="101"/>
      <c r="KU24" s="101"/>
      <c r="KV24" s="101"/>
      <c r="KW24" s="101"/>
      <c r="KX24" s="101"/>
      <c r="KY24" s="101"/>
      <c r="KZ24" s="101"/>
      <c r="LA24" s="101"/>
    </row>
    <row r="25" spans="1:313" s="6" customFormat="1" ht="30" customHeight="1" x14ac:dyDescent="0.25">
      <c r="A25" s="32" t="s">
        <v>1368</v>
      </c>
      <c r="B25" s="32" t="s">
        <v>561</v>
      </c>
      <c r="C25" s="32"/>
      <c r="D25" s="33"/>
      <c r="E25" s="26">
        <v>40000000</v>
      </c>
      <c r="F25" s="24"/>
      <c r="G25" s="26" t="s">
        <v>2</v>
      </c>
      <c r="H25" s="26"/>
      <c r="I25" s="26"/>
      <c r="J25" s="29"/>
      <c r="K25" s="29"/>
      <c r="L25" s="29" t="s">
        <v>1347</v>
      </c>
      <c r="M25" s="21">
        <v>23</v>
      </c>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c r="GV25" s="101"/>
      <c r="GW25" s="101"/>
      <c r="GX25" s="101"/>
      <c r="GY25" s="101"/>
      <c r="GZ25" s="101"/>
      <c r="HA25" s="101"/>
      <c r="HB25" s="101"/>
      <c r="HC25" s="101"/>
      <c r="HD25" s="101"/>
      <c r="HE25" s="101"/>
      <c r="HF25" s="101"/>
      <c r="HG25" s="101"/>
      <c r="HH25" s="101"/>
      <c r="HI25" s="101"/>
      <c r="HJ25" s="101"/>
      <c r="HK25" s="101"/>
      <c r="HL25" s="101"/>
      <c r="HM25" s="101"/>
      <c r="HN25" s="101"/>
      <c r="HO25" s="101"/>
      <c r="HP25" s="101"/>
      <c r="HQ25" s="101"/>
      <c r="HR25" s="101"/>
      <c r="HS25" s="101"/>
      <c r="HT25" s="101"/>
      <c r="HU25" s="101"/>
      <c r="HV25" s="101"/>
      <c r="HW25" s="101"/>
      <c r="HX25" s="101"/>
      <c r="HY25" s="101"/>
      <c r="HZ25" s="101"/>
      <c r="IA25" s="101"/>
      <c r="IB25" s="101"/>
      <c r="IC25" s="101"/>
      <c r="ID25" s="101"/>
      <c r="IE25" s="101"/>
      <c r="IF25" s="101"/>
      <c r="IG25" s="101"/>
      <c r="IH25" s="101"/>
      <c r="II25" s="101"/>
      <c r="IJ25" s="101"/>
      <c r="IK25" s="101"/>
      <c r="IL25" s="101"/>
      <c r="IM25" s="101"/>
      <c r="IN25" s="101"/>
      <c r="IO25" s="101"/>
      <c r="IP25" s="101"/>
      <c r="IQ25" s="101"/>
      <c r="IR25" s="101"/>
      <c r="IS25" s="101"/>
      <c r="IT25" s="101"/>
      <c r="IU25" s="101"/>
      <c r="IV25" s="101"/>
      <c r="IW25" s="101"/>
      <c r="IX25" s="101"/>
      <c r="IY25" s="101"/>
      <c r="IZ25" s="101"/>
      <c r="JA25" s="101"/>
      <c r="JB25" s="101"/>
      <c r="JC25" s="101"/>
      <c r="JD25" s="101"/>
      <c r="JE25" s="101"/>
      <c r="JF25" s="101"/>
      <c r="JG25" s="101"/>
      <c r="JH25" s="101"/>
      <c r="JI25" s="101"/>
      <c r="JJ25" s="101"/>
      <c r="JK25" s="101"/>
      <c r="JL25" s="101"/>
      <c r="JM25" s="101"/>
      <c r="JN25" s="101"/>
      <c r="JO25" s="101"/>
      <c r="JP25" s="101"/>
      <c r="JQ25" s="101"/>
      <c r="JR25" s="101"/>
      <c r="JS25" s="101"/>
      <c r="JT25" s="101"/>
      <c r="JU25" s="101"/>
      <c r="JV25" s="101"/>
      <c r="JW25" s="101"/>
      <c r="JX25" s="101"/>
      <c r="JY25" s="101"/>
      <c r="JZ25" s="101"/>
      <c r="KA25" s="101"/>
      <c r="KB25" s="101"/>
      <c r="KC25" s="101"/>
      <c r="KD25" s="101"/>
      <c r="KE25" s="101"/>
      <c r="KF25" s="101"/>
      <c r="KG25" s="101"/>
      <c r="KH25" s="101"/>
      <c r="KI25" s="101"/>
      <c r="KJ25" s="101"/>
      <c r="KK25" s="101"/>
      <c r="KL25" s="101"/>
      <c r="KM25" s="101"/>
      <c r="KN25" s="101"/>
      <c r="KO25" s="101"/>
      <c r="KP25" s="101"/>
      <c r="KQ25" s="101"/>
      <c r="KR25" s="101"/>
      <c r="KS25" s="101"/>
      <c r="KT25" s="101"/>
      <c r="KU25" s="101"/>
      <c r="KV25" s="101"/>
      <c r="KW25" s="101"/>
      <c r="KX25" s="101"/>
      <c r="KY25" s="101"/>
      <c r="KZ25" s="101"/>
      <c r="LA25" s="101"/>
    </row>
    <row r="26" spans="1:313" s="6" customFormat="1" ht="30" customHeight="1" x14ac:dyDescent="0.25">
      <c r="A26" s="21" t="s">
        <v>1348</v>
      </c>
      <c r="B26" s="21">
        <v>3</v>
      </c>
      <c r="C26" s="21"/>
      <c r="D26" s="22">
        <v>8</v>
      </c>
      <c r="E26" s="35">
        <f>G26*F26</f>
        <v>10200000</v>
      </c>
      <c r="F26" s="36">
        <v>5.0999999999999997E-2</v>
      </c>
      <c r="G26" s="35">
        <v>200000000</v>
      </c>
      <c r="H26" s="23" t="s">
        <v>1205</v>
      </c>
      <c r="I26" s="23"/>
      <c r="J26" s="21"/>
      <c r="K26" s="21"/>
      <c r="L26" s="21" t="s">
        <v>1358</v>
      </c>
      <c r="M26" s="21">
        <v>24</v>
      </c>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c r="GV26" s="101"/>
      <c r="GW26" s="101"/>
      <c r="GX26" s="101"/>
      <c r="GY26" s="101"/>
      <c r="GZ26" s="101"/>
      <c r="HA26" s="101"/>
      <c r="HB26" s="101"/>
      <c r="HC26" s="101"/>
      <c r="HD26" s="101"/>
      <c r="HE26" s="101"/>
      <c r="HF26" s="101"/>
      <c r="HG26" s="101"/>
      <c r="HH26" s="101"/>
      <c r="HI26" s="101"/>
      <c r="HJ26" s="101"/>
      <c r="HK26" s="101"/>
      <c r="HL26" s="101"/>
      <c r="HM26" s="101"/>
      <c r="HN26" s="101"/>
      <c r="HO26" s="101"/>
      <c r="HP26" s="101"/>
      <c r="HQ26" s="101"/>
      <c r="HR26" s="101"/>
      <c r="HS26" s="101"/>
      <c r="HT26" s="101"/>
      <c r="HU26" s="101"/>
      <c r="HV26" s="101"/>
      <c r="HW26" s="101"/>
      <c r="HX26" s="101"/>
      <c r="HY26" s="101"/>
      <c r="HZ26" s="101"/>
      <c r="IA26" s="101"/>
      <c r="IB26" s="101"/>
      <c r="IC26" s="101"/>
      <c r="ID26" s="101"/>
      <c r="IE26" s="101"/>
      <c r="IF26" s="101"/>
      <c r="IG26" s="101"/>
      <c r="IH26" s="101"/>
      <c r="II26" s="101"/>
      <c r="IJ26" s="101"/>
      <c r="IK26" s="101"/>
      <c r="IL26" s="101"/>
      <c r="IM26" s="101"/>
      <c r="IN26" s="101"/>
      <c r="IO26" s="101"/>
      <c r="IP26" s="101"/>
      <c r="IQ26" s="101"/>
      <c r="IR26" s="101"/>
      <c r="IS26" s="101"/>
      <c r="IT26" s="101"/>
      <c r="IU26" s="101"/>
      <c r="IV26" s="101"/>
      <c r="IW26" s="101"/>
      <c r="IX26" s="101"/>
      <c r="IY26" s="101"/>
      <c r="IZ26" s="101"/>
      <c r="JA26" s="101"/>
      <c r="JB26" s="101"/>
      <c r="JC26" s="101"/>
      <c r="JD26" s="101"/>
      <c r="JE26" s="101"/>
      <c r="JF26" s="101"/>
      <c r="JG26" s="101"/>
      <c r="JH26" s="101"/>
      <c r="JI26" s="101"/>
      <c r="JJ26" s="101"/>
      <c r="JK26" s="101"/>
      <c r="JL26" s="101"/>
      <c r="JM26" s="101"/>
      <c r="JN26" s="101"/>
      <c r="JO26" s="101"/>
      <c r="JP26" s="101"/>
      <c r="JQ26" s="101"/>
      <c r="JR26" s="101"/>
      <c r="JS26" s="101"/>
      <c r="JT26" s="101"/>
      <c r="JU26" s="101"/>
      <c r="JV26" s="101"/>
      <c r="JW26" s="101"/>
      <c r="JX26" s="101"/>
      <c r="JY26" s="101"/>
      <c r="JZ26" s="101"/>
      <c r="KA26" s="101"/>
      <c r="KB26" s="101"/>
      <c r="KC26" s="101"/>
      <c r="KD26" s="101"/>
      <c r="KE26" s="101"/>
      <c r="KF26" s="101"/>
      <c r="KG26" s="101"/>
      <c r="KH26" s="101"/>
      <c r="KI26" s="101"/>
      <c r="KJ26" s="101"/>
      <c r="KK26" s="101"/>
      <c r="KL26" s="101"/>
      <c r="KM26" s="101"/>
      <c r="KN26" s="101"/>
      <c r="KO26" s="101"/>
      <c r="KP26" s="101"/>
      <c r="KQ26" s="101"/>
      <c r="KR26" s="101"/>
      <c r="KS26" s="101"/>
      <c r="KT26" s="101"/>
      <c r="KU26" s="101"/>
      <c r="KV26" s="101"/>
      <c r="KW26" s="101"/>
      <c r="KX26" s="101"/>
      <c r="KY26" s="101"/>
      <c r="KZ26" s="101"/>
      <c r="LA26" s="101"/>
    </row>
    <row r="27" spans="1:313" s="6" customFormat="1" ht="30" customHeight="1" x14ac:dyDescent="0.25">
      <c r="A27" s="21" t="s">
        <v>1038</v>
      </c>
      <c r="B27" s="21">
        <v>3</v>
      </c>
      <c r="C27" s="21"/>
      <c r="D27" s="22">
        <v>1</v>
      </c>
      <c r="E27" s="23">
        <f t="shared" ref="E27:E33" si="3">G27*F27</f>
        <v>12000000</v>
      </c>
      <c r="F27" s="24">
        <v>0.04</v>
      </c>
      <c r="G27" s="34">
        <v>300000000</v>
      </c>
      <c r="H27" s="23" t="s">
        <v>124</v>
      </c>
      <c r="I27" s="45">
        <v>180315212149</v>
      </c>
      <c r="J27" s="21" t="s">
        <v>121</v>
      </c>
      <c r="K27" s="21">
        <v>10</v>
      </c>
      <c r="L27" s="21" t="s">
        <v>78</v>
      </c>
      <c r="M27" s="21">
        <v>25</v>
      </c>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c r="GV27" s="101"/>
      <c r="GW27" s="101"/>
      <c r="GX27" s="101"/>
      <c r="GY27" s="101"/>
      <c r="GZ27" s="101"/>
      <c r="HA27" s="101"/>
      <c r="HB27" s="101"/>
      <c r="HC27" s="101"/>
      <c r="HD27" s="101"/>
      <c r="HE27" s="101"/>
      <c r="HF27" s="101"/>
      <c r="HG27" s="101"/>
      <c r="HH27" s="101"/>
      <c r="HI27" s="101"/>
      <c r="HJ27" s="101"/>
      <c r="HK27" s="101"/>
      <c r="HL27" s="101"/>
      <c r="HM27" s="101"/>
      <c r="HN27" s="101"/>
      <c r="HO27" s="101"/>
      <c r="HP27" s="101"/>
      <c r="HQ27" s="101"/>
      <c r="HR27" s="101"/>
      <c r="HS27" s="101"/>
      <c r="HT27" s="101"/>
      <c r="HU27" s="101"/>
      <c r="HV27" s="101"/>
      <c r="HW27" s="101"/>
      <c r="HX27" s="101"/>
      <c r="HY27" s="101"/>
      <c r="HZ27" s="101"/>
      <c r="IA27" s="101"/>
      <c r="IB27" s="101"/>
      <c r="IC27" s="101"/>
      <c r="ID27" s="101"/>
      <c r="IE27" s="101"/>
      <c r="IF27" s="101"/>
      <c r="IG27" s="101"/>
      <c r="IH27" s="101"/>
      <c r="II27" s="101"/>
      <c r="IJ27" s="101"/>
      <c r="IK27" s="101"/>
      <c r="IL27" s="101"/>
      <c r="IM27" s="101"/>
      <c r="IN27" s="101"/>
      <c r="IO27" s="101"/>
      <c r="IP27" s="101"/>
      <c r="IQ27" s="101"/>
      <c r="IR27" s="101"/>
      <c r="IS27" s="101"/>
      <c r="IT27" s="101"/>
      <c r="IU27" s="101"/>
      <c r="IV27" s="101"/>
      <c r="IW27" s="101"/>
      <c r="IX27" s="101"/>
      <c r="IY27" s="101"/>
      <c r="IZ27" s="101"/>
      <c r="JA27" s="101"/>
      <c r="JB27" s="101"/>
      <c r="JC27" s="101"/>
      <c r="JD27" s="101"/>
      <c r="JE27" s="101"/>
      <c r="JF27" s="101"/>
      <c r="JG27" s="101"/>
      <c r="JH27" s="101"/>
      <c r="JI27" s="101"/>
      <c r="JJ27" s="101"/>
      <c r="JK27" s="101"/>
      <c r="JL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c r="KP27" s="101"/>
      <c r="KQ27" s="101"/>
      <c r="KR27" s="101"/>
      <c r="KS27" s="101"/>
      <c r="KT27" s="101"/>
      <c r="KU27" s="101"/>
      <c r="KV27" s="101"/>
      <c r="KW27" s="101"/>
      <c r="KX27" s="101"/>
      <c r="KY27" s="101"/>
      <c r="KZ27" s="101"/>
      <c r="LA27" s="101"/>
    </row>
    <row r="28" spans="1:313" s="6" customFormat="1" ht="30" customHeight="1" x14ac:dyDescent="0.25">
      <c r="A28" s="21" t="s">
        <v>1349</v>
      </c>
      <c r="B28" s="21">
        <v>3</v>
      </c>
      <c r="C28" s="21">
        <v>29</v>
      </c>
      <c r="D28" s="22" t="s">
        <v>1160</v>
      </c>
      <c r="E28" s="23">
        <f t="shared" si="3"/>
        <v>11000000</v>
      </c>
      <c r="F28" s="24">
        <v>5.5E-2</v>
      </c>
      <c r="G28" s="23">
        <v>200000000</v>
      </c>
      <c r="H28" s="23" t="s">
        <v>352</v>
      </c>
      <c r="I28" s="23"/>
      <c r="J28" s="21"/>
      <c r="K28" s="21">
        <v>1</v>
      </c>
      <c r="L28" s="21" t="s">
        <v>7</v>
      </c>
      <c r="M28" s="21">
        <v>26</v>
      </c>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c r="GV28" s="101"/>
      <c r="GW28" s="101"/>
      <c r="GX28" s="101"/>
      <c r="GY28" s="101"/>
      <c r="GZ28" s="101"/>
      <c r="HA28" s="101"/>
      <c r="HB28" s="101"/>
      <c r="HC28" s="101"/>
      <c r="HD28" s="101"/>
      <c r="HE28" s="101"/>
      <c r="HF28" s="101"/>
      <c r="HG28" s="101"/>
      <c r="HH28" s="101"/>
      <c r="HI28" s="101"/>
      <c r="HJ28" s="101"/>
      <c r="HK28" s="101"/>
      <c r="HL28" s="101"/>
      <c r="HM28" s="101"/>
      <c r="HN28" s="101"/>
      <c r="HO28" s="101"/>
      <c r="HP28" s="101"/>
      <c r="HQ28" s="101"/>
      <c r="HR28" s="101"/>
      <c r="HS28" s="101"/>
      <c r="HT28" s="101"/>
      <c r="HU28" s="101"/>
      <c r="HV28" s="101"/>
      <c r="HW28" s="101"/>
      <c r="HX28" s="101"/>
      <c r="HY28" s="101"/>
      <c r="HZ28" s="101"/>
      <c r="IA28" s="101"/>
      <c r="IB28" s="101"/>
      <c r="IC28" s="101"/>
      <c r="ID28" s="101"/>
      <c r="IE28" s="101"/>
      <c r="IF28" s="101"/>
      <c r="IG28" s="101"/>
      <c r="IH28" s="101"/>
      <c r="II28" s="101"/>
      <c r="IJ28" s="101"/>
      <c r="IK28" s="101"/>
      <c r="IL28" s="101"/>
      <c r="IM28" s="101"/>
      <c r="IN28" s="101"/>
      <c r="IO28" s="101"/>
      <c r="IP28" s="101"/>
      <c r="IQ28" s="101"/>
      <c r="IR28" s="101"/>
      <c r="IS28" s="101"/>
      <c r="IT28" s="101"/>
      <c r="IU28" s="101"/>
      <c r="IV28" s="101"/>
      <c r="IW28" s="101"/>
      <c r="IX28" s="101"/>
      <c r="IY28" s="101"/>
      <c r="IZ28" s="101"/>
      <c r="JA28" s="101"/>
      <c r="JB28" s="101"/>
      <c r="JC28" s="101"/>
      <c r="JD28" s="101"/>
      <c r="JE28" s="101"/>
      <c r="JF28" s="101"/>
      <c r="JG28" s="101"/>
      <c r="JH28" s="101"/>
      <c r="JI28" s="101"/>
      <c r="JJ28" s="101"/>
      <c r="JK28" s="101"/>
      <c r="JL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c r="KP28" s="101"/>
      <c r="KQ28" s="101"/>
      <c r="KR28" s="101"/>
      <c r="KS28" s="101"/>
      <c r="KT28" s="101"/>
      <c r="KU28" s="101"/>
      <c r="KV28" s="101"/>
      <c r="KW28" s="101"/>
      <c r="KX28" s="101"/>
      <c r="KY28" s="101"/>
      <c r="KZ28" s="101"/>
      <c r="LA28" s="101"/>
    </row>
    <row r="29" spans="1:313" s="6" customFormat="1" ht="30" customHeight="1" x14ac:dyDescent="0.25">
      <c r="A29" s="22" t="s">
        <v>1350</v>
      </c>
      <c r="B29" s="22">
        <v>3</v>
      </c>
      <c r="C29" s="22"/>
      <c r="D29" s="22">
        <v>1</v>
      </c>
      <c r="E29" s="23">
        <f t="shared" si="3"/>
        <v>2475000</v>
      </c>
      <c r="F29" s="24">
        <v>4.4999999999999998E-2</v>
      </c>
      <c r="G29" s="23">
        <v>55000000</v>
      </c>
      <c r="H29" s="23" t="s">
        <v>199</v>
      </c>
      <c r="I29" s="23"/>
      <c r="J29" s="21"/>
      <c r="K29" s="21"/>
      <c r="L29" s="21" t="s">
        <v>932</v>
      </c>
      <c r="M29" s="21">
        <v>27</v>
      </c>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D29" s="101"/>
      <c r="HE29" s="101"/>
      <c r="HF29" s="101"/>
      <c r="HG29" s="101"/>
      <c r="HH29" s="101"/>
      <c r="HI29" s="101"/>
      <c r="HJ29" s="101"/>
      <c r="HK29" s="101"/>
      <c r="HL29" s="101"/>
      <c r="HM29" s="101"/>
      <c r="HN29" s="101"/>
      <c r="HO29" s="101"/>
      <c r="HP29" s="101"/>
      <c r="HQ29" s="101"/>
      <c r="HR29" s="101"/>
      <c r="HS29" s="101"/>
      <c r="HT29" s="101"/>
      <c r="HU29" s="101"/>
      <c r="HV29" s="101"/>
      <c r="HW29" s="101"/>
      <c r="HX29" s="101"/>
      <c r="HY29" s="101"/>
      <c r="HZ29" s="101"/>
      <c r="IA29" s="101"/>
      <c r="IB29" s="101"/>
      <c r="IC29" s="101"/>
      <c r="ID29" s="101"/>
      <c r="IE29" s="101"/>
      <c r="IF29" s="101"/>
      <c r="IG29" s="101"/>
      <c r="IH29" s="101"/>
      <c r="II29" s="101"/>
      <c r="IJ29" s="101"/>
      <c r="IK29" s="101"/>
      <c r="IL29" s="101"/>
      <c r="IM29" s="101"/>
      <c r="IN29" s="101"/>
      <c r="IO29" s="101"/>
      <c r="IP29" s="101"/>
      <c r="IQ29" s="101"/>
      <c r="IR29" s="101"/>
      <c r="IS29" s="101"/>
      <c r="IT29" s="101"/>
      <c r="IU29" s="101"/>
      <c r="IV29" s="101"/>
      <c r="IW29" s="101"/>
      <c r="IX29" s="101"/>
      <c r="IY29" s="101"/>
      <c r="IZ29" s="101"/>
      <c r="JA29" s="101"/>
      <c r="JB29" s="101"/>
      <c r="JC29" s="101"/>
      <c r="JD29" s="101"/>
      <c r="JE29" s="101"/>
      <c r="JF29" s="101"/>
      <c r="JG29" s="101"/>
      <c r="JH29" s="101"/>
      <c r="JI29" s="101"/>
      <c r="JJ29" s="101"/>
      <c r="JK29" s="101"/>
      <c r="JL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c r="KP29" s="101"/>
      <c r="KQ29" s="101"/>
      <c r="KR29" s="101"/>
      <c r="KS29" s="101"/>
      <c r="KT29" s="101"/>
      <c r="KU29" s="101"/>
      <c r="KV29" s="101"/>
      <c r="KW29" s="101"/>
      <c r="KX29" s="101"/>
      <c r="KY29" s="101"/>
      <c r="KZ29" s="101"/>
      <c r="LA29" s="101"/>
    </row>
    <row r="30" spans="1:313" s="6" customFormat="1" ht="30" customHeight="1" x14ac:dyDescent="0.25">
      <c r="A30" s="21"/>
      <c r="B30" s="21">
        <v>3</v>
      </c>
      <c r="C30" s="21"/>
      <c r="D30" s="22">
        <v>6</v>
      </c>
      <c r="E30" s="23">
        <f t="shared" si="3"/>
        <v>7500000</v>
      </c>
      <c r="F30" s="24">
        <v>0.05</v>
      </c>
      <c r="G30" s="23">
        <v>150000000</v>
      </c>
      <c r="H30" s="21">
        <v>1753</v>
      </c>
      <c r="I30" s="21"/>
      <c r="J30" s="21"/>
      <c r="K30" s="21"/>
      <c r="L30" s="21" t="s">
        <v>1034</v>
      </c>
      <c r="M30" s="21">
        <v>28</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row>
    <row r="31" spans="1:313" s="6" customFormat="1" ht="30" customHeight="1" x14ac:dyDescent="0.25">
      <c r="A31" s="22" t="s">
        <v>1351</v>
      </c>
      <c r="B31" s="22">
        <v>3</v>
      </c>
      <c r="C31" s="22">
        <v>26</v>
      </c>
      <c r="D31" s="22" t="s">
        <v>1284</v>
      </c>
      <c r="E31" s="23">
        <f t="shared" si="3"/>
        <v>16578000</v>
      </c>
      <c r="F31" s="24">
        <v>5.3999999999999999E-2</v>
      </c>
      <c r="G31" s="34">
        <f>200000000+107000000</f>
        <v>307000000</v>
      </c>
      <c r="H31" s="21" t="s">
        <v>634</v>
      </c>
      <c r="I31" s="21"/>
      <c r="J31" s="21" t="s">
        <v>637</v>
      </c>
      <c r="K31" s="21"/>
      <c r="L31" s="21" t="s">
        <v>553</v>
      </c>
      <c r="M31" s="21">
        <v>29</v>
      </c>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row>
    <row r="32" spans="1:313" s="6" customFormat="1" ht="30" customHeight="1" x14ac:dyDescent="0.25">
      <c r="A32" s="22" t="s">
        <v>1352</v>
      </c>
      <c r="B32" s="22">
        <v>3</v>
      </c>
      <c r="C32" s="22"/>
      <c r="D32" s="22"/>
      <c r="E32" s="23">
        <f t="shared" si="3"/>
        <v>5000000</v>
      </c>
      <c r="F32" s="24">
        <v>0.05</v>
      </c>
      <c r="G32" s="34">
        <v>100000000</v>
      </c>
      <c r="H32" s="21" t="s">
        <v>928</v>
      </c>
      <c r="I32" s="21"/>
      <c r="J32" s="21"/>
      <c r="K32" s="21"/>
      <c r="L32" s="21" t="s">
        <v>808</v>
      </c>
      <c r="M32" s="21">
        <v>30</v>
      </c>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row>
    <row r="33" spans="1:313" s="6" customFormat="1" ht="30" customHeight="1" x14ac:dyDescent="0.25">
      <c r="A33" s="32"/>
      <c r="B33" s="32">
        <v>4</v>
      </c>
      <c r="C33" s="32"/>
      <c r="D33" s="33"/>
      <c r="E33" s="23">
        <f t="shared" si="3"/>
        <v>1000000</v>
      </c>
      <c r="F33" s="24">
        <v>0.05</v>
      </c>
      <c r="G33" s="34">
        <v>20000000</v>
      </c>
      <c r="H33" s="26" t="s">
        <v>1354</v>
      </c>
      <c r="I33" s="26"/>
      <c r="J33" s="29"/>
      <c r="K33" s="29"/>
      <c r="L33" s="29" t="s">
        <v>1353</v>
      </c>
      <c r="M33" s="21">
        <v>31</v>
      </c>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row>
    <row r="34" spans="1:313" s="20" customFormat="1" ht="30" customHeight="1" x14ac:dyDescent="0.25">
      <c r="A34" s="29" t="s">
        <v>1128</v>
      </c>
      <c r="B34" s="29">
        <v>4</v>
      </c>
      <c r="C34" s="29"/>
      <c r="D34" s="30"/>
      <c r="E34" s="26">
        <f t="shared" ref="E34:E41" si="4">G34*F34</f>
        <v>55000000</v>
      </c>
      <c r="F34" s="27">
        <v>5.5E-2</v>
      </c>
      <c r="G34" s="26">
        <v>1000000000</v>
      </c>
      <c r="H34" s="26" t="s">
        <v>731</v>
      </c>
      <c r="I34" s="26"/>
      <c r="J34" s="29"/>
      <c r="K34" s="29">
        <v>10</v>
      </c>
      <c r="L34" s="21" t="s">
        <v>920</v>
      </c>
      <c r="M34" s="21">
        <v>32</v>
      </c>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c r="GV34" s="101"/>
      <c r="GW34" s="101"/>
      <c r="GX34" s="101"/>
      <c r="GY34" s="101"/>
      <c r="GZ34" s="101"/>
      <c r="HA34" s="101"/>
      <c r="HB34" s="101"/>
      <c r="HC34" s="101"/>
      <c r="HD34" s="101"/>
      <c r="HE34" s="101"/>
      <c r="HF34" s="101"/>
      <c r="HG34" s="101"/>
      <c r="HH34" s="101"/>
      <c r="HI34" s="101"/>
      <c r="HJ34" s="101"/>
      <c r="HK34" s="101"/>
      <c r="HL34" s="101"/>
      <c r="HM34" s="101"/>
      <c r="HN34" s="101"/>
      <c r="HO34" s="101"/>
      <c r="HP34" s="101"/>
      <c r="HQ34" s="101"/>
      <c r="HR34" s="101"/>
      <c r="HS34" s="101"/>
      <c r="HT34" s="101"/>
      <c r="HU34" s="101"/>
      <c r="HV34" s="101"/>
      <c r="HW34" s="101"/>
      <c r="HX34" s="101"/>
      <c r="HY34" s="101"/>
      <c r="HZ34" s="101"/>
      <c r="IA34" s="101"/>
      <c r="IB34" s="101"/>
      <c r="IC34" s="101"/>
      <c r="ID34" s="101"/>
      <c r="IE34" s="101"/>
      <c r="IF34" s="101"/>
      <c r="IG34" s="101"/>
      <c r="IH34" s="101"/>
      <c r="II34" s="101"/>
      <c r="IJ34" s="101"/>
      <c r="IK34" s="101"/>
      <c r="IL34" s="101"/>
      <c r="IM34" s="101"/>
      <c r="IN34" s="101"/>
      <c r="IO34" s="101"/>
      <c r="IP34" s="101"/>
      <c r="IQ34" s="101"/>
      <c r="IR34" s="101"/>
      <c r="IS34" s="101"/>
      <c r="IT34" s="101"/>
      <c r="IU34" s="101"/>
      <c r="IV34" s="101"/>
      <c r="IW34" s="101"/>
      <c r="IX34" s="101"/>
      <c r="IY34" s="101"/>
      <c r="IZ34" s="101"/>
      <c r="JA34" s="101"/>
      <c r="JB34" s="101"/>
      <c r="JC34" s="101"/>
      <c r="JD34" s="101"/>
      <c r="JE34" s="101"/>
      <c r="JF34" s="101"/>
      <c r="JG34" s="101"/>
      <c r="JH34" s="101"/>
      <c r="JI34" s="101"/>
      <c r="JJ34" s="101"/>
      <c r="JK34" s="101"/>
      <c r="JL34" s="101"/>
      <c r="JM34" s="101"/>
      <c r="JN34" s="101"/>
      <c r="JO34" s="101"/>
      <c r="JP34" s="101"/>
      <c r="JQ34" s="101"/>
      <c r="JR34" s="101"/>
      <c r="JS34" s="101"/>
      <c r="JT34" s="101"/>
      <c r="JU34" s="101"/>
      <c r="JV34" s="101"/>
      <c r="JW34" s="101"/>
      <c r="JX34" s="101"/>
      <c r="JY34" s="101"/>
      <c r="JZ34" s="101"/>
      <c r="KA34" s="101"/>
      <c r="KB34" s="101"/>
      <c r="KC34" s="101"/>
      <c r="KD34" s="101"/>
      <c r="KE34" s="101"/>
      <c r="KF34" s="101"/>
      <c r="KG34" s="101"/>
      <c r="KH34" s="101"/>
      <c r="KI34" s="101"/>
      <c r="KJ34" s="101"/>
      <c r="KK34" s="101"/>
      <c r="KL34" s="101"/>
      <c r="KM34" s="101"/>
      <c r="KN34" s="101"/>
      <c r="KO34" s="101"/>
      <c r="KP34" s="101"/>
      <c r="KQ34" s="101"/>
      <c r="KR34" s="101"/>
      <c r="KS34" s="101"/>
      <c r="KT34" s="101"/>
      <c r="KU34" s="101"/>
      <c r="KV34" s="101"/>
      <c r="KW34" s="101"/>
      <c r="KX34" s="101"/>
      <c r="KY34" s="101"/>
      <c r="KZ34" s="101"/>
      <c r="LA34" s="101"/>
    </row>
    <row r="35" spans="1:313" s="6" customFormat="1" ht="30" customHeight="1" x14ac:dyDescent="0.25">
      <c r="A35" s="21"/>
      <c r="B35" s="21">
        <v>4</v>
      </c>
      <c r="C35" s="21"/>
      <c r="D35" s="22">
        <v>2</v>
      </c>
      <c r="E35" s="23">
        <f t="shared" si="4"/>
        <v>1000000</v>
      </c>
      <c r="F35" s="24">
        <v>0.05</v>
      </c>
      <c r="G35" s="23">
        <v>20000000</v>
      </c>
      <c r="H35" s="21">
        <v>6987</v>
      </c>
      <c r="I35" s="21"/>
      <c r="J35" s="21"/>
      <c r="K35" s="21"/>
      <c r="L35" s="21" t="s">
        <v>1355</v>
      </c>
      <c r="M35" s="21">
        <v>33</v>
      </c>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c r="GV35" s="101"/>
      <c r="GW35" s="101"/>
      <c r="GX35" s="101"/>
      <c r="GY35" s="101"/>
      <c r="GZ35" s="101"/>
      <c r="HA35" s="101"/>
      <c r="HB35" s="101"/>
      <c r="HC35" s="101"/>
      <c r="HD35" s="101"/>
      <c r="HE35" s="101"/>
      <c r="HF35" s="101"/>
      <c r="HG35" s="101"/>
      <c r="HH35" s="101"/>
      <c r="HI35" s="101"/>
      <c r="HJ35" s="101"/>
      <c r="HK35" s="101"/>
      <c r="HL35" s="101"/>
      <c r="HM35" s="101"/>
      <c r="HN35" s="101"/>
      <c r="HO35" s="101"/>
      <c r="HP35" s="101"/>
      <c r="HQ35" s="101"/>
      <c r="HR35" s="101"/>
      <c r="HS35" s="101"/>
      <c r="HT35" s="101"/>
      <c r="HU35" s="101"/>
      <c r="HV35" s="101"/>
      <c r="HW35" s="101"/>
      <c r="HX35" s="101"/>
      <c r="HY35" s="101"/>
      <c r="HZ35" s="101"/>
      <c r="IA35" s="101"/>
      <c r="IB35" s="101"/>
      <c r="IC35" s="101"/>
      <c r="ID35" s="101"/>
      <c r="IE35" s="101"/>
      <c r="IF35" s="101"/>
      <c r="IG35" s="101"/>
      <c r="IH35" s="101"/>
      <c r="II35" s="101"/>
      <c r="IJ35" s="101"/>
      <c r="IK35" s="101"/>
      <c r="IL35" s="101"/>
      <c r="IM35" s="101"/>
      <c r="IN35" s="101"/>
      <c r="IO35" s="101"/>
      <c r="IP35" s="101"/>
      <c r="IQ35" s="101"/>
      <c r="IR35" s="101"/>
      <c r="IS35" s="101"/>
      <c r="IT35" s="101"/>
      <c r="IU35" s="101"/>
      <c r="IV35" s="101"/>
      <c r="IW35" s="101"/>
      <c r="IX35" s="101"/>
      <c r="IY35" s="101"/>
      <c r="IZ35" s="101"/>
      <c r="JA35" s="101"/>
      <c r="JB35" s="101"/>
      <c r="JC35" s="101"/>
      <c r="JD35" s="101"/>
      <c r="JE35" s="101"/>
      <c r="JF35" s="101"/>
      <c r="JG35" s="101"/>
      <c r="JH35" s="101"/>
      <c r="JI35" s="101"/>
      <c r="JJ35" s="101"/>
      <c r="JK35" s="101"/>
      <c r="JL35" s="101"/>
      <c r="JM35" s="101"/>
      <c r="JN35" s="101"/>
      <c r="JO35" s="101"/>
      <c r="JP35" s="101"/>
      <c r="JQ35" s="101"/>
      <c r="JR35" s="101"/>
      <c r="JS35" s="101"/>
      <c r="JT35" s="101"/>
      <c r="JU35" s="101"/>
      <c r="JV35" s="101"/>
      <c r="JW35" s="101"/>
      <c r="JX35" s="101"/>
      <c r="JY35" s="101"/>
      <c r="JZ35" s="101"/>
      <c r="KA35" s="101"/>
      <c r="KB35" s="101"/>
      <c r="KC35" s="101"/>
      <c r="KD35" s="101"/>
      <c r="KE35" s="101"/>
      <c r="KF35" s="101"/>
      <c r="KG35" s="101"/>
      <c r="KH35" s="101"/>
      <c r="KI35" s="101"/>
      <c r="KJ35" s="101"/>
      <c r="KK35" s="101"/>
      <c r="KL35" s="101"/>
      <c r="KM35" s="101"/>
      <c r="KN35" s="101"/>
      <c r="KO35" s="101"/>
      <c r="KP35" s="101"/>
      <c r="KQ35" s="101"/>
      <c r="KR35" s="101"/>
      <c r="KS35" s="101"/>
      <c r="KT35" s="101"/>
      <c r="KU35" s="101"/>
      <c r="KV35" s="101"/>
      <c r="KW35" s="101"/>
      <c r="KX35" s="101"/>
      <c r="KY35" s="101"/>
      <c r="KZ35" s="101"/>
      <c r="LA35" s="101"/>
    </row>
    <row r="36" spans="1:313" s="6" customFormat="1" ht="30" customHeight="1" x14ac:dyDescent="0.25">
      <c r="A36" s="21"/>
      <c r="B36" s="21">
        <v>4</v>
      </c>
      <c r="C36" s="21"/>
      <c r="D36" s="22">
        <v>1</v>
      </c>
      <c r="E36" s="23">
        <f t="shared" si="4"/>
        <v>250000</v>
      </c>
      <c r="F36" s="24">
        <v>0.05</v>
      </c>
      <c r="G36" s="23">
        <v>5000000</v>
      </c>
      <c r="H36" s="21" t="s">
        <v>911</v>
      </c>
      <c r="I36" s="21"/>
      <c r="J36" s="21"/>
      <c r="K36" s="21"/>
      <c r="L36" s="21" t="s">
        <v>910</v>
      </c>
      <c r="M36" s="21">
        <v>34</v>
      </c>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c r="IY36" s="101"/>
      <c r="IZ36" s="101"/>
      <c r="JA36" s="101"/>
      <c r="JB36" s="101"/>
      <c r="JC36" s="101"/>
      <c r="JD36" s="101"/>
      <c r="JE36" s="101"/>
      <c r="JF36" s="101"/>
      <c r="JG36" s="101"/>
      <c r="JH36" s="101"/>
      <c r="JI36" s="101"/>
      <c r="JJ36" s="101"/>
      <c r="JK36" s="101"/>
      <c r="JL36" s="101"/>
      <c r="JM36" s="101"/>
      <c r="JN36" s="101"/>
      <c r="JO36" s="101"/>
      <c r="JP36" s="101"/>
      <c r="JQ36" s="101"/>
      <c r="JR36" s="101"/>
      <c r="JS36" s="101"/>
      <c r="JT36" s="101"/>
      <c r="JU36" s="101"/>
      <c r="JV36" s="101"/>
      <c r="JW36" s="101"/>
      <c r="JX36" s="101"/>
      <c r="JY36" s="101"/>
      <c r="JZ36" s="101"/>
      <c r="KA36" s="101"/>
      <c r="KB36" s="101"/>
      <c r="KC36" s="101"/>
      <c r="KD36" s="101"/>
      <c r="KE36" s="101"/>
      <c r="KF36" s="101"/>
      <c r="KG36" s="101"/>
      <c r="KH36" s="101"/>
      <c r="KI36" s="101"/>
      <c r="KJ36" s="101"/>
      <c r="KK36" s="101"/>
      <c r="KL36" s="101"/>
      <c r="KM36" s="101"/>
      <c r="KN36" s="101"/>
      <c r="KO36" s="101"/>
      <c r="KP36" s="101"/>
      <c r="KQ36" s="101"/>
      <c r="KR36" s="101"/>
      <c r="KS36" s="101"/>
      <c r="KT36" s="101"/>
      <c r="KU36" s="101"/>
      <c r="KV36" s="101"/>
      <c r="KW36" s="101"/>
      <c r="KX36" s="101"/>
      <c r="KY36" s="101"/>
      <c r="KZ36" s="101"/>
      <c r="LA36" s="101"/>
    </row>
    <row r="37" spans="1:313" s="6" customFormat="1" ht="30" customHeight="1" x14ac:dyDescent="0.25">
      <c r="A37" s="23"/>
      <c r="B37" s="23">
        <v>4</v>
      </c>
      <c r="C37" s="23"/>
      <c r="D37" s="34"/>
      <c r="E37" s="23">
        <f t="shared" si="4"/>
        <v>5000000</v>
      </c>
      <c r="F37" s="24">
        <v>0.04</v>
      </c>
      <c r="G37" s="23">
        <v>125000000</v>
      </c>
      <c r="H37" s="21" t="s">
        <v>322</v>
      </c>
      <c r="I37" s="21"/>
      <c r="J37" s="21"/>
      <c r="K37" s="21">
        <v>1</v>
      </c>
      <c r="L37" s="21" t="s">
        <v>933</v>
      </c>
      <c r="M37" s="21">
        <v>35</v>
      </c>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c r="GV37" s="101"/>
      <c r="GW37" s="101"/>
      <c r="GX37" s="101"/>
      <c r="GY37" s="101"/>
      <c r="GZ37" s="101"/>
      <c r="HA37" s="101"/>
      <c r="HB37" s="101"/>
      <c r="HC37" s="101"/>
      <c r="HD37" s="101"/>
      <c r="HE37" s="101"/>
      <c r="HF37" s="101"/>
      <c r="HG37" s="101"/>
      <c r="HH37" s="101"/>
      <c r="HI37" s="101"/>
      <c r="HJ37" s="101"/>
      <c r="HK37" s="101"/>
      <c r="HL37" s="101"/>
      <c r="HM37" s="101"/>
      <c r="HN37" s="101"/>
      <c r="HO37" s="101"/>
      <c r="HP37" s="101"/>
      <c r="HQ37" s="101"/>
      <c r="HR37" s="101"/>
      <c r="HS37" s="101"/>
      <c r="HT37" s="101"/>
      <c r="HU37" s="101"/>
      <c r="HV37" s="101"/>
      <c r="HW37" s="101"/>
      <c r="HX37" s="101"/>
      <c r="HY37" s="101"/>
      <c r="HZ37" s="101"/>
      <c r="IA37" s="101"/>
      <c r="IB37" s="101"/>
      <c r="IC37" s="101"/>
      <c r="ID37" s="101"/>
      <c r="IE37" s="101"/>
      <c r="IF37" s="101"/>
      <c r="IG37" s="101"/>
      <c r="IH37" s="101"/>
      <c r="II37" s="101"/>
      <c r="IJ37" s="101"/>
      <c r="IK37" s="101"/>
      <c r="IL37" s="101"/>
      <c r="IM37" s="101"/>
      <c r="IN37" s="101"/>
      <c r="IO37" s="101"/>
      <c r="IP37" s="101"/>
      <c r="IQ37" s="101"/>
      <c r="IR37" s="101"/>
      <c r="IS37" s="101"/>
      <c r="IT37" s="101"/>
      <c r="IU37" s="101"/>
      <c r="IV37" s="101"/>
      <c r="IW37" s="101"/>
      <c r="IX37" s="101"/>
      <c r="IY37" s="101"/>
      <c r="IZ37" s="101"/>
      <c r="JA37" s="101"/>
      <c r="JB37" s="101"/>
      <c r="JC37" s="101"/>
      <c r="JD37" s="101"/>
      <c r="JE37" s="101"/>
      <c r="JF37" s="101"/>
      <c r="JG37" s="101"/>
      <c r="JH37" s="101"/>
      <c r="JI37" s="101"/>
      <c r="JJ37" s="101"/>
      <c r="JK37" s="101"/>
      <c r="JL37" s="101"/>
      <c r="JM37" s="101"/>
      <c r="JN37" s="101"/>
      <c r="JO37" s="101"/>
      <c r="JP37" s="101"/>
      <c r="JQ37" s="101"/>
      <c r="JR37" s="101"/>
      <c r="JS37" s="101"/>
      <c r="JT37" s="101"/>
      <c r="JU37" s="101"/>
      <c r="JV37" s="101"/>
      <c r="JW37" s="101"/>
      <c r="JX37" s="101"/>
      <c r="JY37" s="101"/>
      <c r="JZ37" s="101"/>
      <c r="KA37" s="101"/>
      <c r="KB37" s="101"/>
      <c r="KC37" s="101"/>
      <c r="KD37" s="101"/>
      <c r="KE37" s="101"/>
      <c r="KF37" s="101"/>
      <c r="KG37" s="101"/>
      <c r="KH37" s="101"/>
      <c r="KI37" s="101"/>
      <c r="KJ37" s="101"/>
      <c r="KK37" s="101"/>
      <c r="KL37" s="101"/>
      <c r="KM37" s="101"/>
      <c r="KN37" s="101"/>
      <c r="KO37" s="101"/>
      <c r="KP37" s="101"/>
      <c r="KQ37" s="101"/>
      <c r="KR37" s="101"/>
      <c r="KS37" s="101"/>
      <c r="KT37" s="101"/>
      <c r="KU37" s="101"/>
      <c r="KV37" s="101"/>
      <c r="KW37" s="101"/>
      <c r="KX37" s="101"/>
      <c r="KY37" s="101"/>
      <c r="KZ37" s="101"/>
      <c r="LA37" s="101"/>
    </row>
    <row r="38" spans="1:313" s="6" customFormat="1" ht="30" customHeight="1" x14ac:dyDescent="0.25">
      <c r="A38" s="21"/>
      <c r="B38" s="21">
        <v>4</v>
      </c>
      <c r="C38" s="21"/>
      <c r="D38" s="22">
        <v>10</v>
      </c>
      <c r="E38" s="23">
        <f t="shared" si="4"/>
        <v>4500000</v>
      </c>
      <c r="F38" s="24">
        <v>4.4999999999999998E-2</v>
      </c>
      <c r="G38" s="23">
        <v>100000000</v>
      </c>
      <c r="H38" s="23" t="s">
        <v>265</v>
      </c>
      <c r="I38" s="23"/>
      <c r="J38" s="21"/>
      <c r="K38" s="21">
        <v>2</v>
      </c>
      <c r="L38" s="21" t="s">
        <v>32</v>
      </c>
      <c r="M38" s="21">
        <v>36</v>
      </c>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c r="GV38" s="101"/>
      <c r="GW38" s="101"/>
      <c r="GX38" s="101"/>
      <c r="GY38" s="101"/>
      <c r="GZ38" s="101"/>
      <c r="HA38" s="101"/>
      <c r="HB38" s="101"/>
      <c r="HC38" s="101"/>
      <c r="HD38" s="101"/>
      <c r="HE38" s="101"/>
      <c r="HF38" s="101"/>
      <c r="HG38" s="101"/>
      <c r="HH38" s="101"/>
      <c r="HI38" s="101"/>
      <c r="HJ38" s="101"/>
      <c r="HK38" s="101"/>
      <c r="HL38" s="101"/>
      <c r="HM38" s="101"/>
      <c r="HN38" s="101"/>
      <c r="HO38" s="101"/>
      <c r="HP38" s="101"/>
      <c r="HQ38" s="101"/>
      <c r="HR38" s="101"/>
      <c r="HS38" s="101"/>
      <c r="HT38" s="101"/>
      <c r="HU38" s="101"/>
      <c r="HV38" s="101"/>
      <c r="HW38" s="101"/>
      <c r="HX38" s="101"/>
      <c r="HY38" s="101"/>
      <c r="HZ38" s="101"/>
      <c r="IA38" s="101"/>
      <c r="IB38" s="101"/>
      <c r="IC38" s="101"/>
      <c r="ID38" s="101"/>
      <c r="IE38" s="101"/>
      <c r="IF38" s="101"/>
      <c r="IG38" s="101"/>
      <c r="IH38" s="101"/>
      <c r="II38" s="101"/>
      <c r="IJ38" s="101"/>
      <c r="IK38" s="101"/>
      <c r="IL38" s="101"/>
      <c r="IM38" s="101"/>
      <c r="IN38" s="101"/>
      <c r="IO38" s="101"/>
      <c r="IP38" s="101"/>
      <c r="IQ38" s="101"/>
      <c r="IR38" s="101"/>
      <c r="IS38" s="101"/>
      <c r="IT38" s="101"/>
      <c r="IU38" s="101"/>
      <c r="IV38" s="101"/>
      <c r="IW38" s="101"/>
      <c r="IX38" s="101"/>
      <c r="IY38" s="101"/>
      <c r="IZ38" s="101"/>
      <c r="JA38" s="101"/>
      <c r="JB38" s="101"/>
      <c r="JC38" s="101"/>
      <c r="JD38" s="101"/>
      <c r="JE38" s="101"/>
      <c r="JF38" s="101"/>
      <c r="JG38" s="101"/>
      <c r="JH38" s="101"/>
      <c r="JI38" s="101"/>
      <c r="JJ38" s="101"/>
      <c r="JK38" s="101"/>
      <c r="JL38" s="101"/>
      <c r="JM38" s="101"/>
      <c r="JN38" s="101"/>
      <c r="JO38" s="101"/>
      <c r="JP38" s="101"/>
      <c r="JQ38" s="101"/>
      <c r="JR38" s="101"/>
      <c r="JS38" s="101"/>
      <c r="JT38" s="101"/>
      <c r="JU38" s="101"/>
      <c r="JV38" s="101"/>
      <c r="JW38" s="101"/>
      <c r="JX38" s="101"/>
      <c r="JY38" s="101"/>
      <c r="JZ38" s="101"/>
      <c r="KA38" s="101"/>
      <c r="KB38" s="101"/>
      <c r="KC38" s="101"/>
      <c r="KD38" s="101"/>
      <c r="KE38" s="101"/>
      <c r="KF38" s="101"/>
      <c r="KG38" s="101"/>
      <c r="KH38" s="101"/>
      <c r="KI38" s="101"/>
      <c r="KJ38" s="101"/>
      <c r="KK38" s="101"/>
      <c r="KL38" s="101"/>
      <c r="KM38" s="101"/>
      <c r="KN38" s="101"/>
      <c r="KO38" s="101"/>
      <c r="KP38" s="101"/>
      <c r="KQ38" s="101"/>
      <c r="KR38" s="101"/>
      <c r="KS38" s="101"/>
      <c r="KT38" s="101"/>
      <c r="KU38" s="101"/>
      <c r="KV38" s="101"/>
      <c r="KW38" s="101"/>
      <c r="KX38" s="101"/>
      <c r="KY38" s="101"/>
      <c r="KZ38" s="101"/>
      <c r="LA38" s="101"/>
    </row>
    <row r="39" spans="1:313" s="6" customFormat="1" ht="30" customHeight="1" x14ac:dyDescent="0.25">
      <c r="A39" s="21"/>
      <c r="B39" s="21">
        <v>4</v>
      </c>
      <c r="C39" s="21"/>
      <c r="D39" s="22">
        <v>1</v>
      </c>
      <c r="E39" s="23">
        <f t="shared" si="4"/>
        <v>2500000</v>
      </c>
      <c r="F39" s="24">
        <v>0.05</v>
      </c>
      <c r="G39" s="23">
        <v>50000000</v>
      </c>
      <c r="H39" s="23">
        <v>8769</v>
      </c>
      <c r="I39" s="23"/>
      <c r="J39" s="21"/>
      <c r="K39" s="21"/>
      <c r="L39" s="21" t="s">
        <v>1029</v>
      </c>
      <c r="M39" s="21">
        <v>37</v>
      </c>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c r="GV39" s="101"/>
      <c r="GW39" s="101"/>
      <c r="GX39" s="101"/>
      <c r="GY39" s="101"/>
      <c r="GZ39" s="101"/>
      <c r="HA39" s="101"/>
      <c r="HB39" s="101"/>
      <c r="HC39" s="101"/>
      <c r="HD39" s="101"/>
      <c r="HE39" s="101"/>
      <c r="HF39" s="101"/>
      <c r="HG39" s="101"/>
      <c r="HH39" s="101"/>
      <c r="HI39" s="101"/>
      <c r="HJ39" s="101"/>
      <c r="HK39" s="101"/>
      <c r="HL39" s="101"/>
      <c r="HM39" s="101"/>
      <c r="HN39" s="101"/>
      <c r="HO39" s="101"/>
      <c r="HP39" s="101"/>
      <c r="HQ39" s="101"/>
      <c r="HR39" s="101"/>
      <c r="HS39" s="101"/>
      <c r="HT39" s="101"/>
      <c r="HU39" s="101"/>
      <c r="HV39" s="101"/>
      <c r="HW39" s="101"/>
      <c r="HX39" s="101"/>
      <c r="HY39" s="101"/>
      <c r="HZ39" s="101"/>
      <c r="IA39" s="101"/>
      <c r="IB39" s="101"/>
      <c r="IC39" s="101"/>
      <c r="ID39" s="101"/>
      <c r="IE39" s="101"/>
      <c r="IF39" s="101"/>
      <c r="IG39" s="101"/>
      <c r="IH39" s="101"/>
      <c r="II39" s="101"/>
      <c r="IJ39" s="101"/>
      <c r="IK39" s="101"/>
      <c r="IL39" s="101"/>
      <c r="IM39" s="101"/>
      <c r="IN39" s="101"/>
      <c r="IO39" s="101"/>
      <c r="IP39" s="101"/>
      <c r="IQ39" s="101"/>
      <c r="IR39" s="101"/>
      <c r="IS39" s="101"/>
      <c r="IT39" s="101"/>
      <c r="IU39" s="101"/>
      <c r="IV39" s="101"/>
      <c r="IW39" s="101"/>
      <c r="IX39" s="101"/>
      <c r="IY39" s="101"/>
      <c r="IZ39" s="101"/>
      <c r="JA39" s="101"/>
      <c r="JB39" s="101"/>
      <c r="JC39" s="101"/>
      <c r="JD39" s="101"/>
      <c r="JE39" s="101"/>
      <c r="JF39" s="101"/>
      <c r="JG39" s="101"/>
      <c r="JH39" s="101"/>
      <c r="JI39" s="101"/>
      <c r="JJ39" s="101"/>
      <c r="JK39" s="101"/>
      <c r="JL39" s="101"/>
      <c r="JM39" s="101"/>
      <c r="JN39" s="101"/>
      <c r="JO39" s="101"/>
      <c r="JP39" s="101"/>
      <c r="JQ39" s="101"/>
      <c r="JR39" s="101"/>
      <c r="JS39" s="101"/>
      <c r="JT39" s="101"/>
      <c r="JU39" s="101"/>
      <c r="JV39" s="101"/>
      <c r="JW39" s="101"/>
      <c r="JX39" s="101"/>
      <c r="JY39" s="101"/>
      <c r="JZ39" s="101"/>
      <c r="KA39" s="101"/>
      <c r="KB39" s="101"/>
      <c r="KC39" s="101"/>
      <c r="KD39" s="101"/>
      <c r="KE39" s="101"/>
      <c r="KF39" s="101"/>
      <c r="KG39" s="101"/>
      <c r="KH39" s="101"/>
      <c r="KI39" s="101"/>
      <c r="KJ39" s="101"/>
      <c r="KK39" s="101"/>
      <c r="KL39" s="101"/>
      <c r="KM39" s="101"/>
      <c r="KN39" s="101"/>
      <c r="KO39" s="101"/>
      <c r="KP39" s="101"/>
      <c r="KQ39" s="101"/>
      <c r="KR39" s="101"/>
      <c r="KS39" s="101"/>
      <c r="KT39" s="101"/>
      <c r="KU39" s="101"/>
      <c r="KV39" s="101"/>
      <c r="KW39" s="101"/>
      <c r="KX39" s="101"/>
      <c r="KY39" s="101"/>
      <c r="KZ39" s="101"/>
      <c r="LA39" s="101"/>
    </row>
    <row r="40" spans="1:313" s="6" customFormat="1" ht="30" customHeight="1" x14ac:dyDescent="0.35">
      <c r="A40" s="46"/>
      <c r="B40" s="21">
        <v>4</v>
      </c>
      <c r="C40" s="46"/>
      <c r="D40" s="22">
        <v>2</v>
      </c>
      <c r="E40" s="26">
        <f t="shared" si="4"/>
        <v>5000000</v>
      </c>
      <c r="F40" s="27">
        <v>0.05</v>
      </c>
      <c r="G40" s="26">
        <v>100000000</v>
      </c>
      <c r="H40" s="47" t="s">
        <v>916</v>
      </c>
      <c r="I40" s="46"/>
      <c r="J40" s="46"/>
      <c r="K40" s="46"/>
      <c r="L40" s="48" t="s">
        <v>915</v>
      </c>
      <c r="M40" s="21">
        <v>38</v>
      </c>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c r="GE40" s="101"/>
      <c r="GF40" s="101"/>
      <c r="GG40" s="101"/>
      <c r="GH40" s="101"/>
      <c r="GI40" s="101"/>
      <c r="GJ40" s="101"/>
      <c r="GK40" s="101"/>
      <c r="GL40" s="101"/>
      <c r="GM40" s="101"/>
      <c r="GN40" s="101"/>
      <c r="GO40" s="101"/>
      <c r="GP40" s="101"/>
      <c r="GQ40" s="101"/>
      <c r="GR40" s="101"/>
      <c r="GS40" s="101"/>
      <c r="GT40" s="101"/>
      <c r="GU40" s="101"/>
      <c r="GV40" s="101"/>
      <c r="GW40" s="101"/>
      <c r="GX40" s="101"/>
      <c r="GY40" s="101"/>
      <c r="GZ40" s="101"/>
      <c r="HA40" s="101"/>
      <c r="HB40" s="101"/>
      <c r="HC40" s="101"/>
      <c r="HD40" s="101"/>
      <c r="HE40" s="101"/>
      <c r="HF40" s="101"/>
      <c r="HG40" s="101"/>
      <c r="HH40" s="101"/>
      <c r="HI40" s="101"/>
      <c r="HJ40" s="101"/>
      <c r="HK40" s="101"/>
      <c r="HL40" s="101"/>
      <c r="HM40" s="101"/>
      <c r="HN40" s="101"/>
      <c r="HO40" s="101"/>
      <c r="HP40" s="101"/>
      <c r="HQ40" s="101"/>
      <c r="HR40" s="101"/>
      <c r="HS40" s="101"/>
      <c r="HT40" s="101"/>
      <c r="HU40" s="101"/>
      <c r="HV40" s="101"/>
      <c r="HW40" s="101"/>
      <c r="HX40" s="101"/>
      <c r="HY40" s="101"/>
      <c r="HZ40" s="101"/>
      <c r="IA40" s="101"/>
      <c r="IB40" s="101"/>
      <c r="IC40" s="101"/>
      <c r="ID40" s="101"/>
      <c r="IE40" s="101"/>
      <c r="IF40" s="101"/>
      <c r="IG40" s="101"/>
      <c r="IH40" s="101"/>
      <c r="II40" s="101"/>
      <c r="IJ40" s="101"/>
      <c r="IK40" s="101"/>
      <c r="IL40" s="101"/>
      <c r="IM40" s="101"/>
      <c r="IN40" s="101"/>
      <c r="IO40" s="101"/>
      <c r="IP40" s="101"/>
      <c r="IQ40" s="101"/>
      <c r="IR40" s="101"/>
      <c r="IS40" s="101"/>
      <c r="IT40" s="101"/>
      <c r="IU40" s="101"/>
      <c r="IV40" s="101"/>
      <c r="IW40" s="101"/>
      <c r="IX40" s="101"/>
      <c r="IY40" s="101"/>
      <c r="IZ40" s="101"/>
      <c r="JA40" s="101"/>
      <c r="JB40" s="101"/>
      <c r="JC40" s="101"/>
      <c r="JD40" s="101"/>
      <c r="JE40" s="101"/>
      <c r="JF40" s="101"/>
      <c r="JG40" s="101"/>
      <c r="JH40" s="101"/>
      <c r="JI40" s="101"/>
      <c r="JJ40" s="101"/>
      <c r="JK40" s="101"/>
      <c r="JL40" s="101"/>
      <c r="JM40" s="101"/>
      <c r="JN40" s="101"/>
      <c r="JO40" s="101"/>
      <c r="JP40" s="101"/>
      <c r="JQ40" s="101"/>
      <c r="JR40" s="101"/>
      <c r="JS40" s="101"/>
      <c r="JT40" s="101"/>
      <c r="JU40" s="101"/>
      <c r="JV40" s="101"/>
      <c r="JW40" s="101"/>
      <c r="JX40" s="101"/>
      <c r="JY40" s="101"/>
      <c r="JZ40" s="101"/>
      <c r="KA40" s="101"/>
      <c r="KB40" s="101"/>
      <c r="KC40" s="101"/>
      <c r="KD40" s="101"/>
      <c r="KE40" s="101"/>
      <c r="KF40" s="101"/>
      <c r="KG40" s="101"/>
      <c r="KH40" s="101"/>
      <c r="KI40" s="101"/>
      <c r="KJ40" s="101"/>
      <c r="KK40" s="101"/>
      <c r="KL40" s="101"/>
      <c r="KM40" s="101"/>
      <c r="KN40" s="101"/>
      <c r="KO40" s="101"/>
      <c r="KP40" s="101"/>
      <c r="KQ40" s="101"/>
      <c r="KR40" s="101"/>
      <c r="KS40" s="101"/>
      <c r="KT40" s="101"/>
      <c r="KU40" s="101"/>
      <c r="KV40" s="101"/>
      <c r="KW40" s="101"/>
      <c r="KX40" s="101"/>
      <c r="KY40" s="101"/>
      <c r="KZ40" s="101"/>
      <c r="LA40" s="101"/>
    </row>
    <row r="41" spans="1:313" s="20" customFormat="1" ht="30" customHeight="1" x14ac:dyDescent="0.25">
      <c r="A41" s="29" t="s">
        <v>1356</v>
      </c>
      <c r="B41" s="21">
        <v>4</v>
      </c>
      <c r="C41" s="29"/>
      <c r="D41" s="30">
        <v>3</v>
      </c>
      <c r="E41" s="23">
        <f t="shared" si="4"/>
        <v>3640000</v>
      </c>
      <c r="F41" s="24">
        <v>5.6000000000000001E-2</v>
      </c>
      <c r="G41" s="23">
        <f>35000000+30000000</f>
        <v>65000000</v>
      </c>
      <c r="H41" s="23" t="s">
        <v>402</v>
      </c>
      <c r="I41" s="23"/>
      <c r="J41" s="21"/>
      <c r="K41" s="21"/>
      <c r="L41" s="21" t="s">
        <v>400</v>
      </c>
      <c r="M41" s="21">
        <v>39</v>
      </c>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c r="GE41" s="101"/>
      <c r="GF41" s="101"/>
      <c r="GG41" s="101"/>
      <c r="GH41" s="101"/>
      <c r="GI41" s="101"/>
      <c r="GJ41" s="101"/>
      <c r="GK41" s="101"/>
      <c r="GL41" s="101"/>
      <c r="GM41" s="101"/>
      <c r="GN41" s="101"/>
      <c r="GO41" s="101"/>
      <c r="GP41" s="101"/>
      <c r="GQ41" s="101"/>
      <c r="GR41" s="101"/>
      <c r="GS41" s="101"/>
      <c r="GT41" s="101"/>
      <c r="GU41" s="101"/>
      <c r="GV41" s="101"/>
      <c r="GW41" s="101"/>
      <c r="GX41" s="101"/>
      <c r="GY41" s="101"/>
      <c r="GZ41" s="101"/>
      <c r="HA41" s="101"/>
      <c r="HB41" s="101"/>
      <c r="HC41" s="101"/>
      <c r="HD41" s="101"/>
      <c r="HE41" s="101"/>
      <c r="HF41" s="101"/>
      <c r="HG41" s="101"/>
      <c r="HH41" s="101"/>
      <c r="HI41" s="101"/>
      <c r="HJ41" s="101"/>
      <c r="HK41" s="101"/>
      <c r="HL41" s="101"/>
      <c r="HM41" s="101"/>
      <c r="HN41" s="101"/>
      <c r="HO41" s="101"/>
      <c r="HP41" s="101"/>
      <c r="HQ41" s="101"/>
      <c r="HR41" s="101"/>
      <c r="HS41" s="101"/>
      <c r="HT41" s="101"/>
      <c r="HU41" s="101"/>
      <c r="HV41" s="101"/>
      <c r="HW41" s="101"/>
      <c r="HX41" s="101"/>
      <c r="HY41" s="101"/>
      <c r="HZ41" s="101"/>
      <c r="IA41" s="101"/>
      <c r="IB41" s="101"/>
      <c r="IC41" s="101"/>
      <c r="ID41" s="101"/>
      <c r="IE41" s="101"/>
      <c r="IF41" s="101"/>
      <c r="IG41" s="101"/>
      <c r="IH41" s="101"/>
      <c r="II41" s="101"/>
      <c r="IJ41" s="101"/>
      <c r="IK41" s="101"/>
      <c r="IL41" s="101"/>
      <c r="IM41" s="101"/>
      <c r="IN41" s="101"/>
      <c r="IO41" s="101"/>
      <c r="IP41" s="101"/>
      <c r="IQ41" s="101"/>
      <c r="IR41" s="101"/>
      <c r="IS41" s="101"/>
      <c r="IT41" s="101"/>
      <c r="IU41" s="101"/>
      <c r="IV41" s="101"/>
      <c r="IW41" s="101"/>
      <c r="IX41" s="101"/>
      <c r="IY41" s="101"/>
      <c r="IZ41" s="101"/>
      <c r="JA41" s="101"/>
      <c r="JB41" s="101"/>
      <c r="JC41" s="101"/>
      <c r="JD41" s="101"/>
      <c r="JE41" s="101"/>
      <c r="JF41" s="101"/>
      <c r="JG41" s="101"/>
      <c r="JH41" s="101"/>
      <c r="JI41" s="101"/>
      <c r="JJ41" s="101"/>
      <c r="JK41" s="101"/>
      <c r="JL41" s="101"/>
      <c r="JM41" s="101"/>
      <c r="JN41" s="101"/>
      <c r="JO41" s="101"/>
      <c r="JP41" s="101"/>
      <c r="JQ41" s="101"/>
      <c r="JR41" s="101"/>
      <c r="JS41" s="101"/>
      <c r="JT41" s="101"/>
      <c r="JU41" s="101"/>
      <c r="JV41" s="101"/>
      <c r="JW41" s="101"/>
      <c r="JX41" s="101"/>
      <c r="JY41" s="101"/>
      <c r="JZ41" s="101"/>
      <c r="KA41" s="101"/>
      <c r="KB41" s="101"/>
      <c r="KC41" s="101"/>
      <c r="KD41" s="101"/>
      <c r="KE41" s="101"/>
      <c r="KF41" s="101"/>
      <c r="KG41" s="101"/>
      <c r="KH41" s="101"/>
      <c r="KI41" s="101"/>
      <c r="KJ41" s="101"/>
      <c r="KK41" s="101"/>
      <c r="KL41" s="101"/>
      <c r="KM41" s="101"/>
      <c r="KN41" s="101"/>
      <c r="KO41" s="101"/>
      <c r="KP41" s="101"/>
      <c r="KQ41" s="101"/>
      <c r="KR41" s="101"/>
      <c r="KS41" s="101"/>
      <c r="KT41" s="101"/>
      <c r="KU41" s="101"/>
      <c r="KV41" s="101"/>
      <c r="KW41" s="101"/>
      <c r="KX41" s="101"/>
      <c r="KY41" s="101"/>
      <c r="KZ41" s="101"/>
      <c r="LA41" s="101"/>
    </row>
    <row r="42" spans="1:313" s="6" customFormat="1" ht="30" customHeight="1" x14ac:dyDescent="0.25">
      <c r="A42" s="21" t="s">
        <v>1357</v>
      </c>
      <c r="B42" s="21">
        <v>4</v>
      </c>
      <c r="C42" s="21"/>
      <c r="D42" s="22"/>
      <c r="E42" s="23">
        <v>7000000</v>
      </c>
      <c r="F42" s="24">
        <v>0.05</v>
      </c>
      <c r="G42" s="21" t="s">
        <v>2</v>
      </c>
      <c r="H42" s="21" t="s">
        <v>924</v>
      </c>
      <c r="I42" s="21"/>
      <c r="J42" s="21"/>
      <c r="K42" s="21"/>
      <c r="L42" s="21" t="s">
        <v>807</v>
      </c>
      <c r="M42" s="21">
        <v>40</v>
      </c>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c r="GE42" s="101"/>
      <c r="GF42" s="101"/>
      <c r="GG42" s="101"/>
      <c r="GH42" s="101"/>
      <c r="GI42" s="101"/>
      <c r="GJ42" s="101"/>
      <c r="GK42" s="101"/>
      <c r="GL42" s="101"/>
      <c r="GM42" s="101"/>
      <c r="GN42" s="101"/>
      <c r="GO42" s="101"/>
      <c r="GP42" s="101"/>
      <c r="GQ42" s="101"/>
      <c r="GR42" s="101"/>
      <c r="GS42" s="101"/>
      <c r="GT42" s="101"/>
      <c r="GU42" s="101"/>
      <c r="GV42" s="101"/>
      <c r="GW42" s="101"/>
      <c r="GX42" s="101"/>
      <c r="GY42" s="101"/>
      <c r="GZ42" s="101"/>
      <c r="HA42" s="101"/>
      <c r="HB42" s="101"/>
      <c r="HC42" s="101"/>
      <c r="HD42" s="101"/>
      <c r="HE42" s="101"/>
      <c r="HF42" s="101"/>
      <c r="HG42" s="101"/>
      <c r="HH42" s="101"/>
      <c r="HI42" s="101"/>
      <c r="HJ42" s="101"/>
      <c r="HK42" s="101"/>
      <c r="HL42" s="101"/>
      <c r="HM42" s="101"/>
      <c r="HN42" s="101"/>
      <c r="HO42" s="101"/>
      <c r="HP42" s="101"/>
      <c r="HQ42" s="101"/>
      <c r="HR42" s="101"/>
      <c r="HS42" s="101"/>
      <c r="HT42" s="101"/>
      <c r="HU42" s="101"/>
      <c r="HV42" s="101"/>
      <c r="HW42" s="101"/>
      <c r="HX42" s="101"/>
      <c r="HY42" s="101"/>
      <c r="HZ42" s="101"/>
      <c r="IA42" s="101"/>
      <c r="IB42" s="101"/>
      <c r="IC42" s="101"/>
      <c r="ID42" s="101"/>
      <c r="IE42" s="101"/>
      <c r="IF42" s="101"/>
      <c r="IG42" s="101"/>
      <c r="IH42" s="101"/>
      <c r="II42" s="101"/>
      <c r="IJ42" s="101"/>
      <c r="IK42" s="101"/>
      <c r="IL42" s="101"/>
      <c r="IM42" s="101"/>
      <c r="IN42" s="101"/>
      <c r="IO42" s="101"/>
      <c r="IP42" s="101"/>
      <c r="IQ42" s="101"/>
      <c r="IR42" s="101"/>
      <c r="IS42" s="101"/>
      <c r="IT42" s="101"/>
      <c r="IU42" s="101"/>
      <c r="IV42" s="101"/>
      <c r="IW42" s="101"/>
      <c r="IX42" s="101"/>
      <c r="IY42" s="101"/>
      <c r="IZ42" s="101"/>
      <c r="JA42" s="101"/>
      <c r="JB42" s="101"/>
      <c r="JC42" s="101"/>
      <c r="JD42" s="101"/>
      <c r="JE42" s="101"/>
      <c r="JF42" s="101"/>
      <c r="JG42" s="101"/>
      <c r="JH42" s="101"/>
      <c r="JI42" s="101"/>
      <c r="JJ42" s="101"/>
      <c r="JK42" s="101"/>
      <c r="JL42" s="101"/>
      <c r="JM42" s="101"/>
      <c r="JN42" s="101"/>
      <c r="JO42" s="101"/>
      <c r="JP42" s="101"/>
      <c r="JQ42" s="101"/>
      <c r="JR42" s="101"/>
      <c r="JS42" s="101"/>
      <c r="JT42" s="101"/>
      <c r="JU42" s="101"/>
      <c r="JV42" s="101"/>
      <c r="JW42" s="101"/>
      <c r="JX42" s="101"/>
      <c r="JY42" s="101"/>
      <c r="JZ42" s="101"/>
      <c r="KA42" s="101"/>
      <c r="KB42" s="101"/>
      <c r="KC42" s="101"/>
      <c r="KD42" s="101"/>
      <c r="KE42" s="101"/>
      <c r="KF42" s="101"/>
      <c r="KG42" s="101"/>
      <c r="KH42" s="101"/>
      <c r="KI42" s="101"/>
      <c r="KJ42" s="101"/>
      <c r="KK42" s="101"/>
      <c r="KL42" s="101"/>
      <c r="KM42" s="101"/>
      <c r="KN42" s="101"/>
      <c r="KO42" s="101"/>
      <c r="KP42" s="101"/>
      <c r="KQ42" s="101"/>
      <c r="KR42" s="101"/>
      <c r="KS42" s="101"/>
      <c r="KT42" s="101"/>
      <c r="KU42" s="101"/>
      <c r="KV42" s="101"/>
      <c r="KW42" s="101"/>
      <c r="KX42" s="101"/>
      <c r="KY42" s="101"/>
      <c r="KZ42" s="101"/>
      <c r="LA42" s="101"/>
    </row>
    <row r="43" spans="1:313" s="6" customFormat="1" ht="30" customHeight="1" x14ac:dyDescent="0.25">
      <c r="A43" s="22" t="s">
        <v>937</v>
      </c>
      <c r="B43" s="22">
        <v>4</v>
      </c>
      <c r="C43" s="22"/>
      <c r="D43" s="22">
        <v>6</v>
      </c>
      <c r="E43" s="23">
        <f>G43*F43</f>
        <v>675000</v>
      </c>
      <c r="F43" s="24">
        <v>4.4999999999999998E-2</v>
      </c>
      <c r="G43" s="23">
        <v>15000000</v>
      </c>
      <c r="H43" s="23" t="s">
        <v>22</v>
      </c>
      <c r="I43" s="23"/>
      <c r="J43" s="21"/>
      <c r="K43" s="21">
        <v>1</v>
      </c>
      <c r="L43" s="21" t="s">
        <v>1359</v>
      </c>
      <c r="M43" s="21">
        <v>41</v>
      </c>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c r="GE43" s="101"/>
      <c r="GF43" s="101"/>
      <c r="GG43" s="101"/>
      <c r="GH43" s="101"/>
      <c r="GI43" s="101"/>
      <c r="GJ43" s="101"/>
      <c r="GK43" s="101"/>
      <c r="GL43" s="101"/>
      <c r="GM43" s="101"/>
      <c r="GN43" s="101"/>
      <c r="GO43" s="101"/>
      <c r="GP43" s="101"/>
      <c r="GQ43" s="101"/>
      <c r="GR43" s="101"/>
      <c r="GS43" s="101"/>
      <c r="GT43" s="101"/>
      <c r="GU43" s="101"/>
      <c r="GV43" s="101"/>
      <c r="GW43" s="101"/>
      <c r="GX43" s="101"/>
      <c r="GY43" s="101"/>
      <c r="GZ43" s="101"/>
      <c r="HA43" s="101"/>
      <c r="HB43" s="101"/>
      <c r="HC43" s="101"/>
      <c r="HD43" s="101"/>
      <c r="HE43" s="101"/>
      <c r="HF43" s="101"/>
      <c r="HG43" s="101"/>
      <c r="HH43" s="101"/>
      <c r="HI43" s="101"/>
      <c r="HJ43" s="101"/>
      <c r="HK43" s="101"/>
      <c r="HL43" s="101"/>
      <c r="HM43" s="101"/>
      <c r="HN43" s="101"/>
      <c r="HO43" s="101"/>
      <c r="HP43" s="101"/>
      <c r="HQ43" s="101"/>
      <c r="HR43" s="101"/>
      <c r="HS43" s="101"/>
      <c r="HT43" s="101"/>
      <c r="HU43" s="101"/>
      <c r="HV43" s="101"/>
      <c r="HW43" s="101"/>
      <c r="HX43" s="101"/>
      <c r="HY43" s="101"/>
      <c r="HZ43" s="101"/>
      <c r="IA43" s="101"/>
      <c r="IB43" s="101"/>
      <c r="IC43" s="101"/>
      <c r="ID43" s="101"/>
      <c r="IE43" s="101"/>
      <c r="IF43" s="101"/>
      <c r="IG43" s="101"/>
      <c r="IH43" s="101"/>
      <c r="II43" s="101"/>
      <c r="IJ43" s="101"/>
      <c r="IK43" s="101"/>
      <c r="IL43" s="101"/>
      <c r="IM43" s="101"/>
      <c r="IN43" s="101"/>
      <c r="IO43" s="101"/>
      <c r="IP43" s="101"/>
      <c r="IQ43" s="101"/>
      <c r="IR43" s="101"/>
      <c r="IS43" s="101"/>
      <c r="IT43" s="101"/>
      <c r="IU43" s="101"/>
      <c r="IV43" s="101"/>
      <c r="IW43" s="101"/>
      <c r="IX43" s="101"/>
      <c r="IY43" s="101"/>
      <c r="IZ43" s="101"/>
      <c r="JA43" s="101"/>
      <c r="JB43" s="101"/>
      <c r="JC43" s="101"/>
      <c r="JD43" s="101"/>
      <c r="JE43" s="101"/>
      <c r="JF43" s="101"/>
      <c r="JG43" s="101"/>
      <c r="JH43" s="101"/>
      <c r="JI43" s="101"/>
      <c r="JJ43" s="101"/>
      <c r="JK43" s="101"/>
      <c r="JL43" s="101"/>
      <c r="JM43" s="101"/>
      <c r="JN43" s="101"/>
      <c r="JO43" s="101"/>
      <c r="JP43" s="101"/>
      <c r="JQ43" s="101"/>
      <c r="JR43" s="101"/>
      <c r="JS43" s="101"/>
      <c r="JT43" s="101"/>
      <c r="JU43" s="101"/>
      <c r="JV43" s="101"/>
      <c r="JW43" s="101"/>
      <c r="JX43" s="101"/>
      <c r="JY43" s="101"/>
      <c r="JZ43" s="101"/>
      <c r="KA43" s="101"/>
      <c r="KB43" s="101"/>
      <c r="KC43" s="101"/>
      <c r="KD43" s="101"/>
      <c r="KE43" s="101"/>
      <c r="KF43" s="101"/>
      <c r="KG43" s="101"/>
      <c r="KH43" s="101"/>
      <c r="KI43" s="101"/>
      <c r="KJ43" s="101"/>
      <c r="KK43" s="101"/>
      <c r="KL43" s="101"/>
      <c r="KM43" s="101"/>
      <c r="KN43" s="101"/>
      <c r="KO43" s="101"/>
      <c r="KP43" s="101"/>
      <c r="KQ43" s="101"/>
      <c r="KR43" s="101"/>
      <c r="KS43" s="101"/>
      <c r="KT43" s="101"/>
      <c r="KU43" s="101"/>
      <c r="KV43" s="101"/>
      <c r="KW43" s="101"/>
      <c r="KX43" s="101"/>
      <c r="KY43" s="101"/>
      <c r="KZ43" s="101"/>
      <c r="LA43" s="101"/>
    </row>
    <row r="44" spans="1:313" s="6" customFormat="1" ht="30" customHeight="1" x14ac:dyDescent="0.25">
      <c r="A44" s="21" t="s">
        <v>1360</v>
      </c>
      <c r="B44" s="21">
        <v>4</v>
      </c>
      <c r="C44" s="21"/>
      <c r="D44" s="22">
        <v>8</v>
      </c>
      <c r="E44" s="23">
        <f>G44*F44</f>
        <v>2250000</v>
      </c>
      <c r="F44" s="24">
        <v>4.4999999999999998E-2</v>
      </c>
      <c r="G44" s="34">
        <v>50000000</v>
      </c>
      <c r="H44" s="23" t="s">
        <v>868</v>
      </c>
      <c r="I44" s="23"/>
      <c r="J44" s="21"/>
      <c r="K44" s="21"/>
      <c r="L44" s="21" t="s">
        <v>867</v>
      </c>
      <c r="M44" s="21">
        <v>42</v>
      </c>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c r="GE44" s="101"/>
      <c r="GF44" s="101"/>
      <c r="GG44" s="101"/>
      <c r="GH44" s="101"/>
      <c r="GI44" s="101"/>
      <c r="GJ44" s="101"/>
      <c r="GK44" s="101"/>
      <c r="GL44" s="101"/>
      <c r="GM44" s="101"/>
      <c r="GN44" s="101"/>
      <c r="GO44" s="101"/>
      <c r="GP44" s="101"/>
      <c r="GQ44" s="101"/>
      <c r="GR44" s="101"/>
      <c r="GS44" s="101"/>
      <c r="GT44" s="101"/>
      <c r="GU44" s="101"/>
      <c r="GV44" s="101"/>
      <c r="GW44" s="101"/>
      <c r="GX44" s="101"/>
      <c r="GY44" s="101"/>
      <c r="GZ44" s="101"/>
      <c r="HA44" s="101"/>
      <c r="HB44" s="101"/>
      <c r="HC44" s="101"/>
      <c r="HD44" s="101"/>
      <c r="HE44" s="101"/>
      <c r="HF44" s="101"/>
      <c r="HG44" s="101"/>
      <c r="HH44" s="101"/>
      <c r="HI44" s="101"/>
      <c r="HJ44" s="101"/>
      <c r="HK44" s="101"/>
      <c r="HL44" s="101"/>
      <c r="HM44" s="101"/>
      <c r="HN44" s="101"/>
      <c r="HO44" s="101"/>
      <c r="HP44" s="101"/>
      <c r="HQ44" s="101"/>
      <c r="HR44" s="101"/>
      <c r="HS44" s="101"/>
      <c r="HT44" s="101"/>
      <c r="HU44" s="101"/>
      <c r="HV44" s="101"/>
      <c r="HW44" s="101"/>
      <c r="HX44" s="101"/>
      <c r="HY44" s="101"/>
      <c r="HZ44" s="101"/>
      <c r="IA44" s="101"/>
      <c r="IB44" s="101"/>
      <c r="IC44" s="101"/>
      <c r="ID44" s="101"/>
      <c r="IE44" s="101"/>
      <c r="IF44" s="101"/>
      <c r="IG44" s="101"/>
      <c r="IH44" s="101"/>
      <c r="II44" s="101"/>
      <c r="IJ44" s="101"/>
      <c r="IK44" s="101"/>
      <c r="IL44" s="101"/>
      <c r="IM44" s="101"/>
      <c r="IN44" s="101"/>
      <c r="IO44" s="101"/>
      <c r="IP44" s="101"/>
      <c r="IQ44" s="101"/>
      <c r="IR44" s="101"/>
      <c r="IS44" s="101"/>
      <c r="IT44" s="101"/>
      <c r="IU44" s="101"/>
      <c r="IV44" s="101"/>
      <c r="IW44" s="101"/>
      <c r="IX44" s="101"/>
      <c r="IY44" s="101"/>
      <c r="IZ44" s="101"/>
      <c r="JA44" s="101"/>
      <c r="JB44" s="101"/>
      <c r="JC44" s="101"/>
      <c r="JD44" s="101"/>
      <c r="JE44" s="101"/>
      <c r="JF44" s="101"/>
      <c r="JG44" s="101"/>
      <c r="JH44" s="101"/>
      <c r="JI44" s="101"/>
      <c r="JJ44" s="101"/>
      <c r="JK44" s="101"/>
      <c r="JL44" s="101"/>
      <c r="JM44" s="101"/>
      <c r="JN44" s="101"/>
      <c r="JO44" s="101"/>
      <c r="JP44" s="101"/>
      <c r="JQ44" s="101"/>
      <c r="JR44" s="101"/>
      <c r="JS44" s="101"/>
      <c r="JT44" s="101"/>
      <c r="JU44" s="101"/>
      <c r="JV44" s="101"/>
      <c r="JW44" s="101"/>
      <c r="JX44" s="101"/>
      <c r="JY44" s="101"/>
      <c r="JZ44" s="101"/>
      <c r="KA44" s="101"/>
      <c r="KB44" s="101"/>
      <c r="KC44" s="101"/>
      <c r="KD44" s="101"/>
      <c r="KE44" s="101"/>
      <c r="KF44" s="101"/>
      <c r="KG44" s="101"/>
      <c r="KH44" s="101"/>
      <c r="KI44" s="101"/>
      <c r="KJ44" s="101"/>
      <c r="KK44" s="101"/>
      <c r="KL44" s="101"/>
      <c r="KM44" s="101"/>
      <c r="KN44" s="101"/>
      <c r="KO44" s="101"/>
      <c r="KP44" s="101"/>
      <c r="KQ44" s="101"/>
      <c r="KR44" s="101"/>
      <c r="KS44" s="101"/>
      <c r="KT44" s="101"/>
      <c r="KU44" s="101"/>
      <c r="KV44" s="101"/>
      <c r="KW44" s="101"/>
      <c r="KX44" s="101"/>
      <c r="KY44" s="101"/>
      <c r="KZ44" s="101"/>
      <c r="LA44" s="101"/>
    </row>
    <row r="45" spans="1:313" s="6" customFormat="1" ht="30" customHeight="1" x14ac:dyDescent="0.25">
      <c r="A45" s="32"/>
      <c r="B45" s="32">
        <v>4</v>
      </c>
      <c r="C45" s="32"/>
      <c r="D45" s="33"/>
      <c r="E45" s="26">
        <v>2000000</v>
      </c>
      <c r="F45" s="24"/>
      <c r="G45" s="26" t="s">
        <v>2</v>
      </c>
      <c r="H45" s="26">
        <v>1795</v>
      </c>
      <c r="I45" s="26"/>
      <c r="J45" s="29"/>
      <c r="K45" s="29"/>
      <c r="L45" s="29" t="s">
        <v>1361</v>
      </c>
      <c r="M45" s="21">
        <v>43</v>
      </c>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c r="GV45" s="101"/>
      <c r="GW45" s="101"/>
      <c r="GX45" s="101"/>
      <c r="GY45" s="101"/>
      <c r="GZ45" s="101"/>
      <c r="HA45" s="101"/>
      <c r="HB45" s="101"/>
      <c r="HC45" s="101"/>
      <c r="HD45" s="101"/>
      <c r="HE45" s="101"/>
      <c r="HF45" s="101"/>
      <c r="HG45" s="101"/>
      <c r="HH45" s="101"/>
      <c r="HI45" s="101"/>
      <c r="HJ45" s="101"/>
      <c r="HK45" s="101"/>
      <c r="HL45" s="101"/>
      <c r="HM45" s="101"/>
      <c r="HN45" s="101"/>
      <c r="HO45" s="101"/>
      <c r="HP45" s="101"/>
      <c r="HQ45" s="101"/>
      <c r="HR45" s="101"/>
      <c r="HS45" s="101"/>
      <c r="HT45" s="101"/>
      <c r="HU45" s="101"/>
      <c r="HV45" s="101"/>
      <c r="HW45" s="101"/>
      <c r="HX45" s="101"/>
      <c r="HY45" s="101"/>
      <c r="HZ45" s="101"/>
      <c r="IA45" s="101"/>
      <c r="IB45" s="101"/>
      <c r="IC45" s="101"/>
      <c r="ID45" s="101"/>
      <c r="IE45" s="101"/>
      <c r="IF45" s="101"/>
      <c r="IG45" s="101"/>
      <c r="IH45" s="101"/>
      <c r="II45" s="101"/>
      <c r="IJ45" s="101"/>
      <c r="IK45" s="101"/>
      <c r="IL45" s="101"/>
      <c r="IM45" s="101"/>
      <c r="IN45" s="101"/>
      <c r="IO45" s="101"/>
      <c r="IP45" s="101"/>
      <c r="IQ45" s="101"/>
      <c r="IR45" s="101"/>
      <c r="IS45" s="101"/>
      <c r="IT45" s="101"/>
      <c r="IU45" s="101"/>
      <c r="IV45" s="101"/>
      <c r="IW45" s="101"/>
      <c r="IX45" s="101"/>
      <c r="IY45" s="101"/>
      <c r="IZ45" s="101"/>
      <c r="JA45" s="101"/>
      <c r="JB45" s="101"/>
      <c r="JC45" s="101"/>
      <c r="JD45" s="101"/>
      <c r="JE45" s="101"/>
      <c r="JF45" s="101"/>
      <c r="JG45" s="101"/>
      <c r="JH45" s="101"/>
      <c r="JI45" s="101"/>
      <c r="JJ45" s="101"/>
      <c r="JK45" s="101"/>
      <c r="JL45" s="101"/>
      <c r="JM45" s="101"/>
      <c r="JN45" s="101"/>
      <c r="JO45" s="101"/>
      <c r="JP45" s="101"/>
      <c r="JQ45" s="101"/>
      <c r="JR45" s="101"/>
      <c r="JS45" s="101"/>
      <c r="JT45" s="101"/>
      <c r="JU45" s="101"/>
      <c r="JV45" s="101"/>
      <c r="JW45" s="101"/>
      <c r="JX45" s="101"/>
      <c r="JY45" s="101"/>
      <c r="JZ45" s="101"/>
      <c r="KA45" s="101"/>
      <c r="KB45" s="101"/>
      <c r="KC45" s="101"/>
      <c r="KD45" s="101"/>
      <c r="KE45" s="101"/>
      <c r="KF45" s="101"/>
      <c r="KG45" s="101"/>
      <c r="KH45" s="101"/>
      <c r="KI45" s="101"/>
      <c r="KJ45" s="101"/>
      <c r="KK45" s="101"/>
      <c r="KL45" s="101"/>
      <c r="KM45" s="101"/>
      <c r="KN45" s="101"/>
      <c r="KO45" s="101"/>
      <c r="KP45" s="101"/>
      <c r="KQ45" s="101"/>
      <c r="KR45" s="101"/>
      <c r="KS45" s="101"/>
      <c r="KT45" s="101"/>
      <c r="KU45" s="101"/>
      <c r="KV45" s="101"/>
      <c r="KW45" s="101"/>
      <c r="KX45" s="101"/>
      <c r="KY45" s="101"/>
      <c r="KZ45" s="101"/>
      <c r="LA45" s="101"/>
    </row>
    <row r="46" spans="1:313" s="6" customFormat="1" ht="30" customHeight="1" x14ac:dyDescent="0.25">
      <c r="A46" s="21"/>
      <c r="B46" s="21">
        <v>4</v>
      </c>
      <c r="C46" s="21"/>
      <c r="D46" s="22">
        <v>9</v>
      </c>
      <c r="E46" s="26">
        <f t="shared" ref="E46:E51" si="5">G46*F46</f>
        <v>800000</v>
      </c>
      <c r="F46" s="27">
        <v>0.05</v>
      </c>
      <c r="G46" s="26">
        <v>16000000</v>
      </c>
      <c r="H46" s="21" t="s">
        <v>1049</v>
      </c>
      <c r="I46" s="21"/>
      <c r="J46" s="21"/>
      <c r="K46" s="21"/>
      <c r="L46" s="28" t="s">
        <v>944</v>
      </c>
      <c r="M46" s="21">
        <v>44</v>
      </c>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c r="GE46" s="101"/>
      <c r="GF46" s="101"/>
      <c r="GG46" s="101"/>
      <c r="GH46" s="101"/>
      <c r="GI46" s="101"/>
      <c r="GJ46" s="101"/>
      <c r="GK46" s="101"/>
      <c r="GL46" s="101"/>
      <c r="GM46" s="101"/>
      <c r="GN46" s="101"/>
      <c r="GO46" s="101"/>
      <c r="GP46" s="101"/>
      <c r="GQ46" s="101"/>
      <c r="GR46" s="101"/>
      <c r="GS46" s="101"/>
      <c r="GT46" s="101"/>
      <c r="GU46" s="101"/>
      <c r="GV46" s="101"/>
      <c r="GW46" s="101"/>
      <c r="GX46" s="101"/>
      <c r="GY46" s="101"/>
      <c r="GZ46" s="101"/>
      <c r="HA46" s="101"/>
      <c r="HB46" s="101"/>
      <c r="HC46" s="101"/>
      <c r="HD46" s="101"/>
      <c r="HE46" s="101"/>
      <c r="HF46" s="101"/>
      <c r="HG46" s="101"/>
      <c r="HH46" s="101"/>
      <c r="HI46" s="101"/>
      <c r="HJ46" s="101"/>
      <c r="HK46" s="101"/>
      <c r="HL46" s="101"/>
      <c r="HM46" s="101"/>
      <c r="HN46" s="101"/>
      <c r="HO46" s="101"/>
      <c r="HP46" s="101"/>
      <c r="HQ46" s="101"/>
      <c r="HR46" s="101"/>
      <c r="HS46" s="101"/>
      <c r="HT46" s="101"/>
      <c r="HU46" s="101"/>
      <c r="HV46" s="101"/>
      <c r="HW46" s="101"/>
      <c r="HX46" s="101"/>
      <c r="HY46" s="101"/>
      <c r="HZ46" s="101"/>
      <c r="IA46" s="101"/>
      <c r="IB46" s="101"/>
      <c r="IC46" s="101"/>
      <c r="ID46" s="101"/>
      <c r="IE46" s="101"/>
      <c r="IF46" s="101"/>
      <c r="IG46" s="101"/>
      <c r="IH46" s="101"/>
      <c r="II46" s="101"/>
      <c r="IJ46" s="101"/>
      <c r="IK46" s="101"/>
      <c r="IL46" s="101"/>
      <c r="IM46" s="101"/>
      <c r="IN46" s="101"/>
      <c r="IO46" s="101"/>
      <c r="IP46" s="101"/>
      <c r="IQ46" s="101"/>
      <c r="IR46" s="101"/>
      <c r="IS46" s="101"/>
      <c r="IT46" s="101"/>
      <c r="IU46" s="101"/>
      <c r="IV46" s="101"/>
      <c r="IW46" s="101"/>
      <c r="IX46" s="101"/>
      <c r="IY46" s="101"/>
      <c r="IZ46" s="101"/>
      <c r="JA46" s="101"/>
      <c r="JB46" s="101"/>
      <c r="JC46" s="101"/>
      <c r="JD46" s="101"/>
      <c r="JE46" s="101"/>
      <c r="JF46" s="101"/>
      <c r="JG46" s="101"/>
      <c r="JH46" s="101"/>
      <c r="JI46" s="101"/>
      <c r="JJ46" s="101"/>
      <c r="JK46" s="101"/>
      <c r="JL46" s="101"/>
      <c r="JM46" s="101"/>
      <c r="JN46" s="101"/>
      <c r="JO46" s="101"/>
      <c r="JP46" s="101"/>
      <c r="JQ46" s="101"/>
      <c r="JR46" s="101"/>
      <c r="JS46" s="101"/>
      <c r="JT46" s="101"/>
      <c r="JU46" s="101"/>
      <c r="JV46" s="101"/>
      <c r="JW46" s="101"/>
      <c r="JX46" s="101"/>
      <c r="JY46" s="101"/>
      <c r="JZ46" s="101"/>
      <c r="KA46" s="101"/>
      <c r="KB46" s="101"/>
      <c r="KC46" s="101"/>
      <c r="KD46" s="101"/>
      <c r="KE46" s="101"/>
      <c r="KF46" s="101"/>
      <c r="KG46" s="101"/>
      <c r="KH46" s="101"/>
      <c r="KI46" s="101"/>
      <c r="KJ46" s="101"/>
      <c r="KK46" s="101"/>
      <c r="KL46" s="101"/>
      <c r="KM46" s="101"/>
      <c r="KN46" s="101"/>
      <c r="KO46" s="101"/>
      <c r="KP46" s="101"/>
      <c r="KQ46" s="101"/>
      <c r="KR46" s="101"/>
      <c r="KS46" s="101"/>
      <c r="KT46" s="101"/>
      <c r="KU46" s="101"/>
      <c r="KV46" s="101"/>
      <c r="KW46" s="101"/>
      <c r="KX46" s="101"/>
      <c r="KY46" s="101"/>
      <c r="KZ46" s="101"/>
      <c r="LA46" s="101"/>
    </row>
    <row r="47" spans="1:313" s="6" customFormat="1" ht="30" customHeight="1" x14ac:dyDescent="0.25">
      <c r="A47" s="21" t="s">
        <v>997</v>
      </c>
      <c r="B47" s="21">
        <v>4</v>
      </c>
      <c r="C47" s="21"/>
      <c r="D47" s="22"/>
      <c r="E47" s="23">
        <f t="shared" si="5"/>
        <v>10000000</v>
      </c>
      <c r="F47" s="24">
        <v>0.05</v>
      </c>
      <c r="G47" s="23">
        <v>200000000</v>
      </c>
      <c r="H47" s="23" t="s">
        <v>237</v>
      </c>
      <c r="I47" s="23"/>
      <c r="J47" s="21"/>
      <c r="K47" s="21">
        <v>1</v>
      </c>
      <c r="L47" s="21" t="s">
        <v>9</v>
      </c>
      <c r="M47" s="21">
        <v>45</v>
      </c>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c r="GE47" s="101"/>
      <c r="GF47" s="101"/>
      <c r="GG47" s="101"/>
      <c r="GH47" s="101"/>
      <c r="GI47" s="101"/>
      <c r="GJ47" s="101"/>
      <c r="GK47" s="101"/>
      <c r="GL47" s="101"/>
      <c r="GM47" s="101"/>
      <c r="GN47" s="101"/>
      <c r="GO47" s="101"/>
      <c r="GP47" s="101"/>
      <c r="GQ47" s="101"/>
      <c r="GR47" s="101"/>
      <c r="GS47" s="101"/>
      <c r="GT47" s="101"/>
      <c r="GU47" s="101"/>
      <c r="GV47" s="101"/>
      <c r="GW47" s="101"/>
      <c r="GX47" s="101"/>
      <c r="GY47" s="101"/>
      <c r="GZ47" s="101"/>
      <c r="HA47" s="101"/>
      <c r="HB47" s="101"/>
      <c r="HC47" s="101"/>
      <c r="HD47" s="101"/>
      <c r="HE47" s="101"/>
      <c r="HF47" s="101"/>
      <c r="HG47" s="101"/>
      <c r="HH47" s="101"/>
      <c r="HI47" s="101"/>
      <c r="HJ47" s="101"/>
      <c r="HK47" s="101"/>
      <c r="HL47" s="101"/>
      <c r="HM47" s="101"/>
      <c r="HN47" s="101"/>
      <c r="HO47" s="101"/>
      <c r="HP47" s="101"/>
      <c r="HQ47" s="101"/>
      <c r="HR47" s="101"/>
      <c r="HS47" s="101"/>
      <c r="HT47" s="101"/>
      <c r="HU47" s="101"/>
      <c r="HV47" s="101"/>
      <c r="HW47" s="101"/>
      <c r="HX47" s="101"/>
      <c r="HY47" s="101"/>
      <c r="HZ47" s="101"/>
      <c r="IA47" s="101"/>
      <c r="IB47" s="101"/>
      <c r="IC47" s="101"/>
      <c r="ID47" s="101"/>
      <c r="IE47" s="101"/>
      <c r="IF47" s="101"/>
      <c r="IG47" s="101"/>
      <c r="IH47" s="101"/>
      <c r="II47" s="101"/>
      <c r="IJ47" s="101"/>
      <c r="IK47" s="101"/>
      <c r="IL47" s="101"/>
      <c r="IM47" s="101"/>
      <c r="IN47" s="101"/>
      <c r="IO47" s="101"/>
      <c r="IP47" s="101"/>
      <c r="IQ47" s="101"/>
      <c r="IR47" s="101"/>
      <c r="IS47" s="101"/>
      <c r="IT47" s="101"/>
      <c r="IU47" s="101"/>
      <c r="IV47" s="101"/>
      <c r="IW47" s="101"/>
      <c r="IX47" s="101"/>
      <c r="IY47" s="101"/>
      <c r="IZ47" s="101"/>
      <c r="JA47" s="101"/>
      <c r="JB47" s="101"/>
      <c r="JC47" s="101"/>
      <c r="JD47" s="101"/>
      <c r="JE47" s="101"/>
      <c r="JF47" s="101"/>
      <c r="JG47" s="101"/>
      <c r="JH47" s="101"/>
      <c r="JI47" s="101"/>
      <c r="JJ47" s="101"/>
      <c r="JK47" s="101"/>
      <c r="JL47" s="101"/>
      <c r="JM47" s="101"/>
      <c r="JN47" s="101"/>
      <c r="JO47" s="101"/>
      <c r="JP47" s="101"/>
      <c r="JQ47" s="101"/>
      <c r="JR47" s="101"/>
      <c r="JS47" s="101"/>
      <c r="JT47" s="101"/>
      <c r="JU47" s="101"/>
      <c r="JV47" s="101"/>
      <c r="JW47" s="101"/>
      <c r="JX47" s="101"/>
      <c r="JY47" s="101"/>
      <c r="JZ47" s="101"/>
      <c r="KA47" s="101"/>
      <c r="KB47" s="101"/>
      <c r="KC47" s="101"/>
      <c r="KD47" s="101"/>
      <c r="KE47" s="101"/>
      <c r="KF47" s="101"/>
      <c r="KG47" s="101"/>
      <c r="KH47" s="101"/>
      <c r="KI47" s="101"/>
      <c r="KJ47" s="101"/>
      <c r="KK47" s="101"/>
      <c r="KL47" s="101"/>
      <c r="KM47" s="101"/>
      <c r="KN47" s="101"/>
      <c r="KO47" s="101"/>
      <c r="KP47" s="101"/>
      <c r="KQ47" s="101"/>
      <c r="KR47" s="101"/>
      <c r="KS47" s="101"/>
      <c r="KT47" s="101"/>
      <c r="KU47" s="101"/>
      <c r="KV47" s="101"/>
      <c r="KW47" s="101"/>
      <c r="KX47" s="101"/>
      <c r="KY47" s="101"/>
      <c r="KZ47" s="101"/>
      <c r="LA47" s="101"/>
    </row>
    <row r="48" spans="1:313" s="6" customFormat="1" ht="30" customHeight="1" x14ac:dyDescent="0.25">
      <c r="A48" s="21" t="s">
        <v>1362</v>
      </c>
      <c r="B48" s="21">
        <v>4</v>
      </c>
      <c r="C48" s="21"/>
      <c r="D48" s="22">
        <v>8</v>
      </c>
      <c r="E48" s="34">
        <f t="shared" si="5"/>
        <v>9000000</v>
      </c>
      <c r="F48" s="41">
        <v>0.05</v>
      </c>
      <c r="G48" s="34">
        <v>180000000</v>
      </c>
      <c r="H48" s="21" t="s">
        <v>1069</v>
      </c>
      <c r="I48" s="21"/>
      <c r="J48" s="21"/>
      <c r="K48" s="21"/>
      <c r="L48" s="28" t="s">
        <v>1068</v>
      </c>
      <c r="M48" s="21">
        <v>46</v>
      </c>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c r="GE48" s="101"/>
      <c r="GF48" s="101"/>
      <c r="GG48" s="101"/>
      <c r="GH48" s="101"/>
      <c r="GI48" s="101"/>
      <c r="GJ48" s="101"/>
      <c r="GK48" s="101"/>
      <c r="GL48" s="101"/>
      <c r="GM48" s="101"/>
      <c r="GN48" s="101"/>
      <c r="GO48" s="101"/>
      <c r="GP48" s="101"/>
      <c r="GQ48" s="101"/>
      <c r="GR48" s="101"/>
      <c r="GS48" s="101"/>
      <c r="GT48" s="101"/>
      <c r="GU48" s="101"/>
      <c r="GV48" s="101"/>
      <c r="GW48" s="101"/>
      <c r="GX48" s="101"/>
      <c r="GY48" s="101"/>
      <c r="GZ48" s="101"/>
      <c r="HA48" s="101"/>
      <c r="HB48" s="101"/>
      <c r="HC48" s="101"/>
      <c r="HD48" s="101"/>
      <c r="HE48" s="101"/>
      <c r="HF48" s="101"/>
      <c r="HG48" s="101"/>
      <c r="HH48" s="101"/>
      <c r="HI48" s="101"/>
      <c r="HJ48" s="101"/>
      <c r="HK48" s="101"/>
      <c r="HL48" s="101"/>
      <c r="HM48" s="101"/>
      <c r="HN48" s="101"/>
      <c r="HO48" s="101"/>
      <c r="HP48" s="101"/>
      <c r="HQ48" s="101"/>
      <c r="HR48" s="101"/>
      <c r="HS48" s="101"/>
      <c r="HT48" s="101"/>
      <c r="HU48" s="101"/>
      <c r="HV48" s="101"/>
      <c r="HW48" s="101"/>
      <c r="HX48" s="101"/>
      <c r="HY48" s="101"/>
      <c r="HZ48" s="101"/>
      <c r="IA48" s="101"/>
      <c r="IB48" s="101"/>
      <c r="IC48" s="101"/>
      <c r="ID48" s="101"/>
      <c r="IE48" s="101"/>
      <c r="IF48" s="101"/>
      <c r="IG48" s="101"/>
      <c r="IH48" s="101"/>
      <c r="II48" s="101"/>
      <c r="IJ48" s="101"/>
      <c r="IK48" s="101"/>
      <c r="IL48" s="101"/>
      <c r="IM48" s="101"/>
      <c r="IN48" s="101"/>
      <c r="IO48" s="101"/>
      <c r="IP48" s="101"/>
      <c r="IQ48" s="101"/>
      <c r="IR48" s="101"/>
      <c r="IS48" s="101"/>
      <c r="IT48" s="101"/>
      <c r="IU48" s="101"/>
      <c r="IV48" s="101"/>
      <c r="IW48" s="101"/>
      <c r="IX48" s="101"/>
      <c r="IY48" s="101"/>
      <c r="IZ48" s="101"/>
      <c r="JA48" s="101"/>
      <c r="JB48" s="101"/>
      <c r="JC48" s="101"/>
      <c r="JD48" s="101"/>
      <c r="JE48" s="101"/>
      <c r="JF48" s="101"/>
      <c r="JG48" s="101"/>
      <c r="JH48" s="101"/>
      <c r="JI48" s="101"/>
      <c r="JJ48" s="101"/>
      <c r="JK48" s="101"/>
      <c r="JL48" s="101"/>
      <c r="JM48" s="101"/>
      <c r="JN48" s="101"/>
      <c r="JO48" s="101"/>
      <c r="JP48" s="101"/>
      <c r="JQ48" s="101"/>
      <c r="JR48" s="101"/>
      <c r="JS48" s="101"/>
      <c r="JT48" s="101"/>
      <c r="JU48" s="101"/>
      <c r="JV48" s="101"/>
      <c r="JW48" s="101"/>
      <c r="JX48" s="101"/>
      <c r="JY48" s="101"/>
      <c r="JZ48" s="101"/>
      <c r="KA48" s="101"/>
      <c r="KB48" s="101"/>
      <c r="KC48" s="101"/>
      <c r="KD48" s="101"/>
      <c r="KE48" s="101"/>
      <c r="KF48" s="101"/>
      <c r="KG48" s="101"/>
      <c r="KH48" s="101"/>
      <c r="KI48" s="101"/>
      <c r="KJ48" s="101"/>
      <c r="KK48" s="101"/>
      <c r="KL48" s="101"/>
      <c r="KM48" s="101"/>
      <c r="KN48" s="101"/>
      <c r="KO48" s="101"/>
      <c r="KP48" s="101"/>
      <c r="KQ48" s="101"/>
      <c r="KR48" s="101"/>
      <c r="KS48" s="101"/>
      <c r="KT48" s="101"/>
      <c r="KU48" s="101"/>
      <c r="KV48" s="101"/>
      <c r="KW48" s="101"/>
      <c r="KX48" s="101"/>
      <c r="KY48" s="101"/>
      <c r="KZ48" s="101"/>
      <c r="LA48" s="101"/>
    </row>
    <row r="49" spans="1:313" s="6" customFormat="1" ht="30" customHeight="1" x14ac:dyDescent="0.25">
      <c r="A49" s="21" t="s">
        <v>935</v>
      </c>
      <c r="B49" s="94">
        <v>4</v>
      </c>
      <c r="C49" s="94"/>
      <c r="D49" s="97">
        <v>2</v>
      </c>
      <c r="E49" s="23">
        <f t="shared" si="5"/>
        <v>12000000</v>
      </c>
      <c r="F49" s="24">
        <v>0.06</v>
      </c>
      <c r="G49" s="23">
        <v>200000000</v>
      </c>
      <c r="H49" s="21" t="s">
        <v>934</v>
      </c>
      <c r="I49" s="21"/>
      <c r="J49" s="21"/>
      <c r="K49" s="21"/>
      <c r="L49" s="21" t="s">
        <v>826</v>
      </c>
      <c r="M49" s="21">
        <v>47</v>
      </c>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c r="GE49" s="101"/>
      <c r="GF49" s="101"/>
      <c r="GG49" s="101"/>
      <c r="GH49" s="101"/>
      <c r="GI49" s="101"/>
      <c r="GJ49" s="101"/>
      <c r="GK49" s="101"/>
      <c r="GL49" s="101"/>
      <c r="GM49" s="101"/>
      <c r="GN49" s="101"/>
      <c r="GO49" s="101"/>
      <c r="GP49" s="101"/>
      <c r="GQ49" s="101"/>
      <c r="GR49" s="101"/>
      <c r="GS49" s="101"/>
      <c r="GT49" s="101"/>
      <c r="GU49" s="101"/>
      <c r="GV49" s="101"/>
      <c r="GW49" s="101"/>
      <c r="GX49" s="101"/>
      <c r="GY49" s="101"/>
      <c r="GZ49" s="101"/>
      <c r="HA49" s="101"/>
      <c r="HB49" s="101"/>
      <c r="HC49" s="101"/>
      <c r="HD49" s="101"/>
      <c r="HE49" s="101"/>
      <c r="HF49" s="101"/>
      <c r="HG49" s="101"/>
      <c r="HH49" s="101"/>
      <c r="HI49" s="101"/>
      <c r="HJ49" s="101"/>
      <c r="HK49" s="101"/>
      <c r="HL49" s="101"/>
      <c r="HM49" s="101"/>
      <c r="HN49" s="101"/>
      <c r="HO49" s="101"/>
      <c r="HP49" s="101"/>
      <c r="HQ49" s="101"/>
      <c r="HR49" s="101"/>
      <c r="HS49" s="101"/>
      <c r="HT49" s="101"/>
      <c r="HU49" s="101"/>
      <c r="HV49" s="101"/>
      <c r="HW49" s="101"/>
      <c r="HX49" s="101"/>
      <c r="HY49" s="101"/>
      <c r="HZ49" s="101"/>
      <c r="IA49" s="101"/>
      <c r="IB49" s="101"/>
      <c r="IC49" s="101"/>
      <c r="ID49" s="101"/>
      <c r="IE49" s="101"/>
      <c r="IF49" s="101"/>
      <c r="IG49" s="101"/>
      <c r="IH49" s="101"/>
      <c r="II49" s="101"/>
      <c r="IJ49" s="101"/>
      <c r="IK49" s="101"/>
      <c r="IL49" s="101"/>
      <c r="IM49" s="101"/>
      <c r="IN49" s="101"/>
      <c r="IO49" s="101"/>
      <c r="IP49" s="101"/>
      <c r="IQ49" s="101"/>
      <c r="IR49" s="101"/>
      <c r="IS49" s="101"/>
      <c r="IT49" s="101"/>
      <c r="IU49" s="101"/>
      <c r="IV49" s="101"/>
      <c r="IW49" s="101"/>
      <c r="IX49" s="101"/>
      <c r="IY49" s="101"/>
      <c r="IZ49" s="101"/>
      <c r="JA49" s="101"/>
      <c r="JB49" s="101"/>
      <c r="JC49" s="101"/>
      <c r="JD49" s="101"/>
      <c r="JE49" s="101"/>
      <c r="JF49" s="101"/>
      <c r="JG49" s="101"/>
      <c r="JH49" s="101"/>
      <c r="JI49" s="101"/>
      <c r="JJ49" s="101"/>
      <c r="JK49" s="101"/>
      <c r="JL49" s="101"/>
      <c r="JM49" s="101"/>
      <c r="JN49" s="101"/>
      <c r="JO49" s="101"/>
      <c r="JP49" s="101"/>
      <c r="JQ49" s="101"/>
      <c r="JR49" s="101"/>
      <c r="JS49" s="101"/>
      <c r="JT49" s="101"/>
      <c r="JU49" s="101"/>
      <c r="JV49" s="101"/>
      <c r="JW49" s="101"/>
      <c r="JX49" s="101"/>
      <c r="JY49" s="101"/>
      <c r="JZ49" s="101"/>
      <c r="KA49" s="101"/>
      <c r="KB49" s="101"/>
      <c r="KC49" s="101"/>
      <c r="KD49" s="101"/>
      <c r="KE49" s="101"/>
      <c r="KF49" s="101"/>
      <c r="KG49" s="101"/>
      <c r="KH49" s="101"/>
      <c r="KI49" s="101"/>
      <c r="KJ49" s="101"/>
      <c r="KK49" s="101"/>
      <c r="KL49" s="101"/>
      <c r="KM49" s="101"/>
      <c r="KN49" s="101"/>
      <c r="KO49" s="101"/>
      <c r="KP49" s="101"/>
      <c r="KQ49" s="101"/>
      <c r="KR49" s="101"/>
      <c r="KS49" s="101"/>
      <c r="KT49" s="101"/>
      <c r="KU49" s="101"/>
      <c r="KV49" s="101"/>
      <c r="KW49" s="101"/>
      <c r="KX49" s="101"/>
      <c r="KY49" s="101"/>
      <c r="KZ49" s="101"/>
      <c r="LA49" s="101"/>
    </row>
    <row r="50" spans="1:313" s="6" customFormat="1" ht="30" customHeight="1" x14ac:dyDescent="0.25">
      <c r="A50" s="21" t="s">
        <v>1146</v>
      </c>
      <c r="B50" s="96"/>
      <c r="C50" s="96"/>
      <c r="D50" s="99"/>
      <c r="E50" s="23">
        <f t="shared" si="5"/>
        <v>22900000</v>
      </c>
      <c r="F50" s="24">
        <v>0.05</v>
      </c>
      <c r="G50" s="23">
        <v>458000000</v>
      </c>
      <c r="H50" s="21" t="s">
        <v>1047</v>
      </c>
      <c r="I50" s="21"/>
      <c r="J50" s="21"/>
      <c r="K50" s="21"/>
      <c r="L50" s="21" t="s">
        <v>826</v>
      </c>
      <c r="M50" s="21">
        <v>48</v>
      </c>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c r="GE50" s="101"/>
      <c r="GF50" s="101"/>
      <c r="GG50" s="101"/>
      <c r="GH50" s="101"/>
      <c r="GI50" s="101"/>
      <c r="GJ50" s="101"/>
      <c r="GK50" s="101"/>
      <c r="GL50" s="101"/>
      <c r="GM50" s="101"/>
      <c r="GN50" s="101"/>
      <c r="GO50" s="101"/>
      <c r="GP50" s="101"/>
      <c r="GQ50" s="101"/>
      <c r="GR50" s="101"/>
      <c r="GS50" s="101"/>
      <c r="GT50" s="101"/>
      <c r="GU50" s="101"/>
      <c r="GV50" s="101"/>
      <c r="GW50" s="101"/>
      <c r="GX50" s="101"/>
      <c r="GY50" s="101"/>
      <c r="GZ50" s="101"/>
      <c r="HA50" s="101"/>
      <c r="HB50" s="101"/>
      <c r="HC50" s="101"/>
      <c r="HD50" s="101"/>
      <c r="HE50" s="101"/>
      <c r="HF50" s="101"/>
      <c r="HG50" s="101"/>
      <c r="HH50" s="101"/>
      <c r="HI50" s="101"/>
      <c r="HJ50" s="101"/>
      <c r="HK50" s="101"/>
      <c r="HL50" s="101"/>
      <c r="HM50" s="101"/>
      <c r="HN50" s="101"/>
      <c r="HO50" s="101"/>
      <c r="HP50" s="101"/>
      <c r="HQ50" s="101"/>
      <c r="HR50" s="101"/>
      <c r="HS50" s="101"/>
      <c r="HT50" s="101"/>
      <c r="HU50" s="101"/>
      <c r="HV50" s="101"/>
      <c r="HW50" s="101"/>
      <c r="HX50" s="101"/>
      <c r="HY50" s="101"/>
      <c r="HZ50" s="101"/>
      <c r="IA50" s="101"/>
      <c r="IB50" s="101"/>
      <c r="IC50" s="101"/>
      <c r="ID50" s="101"/>
      <c r="IE50" s="101"/>
      <c r="IF50" s="101"/>
      <c r="IG50" s="101"/>
      <c r="IH50" s="101"/>
      <c r="II50" s="101"/>
      <c r="IJ50" s="101"/>
      <c r="IK50" s="101"/>
      <c r="IL50" s="101"/>
      <c r="IM50" s="101"/>
      <c r="IN50" s="101"/>
      <c r="IO50" s="101"/>
      <c r="IP50" s="101"/>
      <c r="IQ50" s="101"/>
      <c r="IR50" s="101"/>
      <c r="IS50" s="101"/>
      <c r="IT50" s="101"/>
      <c r="IU50" s="101"/>
      <c r="IV50" s="101"/>
      <c r="IW50" s="101"/>
      <c r="IX50" s="101"/>
      <c r="IY50" s="101"/>
      <c r="IZ50" s="101"/>
      <c r="JA50" s="101"/>
      <c r="JB50" s="101"/>
      <c r="JC50" s="101"/>
      <c r="JD50" s="101"/>
      <c r="JE50" s="101"/>
      <c r="JF50" s="101"/>
      <c r="JG50" s="101"/>
      <c r="JH50" s="101"/>
      <c r="JI50" s="101"/>
      <c r="JJ50" s="101"/>
      <c r="JK50" s="101"/>
      <c r="JL50" s="101"/>
      <c r="JM50" s="101"/>
      <c r="JN50" s="101"/>
      <c r="JO50" s="101"/>
      <c r="JP50" s="101"/>
      <c r="JQ50" s="101"/>
      <c r="JR50" s="101"/>
      <c r="JS50" s="101"/>
      <c r="JT50" s="101"/>
      <c r="JU50" s="101"/>
      <c r="JV50" s="101"/>
      <c r="JW50" s="101"/>
      <c r="JX50" s="101"/>
      <c r="JY50" s="101"/>
      <c r="JZ50" s="101"/>
      <c r="KA50" s="101"/>
      <c r="KB50" s="101"/>
      <c r="KC50" s="101"/>
      <c r="KD50" s="101"/>
      <c r="KE50" s="101"/>
      <c r="KF50" s="101"/>
      <c r="KG50" s="101"/>
      <c r="KH50" s="101"/>
      <c r="KI50" s="101"/>
      <c r="KJ50" s="101"/>
      <c r="KK50" s="101"/>
      <c r="KL50" s="101"/>
      <c r="KM50" s="101"/>
      <c r="KN50" s="101"/>
      <c r="KO50" s="101"/>
      <c r="KP50" s="101"/>
      <c r="KQ50" s="101"/>
      <c r="KR50" s="101"/>
      <c r="KS50" s="101"/>
      <c r="KT50" s="101"/>
      <c r="KU50" s="101"/>
      <c r="KV50" s="101"/>
      <c r="KW50" s="101"/>
      <c r="KX50" s="101"/>
      <c r="KY50" s="101"/>
      <c r="KZ50" s="101"/>
      <c r="LA50" s="101"/>
    </row>
    <row r="51" spans="1:313" s="6" customFormat="1" ht="30" customHeight="1" x14ac:dyDescent="0.25">
      <c r="A51" s="21"/>
      <c r="B51" s="95"/>
      <c r="C51" s="95"/>
      <c r="D51" s="98"/>
      <c r="E51" s="23">
        <f t="shared" si="5"/>
        <v>700000.00000000012</v>
      </c>
      <c r="F51" s="24">
        <v>7.0000000000000007E-2</v>
      </c>
      <c r="G51" s="23">
        <v>10000000</v>
      </c>
      <c r="H51" s="21" t="s">
        <v>1048</v>
      </c>
      <c r="I51" s="21"/>
      <c r="J51" s="21"/>
      <c r="K51" s="21"/>
      <c r="L51" s="21" t="s">
        <v>826</v>
      </c>
      <c r="M51" s="21">
        <v>49</v>
      </c>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c r="GE51" s="101"/>
      <c r="GF51" s="101"/>
      <c r="GG51" s="101"/>
      <c r="GH51" s="101"/>
      <c r="GI51" s="101"/>
      <c r="GJ51" s="101"/>
      <c r="GK51" s="101"/>
      <c r="GL51" s="101"/>
      <c r="GM51" s="101"/>
      <c r="GN51" s="101"/>
      <c r="GO51" s="101"/>
      <c r="GP51" s="101"/>
      <c r="GQ51" s="101"/>
      <c r="GR51" s="101"/>
      <c r="GS51" s="101"/>
      <c r="GT51" s="101"/>
      <c r="GU51" s="101"/>
      <c r="GV51" s="101"/>
      <c r="GW51" s="101"/>
      <c r="GX51" s="101"/>
      <c r="GY51" s="101"/>
      <c r="GZ51" s="101"/>
      <c r="HA51" s="101"/>
      <c r="HB51" s="101"/>
      <c r="HC51" s="101"/>
      <c r="HD51" s="101"/>
      <c r="HE51" s="101"/>
      <c r="HF51" s="101"/>
      <c r="HG51" s="101"/>
      <c r="HH51" s="101"/>
      <c r="HI51" s="101"/>
      <c r="HJ51" s="101"/>
      <c r="HK51" s="101"/>
      <c r="HL51" s="101"/>
      <c r="HM51" s="101"/>
      <c r="HN51" s="101"/>
      <c r="HO51" s="101"/>
      <c r="HP51" s="101"/>
      <c r="HQ51" s="101"/>
      <c r="HR51" s="101"/>
      <c r="HS51" s="101"/>
      <c r="HT51" s="101"/>
      <c r="HU51" s="101"/>
      <c r="HV51" s="101"/>
      <c r="HW51" s="101"/>
      <c r="HX51" s="101"/>
      <c r="HY51" s="101"/>
      <c r="HZ51" s="101"/>
      <c r="IA51" s="101"/>
      <c r="IB51" s="101"/>
      <c r="IC51" s="101"/>
      <c r="ID51" s="101"/>
      <c r="IE51" s="101"/>
      <c r="IF51" s="101"/>
      <c r="IG51" s="101"/>
      <c r="IH51" s="101"/>
      <c r="II51" s="101"/>
      <c r="IJ51" s="101"/>
      <c r="IK51" s="101"/>
      <c r="IL51" s="101"/>
      <c r="IM51" s="101"/>
      <c r="IN51" s="101"/>
      <c r="IO51" s="101"/>
      <c r="IP51" s="101"/>
      <c r="IQ51" s="101"/>
      <c r="IR51" s="101"/>
      <c r="IS51" s="101"/>
      <c r="IT51" s="101"/>
      <c r="IU51" s="101"/>
      <c r="IV51" s="101"/>
      <c r="IW51" s="101"/>
      <c r="IX51" s="101"/>
      <c r="IY51" s="101"/>
      <c r="IZ51" s="101"/>
      <c r="JA51" s="101"/>
      <c r="JB51" s="101"/>
      <c r="JC51" s="101"/>
      <c r="JD51" s="101"/>
      <c r="JE51" s="101"/>
      <c r="JF51" s="101"/>
      <c r="JG51" s="101"/>
      <c r="JH51" s="101"/>
      <c r="JI51" s="101"/>
      <c r="JJ51" s="101"/>
      <c r="JK51" s="101"/>
      <c r="JL51" s="101"/>
      <c r="JM51" s="101"/>
      <c r="JN51" s="101"/>
      <c r="JO51" s="101"/>
      <c r="JP51" s="101"/>
      <c r="JQ51" s="101"/>
      <c r="JR51" s="101"/>
      <c r="JS51" s="101"/>
      <c r="JT51" s="101"/>
      <c r="JU51" s="101"/>
      <c r="JV51" s="101"/>
      <c r="JW51" s="101"/>
      <c r="JX51" s="101"/>
      <c r="JY51" s="101"/>
      <c r="JZ51" s="101"/>
      <c r="KA51" s="101"/>
      <c r="KB51" s="101"/>
      <c r="KC51" s="101"/>
      <c r="KD51" s="101"/>
      <c r="KE51" s="101"/>
      <c r="KF51" s="101"/>
      <c r="KG51" s="101"/>
      <c r="KH51" s="101"/>
      <c r="KI51" s="101"/>
      <c r="KJ51" s="101"/>
      <c r="KK51" s="101"/>
      <c r="KL51" s="101"/>
      <c r="KM51" s="101"/>
      <c r="KN51" s="101"/>
      <c r="KO51" s="101"/>
      <c r="KP51" s="101"/>
      <c r="KQ51" s="101"/>
      <c r="KR51" s="101"/>
      <c r="KS51" s="101"/>
      <c r="KT51" s="101"/>
      <c r="KU51" s="101"/>
      <c r="KV51" s="101"/>
      <c r="KW51" s="101"/>
      <c r="KX51" s="101"/>
      <c r="KY51" s="101"/>
      <c r="KZ51" s="101"/>
      <c r="LA51" s="101"/>
    </row>
    <row r="52" spans="1:313" s="6" customFormat="1" ht="30" customHeight="1" x14ac:dyDescent="0.25">
      <c r="A52" s="21" t="s">
        <v>1363</v>
      </c>
      <c r="B52" s="21">
        <v>4</v>
      </c>
      <c r="C52" s="21"/>
      <c r="D52" s="22">
        <v>1</v>
      </c>
      <c r="E52" s="23">
        <v>2250000</v>
      </c>
      <c r="F52" s="24"/>
      <c r="G52" s="23" t="s">
        <v>2</v>
      </c>
      <c r="H52" s="23" t="s">
        <v>803</v>
      </c>
      <c r="I52" s="23"/>
      <c r="J52" s="21"/>
      <c r="K52" s="21"/>
      <c r="L52" s="21" t="s">
        <v>802</v>
      </c>
      <c r="M52" s="21">
        <v>50</v>
      </c>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c r="GE52" s="101"/>
      <c r="GF52" s="101"/>
      <c r="GG52" s="101"/>
      <c r="GH52" s="101"/>
      <c r="GI52" s="101"/>
      <c r="GJ52" s="101"/>
      <c r="GK52" s="101"/>
      <c r="GL52" s="101"/>
      <c r="GM52" s="101"/>
      <c r="GN52" s="101"/>
      <c r="GO52" s="101"/>
      <c r="GP52" s="101"/>
      <c r="GQ52" s="101"/>
      <c r="GR52" s="101"/>
      <c r="GS52" s="101"/>
      <c r="GT52" s="101"/>
      <c r="GU52" s="101"/>
      <c r="GV52" s="101"/>
      <c r="GW52" s="101"/>
      <c r="GX52" s="101"/>
      <c r="GY52" s="101"/>
      <c r="GZ52" s="101"/>
      <c r="HA52" s="101"/>
      <c r="HB52" s="101"/>
      <c r="HC52" s="101"/>
      <c r="HD52" s="101"/>
      <c r="HE52" s="101"/>
      <c r="HF52" s="101"/>
      <c r="HG52" s="101"/>
      <c r="HH52" s="101"/>
      <c r="HI52" s="101"/>
      <c r="HJ52" s="101"/>
      <c r="HK52" s="101"/>
      <c r="HL52" s="101"/>
      <c r="HM52" s="101"/>
      <c r="HN52" s="101"/>
      <c r="HO52" s="101"/>
      <c r="HP52" s="101"/>
      <c r="HQ52" s="101"/>
      <c r="HR52" s="101"/>
      <c r="HS52" s="101"/>
      <c r="HT52" s="101"/>
      <c r="HU52" s="101"/>
      <c r="HV52" s="101"/>
      <c r="HW52" s="101"/>
      <c r="HX52" s="101"/>
      <c r="HY52" s="101"/>
      <c r="HZ52" s="101"/>
      <c r="IA52" s="101"/>
      <c r="IB52" s="101"/>
      <c r="IC52" s="101"/>
      <c r="ID52" s="101"/>
      <c r="IE52" s="101"/>
      <c r="IF52" s="101"/>
      <c r="IG52" s="101"/>
      <c r="IH52" s="101"/>
      <c r="II52" s="101"/>
      <c r="IJ52" s="101"/>
      <c r="IK52" s="101"/>
      <c r="IL52" s="101"/>
      <c r="IM52" s="101"/>
      <c r="IN52" s="101"/>
      <c r="IO52" s="101"/>
      <c r="IP52" s="101"/>
      <c r="IQ52" s="101"/>
      <c r="IR52" s="101"/>
      <c r="IS52" s="101"/>
      <c r="IT52" s="101"/>
      <c r="IU52" s="101"/>
      <c r="IV52" s="101"/>
      <c r="IW52" s="101"/>
      <c r="IX52" s="101"/>
      <c r="IY52" s="101"/>
      <c r="IZ52" s="101"/>
      <c r="JA52" s="101"/>
      <c r="JB52" s="101"/>
      <c r="JC52" s="101"/>
      <c r="JD52" s="101"/>
      <c r="JE52" s="101"/>
      <c r="JF52" s="101"/>
      <c r="JG52" s="101"/>
      <c r="JH52" s="101"/>
      <c r="JI52" s="101"/>
      <c r="JJ52" s="101"/>
      <c r="JK52" s="101"/>
      <c r="JL52" s="101"/>
      <c r="JM52" s="101"/>
      <c r="JN52" s="101"/>
      <c r="JO52" s="101"/>
      <c r="JP52" s="101"/>
      <c r="JQ52" s="101"/>
      <c r="JR52" s="101"/>
      <c r="JS52" s="101"/>
      <c r="JT52" s="101"/>
      <c r="JU52" s="101"/>
      <c r="JV52" s="101"/>
      <c r="JW52" s="101"/>
      <c r="JX52" s="101"/>
      <c r="JY52" s="101"/>
      <c r="JZ52" s="101"/>
      <c r="KA52" s="101"/>
      <c r="KB52" s="101"/>
      <c r="KC52" s="101"/>
      <c r="KD52" s="101"/>
      <c r="KE52" s="101"/>
      <c r="KF52" s="101"/>
      <c r="KG52" s="101"/>
      <c r="KH52" s="101"/>
      <c r="KI52" s="101"/>
      <c r="KJ52" s="101"/>
      <c r="KK52" s="101"/>
      <c r="KL52" s="101"/>
      <c r="KM52" s="101"/>
      <c r="KN52" s="101"/>
      <c r="KO52" s="101"/>
      <c r="KP52" s="101"/>
      <c r="KQ52" s="101"/>
      <c r="KR52" s="101"/>
      <c r="KS52" s="101"/>
      <c r="KT52" s="101"/>
      <c r="KU52" s="101"/>
      <c r="KV52" s="101"/>
      <c r="KW52" s="101"/>
      <c r="KX52" s="101"/>
      <c r="KY52" s="101"/>
      <c r="KZ52" s="101"/>
      <c r="LA52" s="101"/>
    </row>
    <row r="53" spans="1:313" s="6" customFormat="1" ht="30" customHeight="1" x14ac:dyDescent="0.25">
      <c r="A53" s="21" t="s">
        <v>824</v>
      </c>
      <c r="B53" s="94" t="s">
        <v>566</v>
      </c>
      <c r="C53" s="94"/>
      <c r="D53" s="97" t="s">
        <v>1171</v>
      </c>
      <c r="E53" s="23">
        <f>G53*F53</f>
        <v>8000000</v>
      </c>
      <c r="F53" s="24">
        <v>0.05</v>
      </c>
      <c r="G53" s="23">
        <v>160000000</v>
      </c>
      <c r="H53" s="21" t="s">
        <v>930</v>
      </c>
      <c r="I53" s="21"/>
      <c r="J53" s="21"/>
      <c r="K53" s="21"/>
      <c r="L53" s="21" t="s">
        <v>504</v>
      </c>
      <c r="M53" s="21">
        <v>51</v>
      </c>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c r="GE53" s="101"/>
      <c r="GF53" s="101"/>
      <c r="GG53" s="101"/>
      <c r="GH53" s="101"/>
      <c r="GI53" s="101"/>
      <c r="GJ53" s="101"/>
      <c r="GK53" s="101"/>
      <c r="GL53" s="101"/>
      <c r="GM53" s="101"/>
      <c r="GN53" s="101"/>
      <c r="GO53" s="101"/>
      <c r="GP53" s="101"/>
      <c r="GQ53" s="101"/>
      <c r="GR53" s="101"/>
      <c r="GS53" s="101"/>
      <c r="GT53" s="101"/>
      <c r="GU53" s="101"/>
      <c r="GV53" s="101"/>
      <c r="GW53" s="101"/>
      <c r="GX53" s="101"/>
      <c r="GY53" s="101"/>
      <c r="GZ53" s="101"/>
      <c r="HA53" s="101"/>
      <c r="HB53" s="101"/>
      <c r="HC53" s="101"/>
      <c r="HD53" s="101"/>
      <c r="HE53" s="101"/>
      <c r="HF53" s="101"/>
      <c r="HG53" s="101"/>
      <c r="HH53" s="101"/>
      <c r="HI53" s="101"/>
      <c r="HJ53" s="101"/>
      <c r="HK53" s="101"/>
      <c r="HL53" s="101"/>
      <c r="HM53" s="101"/>
      <c r="HN53" s="101"/>
      <c r="HO53" s="101"/>
      <c r="HP53" s="101"/>
      <c r="HQ53" s="101"/>
      <c r="HR53" s="101"/>
      <c r="HS53" s="101"/>
      <c r="HT53" s="101"/>
      <c r="HU53" s="101"/>
      <c r="HV53" s="101"/>
      <c r="HW53" s="101"/>
      <c r="HX53" s="101"/>
      <c r="HY53" s="101"/>
      <c r="HZ53" s="101"/>
      <c r="IA53" s="101"/>
      <c r="IB53" s="101"/>
      <c r="IC53" s="101"/>
      <c r="ID53" s="101"/>
      <c r="IE53" s="101"/>
      <c r="IF53" s="101"/>
      <c r="IG53" s="101"/>
      <c r="IH53" s="101"/>
      <c r="II53" s="101"/>
      <c r="IJ53" s="101"/>
      <c r="IK53" s="101"/>
      <c r="IL53" s="101"/>
      <c r="IM53" s="101"/>
      <c r="IN53" s="101"/>
      <c r="IO53" s="101"/>
      <c r="IP53" s="101"/>
      <c r="IQ53" s="101"/>
      <c r="IR53" s="101"/>
      <c r="IS53" s="101"/>
      <c r="IT53" s="101"/>
      <c r="IU53" s="101"/>
      <c r="IV53" s="101"/>
      <c r="IW53" s="101"/>
      <c r="IX53" s="101"/>
      <c r="IY53" s="101"/>
      <c r="IZ53" s="101"/>
      <c r="JA53" s="101"/>
      <c r="JB53" s="101"/>
      <c r="JC53" s="101"/>
      <c r="JD53" s="101"/>
      <c r="JE53" s="101"/>
      <c r="JF53" s="101"/>
      <c r="JG53" s="101"/>
      <c r="JH53" s="101"/>
      <c r="JI53" s="101"/>
      <c r="JJ53" s="101"/>
      <c r="JK53" s="101"/>
      <c r="JL53" s="101"/>
      <c r="JM53" s="101"/>
      <c r="JN53" s="101"/>
      <c r="JO53" s="101"/>
      <c r="JP53" s="101"/>
      <c r="JQ53" s="101"/>
      <c r="JR53" s="101"/>
      <c r="JS53" s="101"/>
      <c r="JT53" s="101"/>
      <c r="JU53" s="101"/>
      <c r="JV53" s="101"/>
      <c r="JW53" s="101"/>
      <c r="JX53" s="101"/>
      <c r="JY53" s="101"/>
      <c r="JZ53" s="101"/>
      <c r="KA53" s="101"/>
      <c r="KB53" s="101"/>
      <c r="KC53" s="101"/>
      <c r="KD53" s="101"/>
      <c r="KE53" s="101"/>
      <c r="KF53" s="101"/>
      <c r="KG53" s="101"/>
      <c r="KH53" s="101"/>
      <c r="KI53" s="101"/>
      <c r="KJ53" s="101"/>
      <c r="KK53" s="101"/>
      <c r="KL53" s="101"/>
      <c r="KM53" s="101"/>
      <c r="KN53" s="101"/>
      <c r="KO53" s="101"/>
      <c r="KP53" s="101"/>
      <c r="KQ53" s="101"/>
      <c r="KR53" s="101"/>
      <c r="KS53" s="101"/>
      <c r="KT53" s="101"/>
      <c r="KU53" s="101"/>
      <c r="KV53" s="101"/>
      <c r="KW53" s="101"/>
      <c r="KX53" s="101"/>
      <c r="KY53" s="101"/>
      <c r="KZ53" s="101"/>
      <c r="LA53" s="101"/>
    </row>
    <row r="54" spans="1:313" s="6" customFormat="1" ht="30" customHeight="1" x14ac:dyDescent="0.25">
      <c r="A54" s="21" t="s">
        <v>1373</v>
      </c>
      <c r="B54" s="95"/>
      <c r="C54" s="95"/>
      <c r="D54" s="98"/>
      <c r="E54" s="23">
        <f>G54*F54</f>
        <v>14000000.000000002</v>
      </c>
      <c r="F54" s="24">
        <v>7.0000000000000007E-2</v>
      </c>
      <c r="G54" s="23">
        <v>200000000</v>
      </c>
      <c r="H54" s="21" t="s">
        <v>931</v>
      </c>
      <c r="I54" s="23"/>
      <c r="J54" s="21"/>
      <c r="K54" s="21"/>
      <c r="L54" s="21" t="s">
        <v>504</v>
      </c>
      <c r="M54" s="21">
        <v>52</v>
      </c>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c r="GE54" s="101"/>
      <c r="GF54" s="101"/>
      <c r="GG54" s="101"/>
      <c r="GH54" s="101"/>
      <c r="GI54" s="101"/>
      <c r="GJ54" s="101"/>
      <c r="GK54" s="101"/>
      <c r="GL54" s="101"/>
      <c r="GM54" s="101"/>
      <c r="GN54" s="101"/>
      <c r="GO54" s="101"/>
      <c r="GP54" s="101"/>
      <c r="GQ54" s="101"/>
      <c r="GR54" s="101"/>
      <c r="GS54" s="101"/>
      <c r="GT54" s="101"/>
      <c r="GU54" s="101"/>
      <c r="GV54" s="101"/>
      <c r="GW54" s="101"/>
      <c r="GX54" s="101"/>
      <c r="GY54" s="101"/>
      <c r="GZ54" s="101"/>
      <c r="HA54" s="101"/>
      <c r="HB54" s="101"/>
      <c r="HC54" s="101"/>
      <c r="HD54" s="101"/>
      <c r="HE54" s="101"/>
      <c r="HF54" s="101"/>
      <c r="HG54" s="101"/>
      <c r="HH54" s="101"/>
      <c r="HI54" s="101"/>
      <c r="HJ54" s="101"/>
      <c r="HK54" s="101"/>
      <c r="HL54" s="101"/>
      <c r="HM54" s="101"/>
      <c r="HN54" s="101"/>
      <c r="HO54" s="101"/>
      <c r="HP54" s="101"/>
      <c r="HQ54" s="101"/>
      <c r="HR54" s="101"/>
      <c r="HS54" s="101"/>
      <c r="HT54" s="101"/>
      <c r="HU54" s="101"/>
      <c r="HV54" s="101"/>
      <c r="HW54" s="101"/>
      <c r="HX54" s="101"/>
      <c r="HY54" s="101"/>
      <c r="HZ54" s="101"/>
      <c r="IA54" s="101"/>
      <c r="IB54" s="101"/>
      <c r="IC54" s="101"/>
      <c r="ID54" s="101"/>
      <c r="IE54" s="101"/>
      <c r="IF54" s="101"/>
      <c r="IG54" s="101"/>
      <c r="IH54" s="101"/>
      <c r="II54" s="101"/>
      <c r="IJ54" s="101"/>
      <c r="IK54" s="101"/>
      <c r="IL54" s="101"/>
      <c r="IM54" s="101"/>
      <c r="IN54" s="101"/>
      <c r="IO54" s="101"/>
      <c r="IP54" s="101"/>
      <c r="IQ54" s="101"/>
      <c r="IR54" s="101"/>
      <c r="IS54" s="101"/>
      <c r="IT54" s="101"/>
      <c r="IU54" s="101"/>
      <c r="IV54" s="101"/>
      <c r="IW54" s="101"/>
      <c r="IX54" s="101"/>
      <c r="IY54" s="101"/>
      <c r="IZ54" s="101"/>
      <c r="JA54" s="101"/>
      <c r="JB54" s="101"/>
      <c r="JC54" s="101"/>
      <c r="JD54" s="101"/>
      <c r="JE54" s="101"/>
      <c r="JF54" s="101"/>
      <c r="JG54" s="101"/>
      <c r="JH54" s="101"/>
      <c r="JI54" s="101"/>
      <c r="JJ54" s="101"/>
      <c r="JK54" s="101"/>
      <c r="JL54" s="101"/>
      <c r="JM54" s="101"/>
      <c r="JN54" s="101"/>
      <c r="JO54" s="101"/>
      <c r="JP54" s="101"/>
      <c r="JQ54" s="101"/>
      <c r="JR54" s="101"/>
      <c r="JS54" s="101"/>
      <c r="JT54" s="101"/>
      <c r="JU54" s="101"/>
      <c r="JV54" s="101"/>
      <c r="JW54" s="101"/>
      <c r="JX54" s="101"/>
      <c r="JY54" s="101"/>
      <c r="JZ54" s="101"/>
      <c r="KA54" s="101"/>
      <c r="KB54" s="101"/>
      <c r="KC54" s="101"/>
      <c r="KD54" s="101"/>
      <c r="KE54" s="101"/>
      <c r="KF54" s="101"/>
      <c r="KG54" s="101"/>
      <c r="KH54" s="101"/>
      <c r="KI54" s="101"/>
      <c r="KJ54" s="101"/>
      <c r="KK54" s="101"/>
      <c r="KL54" s="101"/>
      <c r="KM54" s="101"/>
      <c r="KN54" s="101"/>
      <c r="KO54" s="101"/>
      <c r="KP54" s="101"/>
      <c r="KQ54" s="101"/>
      <c r="KR54" s="101"/>
      <c r="KS54" s="101"/>
      <c r="KT54" s="101"/>
      <c r="KU54" s="101"/>
      <c r="KV54" s="101"/>
      <c r="KW54" s="101"/>
      <c r="KX54" s="101"/>
      <c r="KY54" s="101"/>
      <c r="KZ54" s="101"/>
      <c r="LA54" s="101"/>
    </row>
    <row r="55" spans="1:313" s="6" customFormat="1" ht="30" customHeight="1" x14ac:dyDescent="0.25">
      <c r="A55" s="29" t="s">
        <v>1364</v>
      </c>
      <c r="B55" s="28">
        <v>5</v>
      </c>
      <c r="C55" s="29"/>
      <c r="D55" s="30">
        <v>1</v>
      </c>
      <c r="E55" s="26">
        <f>G55*F55</f>
        <v>1000000</v>
      </c>
      <c r="F55" s="27">
        <v>0.04</v>
      </c>
      <c r="G55" s="49">
        <v>25000000</v>
      </c>
      <c r="H55" s="26" t="s">
        <v>370</v>
      </c>
      <c r="I55" s="26"/>
      <c r="J55" s="29"/>
      <c r="K55" s="29"/>
      <c r="L55" s="29" t="s">
        <v>149</v>
      </c>
      <c r="M55" s="21">
        <v>53</v>
      </c>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c r="GE55" s="101"/>
      <c r="GF55" s="101"/>
      <c r="GG55" s="101"/>
      <c r="GH55" s="101"/>
      <c r="GI55" s="101"/>
      <c r="GJ55" s="101"/>
      <c r="GK55" s="101"/>
      <c r="GL55" s="101"/>
      <c r="GM55" s="101"/>
      <c r="GN55" s="101"/>
      <c r="GO55" s="101"/>
      <c r="GP55" s="101"/>
      <c r="GQ55" s="101"/>
      <c r="GR55" s="101"/>
      <c r="GS55" s="101"/>
      <c r="GT55" s="101"/>
      <c r="GU55" s="101"/>
      <c r="GV55" s="101"/>
      <c r="GW55" s="101"/>
      <c r="GX55" s="101"/>
      <c r="GY55" s="101"/>
      <c r="GZ55" s="101"/>
      <c r="HA55" s="101"/>
      <c r="HB55" s="101"/>
      <c r="HC55" s="101"/>
      <c r="HD55" s="101"/>
      <c r="HE55" s="101"/>
      <c r="HF55" s="101"/>
      <c r="HG55" s="101"/>
      <c r="HH55" s="101"/>
      <c r="HI55" s="101"/>
      <c r="HJ55" s="101"/>
      <c r="HK55" s="101"/>
      <c r="HL55" s="101"/>
      <c r="HM55" s="101"/>
      <c r="HN55" s="101"/>
      <c r="HO55" s="101"/>
      <c r="HP55" s="101"/>
      <c r="HQ55" s="101"/>
      <c r="HR55" s="101"/>
      <c r="HS55" s="101"/>
      <c r="HT55" s="101"/>
      <c r="HU55" s="101"/>
      <c r="HV55" s="101"/>
      <c r="HW55" s="101"/>
      <c r="HX55" s="101"/>
      <c r="HY55" s="101"/>
      <c r="HZ55" s="101"/>
      <c r="IA55" s="101"/>
      <c r="IB55" s="101"/>
      <c r="IC55" s="101"/>
      <c r="ID55" s="101"/>
      <c r="IE55" s="101"/>
      <c r="IF55" s="101"/>
      <c r="IG55" s="101"/>
      <c r="IH55" s="101"/>
      <c r="II55" s="101"/>
      <c r="IJ55" s="101"/>
      <c r="IK55" s="101"/>
      <c r="IL55" s="101"/>
      <c r="IM55" s="101"/>
      <c r="IN55" s="101"/>
      <c r="IO55" s="101"/>
      <c r="IP55" s="101"/>
      <c r="IQ55" s="101"/>
      <c r="IR55" s="101"/>
      <c r="IS55" s="101"/>
      <c r="IT55" s="101"/>
      <c r="IU55" s="101"/>
      <c r="IV55" s="101"/>
      <c r="IW55" s="101"/>
      <c r="IX55" s="101"/>
      <c r="IY55" s="101"/>
      <c r="IZ55" s="101"/>
      <c r="JA55" s="101"/>
      <c r="JB55" s="101"/>
      <c r="JC55" s="101"/>
      <c r="JD55" s="101"/>
      <c r="JE55" s="101"/>
      <c r="JF55" s="101"/>
      <c r="JG55" s="101"/>
      <c r="JH55" s="101"/>
      <c r="JI55" s="101"/>
      <c r="JJ55" s="101"/>
      <c r="JK55" s="101"/>
      <c r="JL55" s="101"/>
      <c r="JM55" s="101"/>
      <c r="JN55" s="101"/>
      <c r="JO55" s="101"/>
      <c r="JP55" s="101"/>
      <c r="JQ55" s="101"/>
      <c r="JR55" s="101"/>
      <c r="JS55" s="101"/>
      <c r="JT55" s="101"/>
      <c r="JU55" s="101"/>
      <c r="JV55" s="101"/>
      <c r="JW55" s="101"/>
      <c r="JX55" s="101"/>
      <c r="JY55" s="101"/>
      <c r="JZ55" s="101"/>
      <c r="KA55" s="101"/>
      <c r="KB55" s="101"/>
      <c r="KC55" s="101"/>
      <c r="KD55" s="101"/>
      <c r="KE55" s="101"/>
      <c r="KF55" s="101"/>
      <c r="KG55" s="101"/>
      <c r="KH55" s="101"/>
      <c r="KI55" s="101"/>
      <c r="KJ55" s="101"/>
      <c r="KK55" s="101"/>
      <c r="KL55" s="101"/>
      <c r="KM55" s="101"/>
      <c r="KN55" s="101"/>
      <c r="KO55" s="101"/>
      <c r="KP55" s="101"/>
      <c r="KQ55" s="101"/>
      <c r="KR55" s="101"/>
      <c r="KS55" s="101"/>
      <c r="KT55" s="101"/>
      <c r="KU55" s="101"/>
      <c r="KV55" s="101"/>
      <c r="KW55" s="101"/>
      <c r="KX55" s="101"/>
      <c r="KY55" s="101"/>
      <c r="KZ55" s="101"/>
      <c r="LA55" s="101"/>
    </row>
    <row r="56" spans="1:313" s="6" customFormat="1" ht="30" customHeight="1" x14ac:dyDescent="0.25">
      <c r="A56" s="22" t="s">
        <v>1365</v>
      </c>
      <c r="B56" s="22">
        <v>5</v>
      </c>
      <c r="C56" s="22"/>
      <c r="D56" s="22" t="s">
        <v>1180</v>
      </c>
      <c r="E56" s="23">
        <f>G56*F56</f>
        <v>15750000</v>
      </c>
      <c r="F56" s="24">
        <v>4.4999999999999998E-2</v>
      </c>
      <c r="G56" s="34">
        <v>350000000</v>
      </c>
      <c r="H56" s="23" t="s">
        <v>262</v>
      </c>
      <c r="I56" s="23"/>
      <c r="J56" s="21"/>
      <c r="K56" s="21"/>
      <c r="L56" s="21" t="s">
        <v>261</v>
      </c>
      <c r="M56" s="21">
        <v>54</v>
      </c>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c r="GE56" s="101"/>
      <c r="GF56" s="101"/>
      <c r="GG56" s="101"/>
      <c r="GH56" s="101"/>
      <c r="GI56" s="101"/>
      <c r="GJ56" s="101"/>
      <c r="GK56" s="101"/>
      <c r="GL56" s="101"/>
      <c r="GM56" s="101"/>
      <c r="GN56" s="101"/>
      <c r="GO56" s="101"/>
      <c r="GP56" s="101"/>
      <c r="GQ56" s="101"/>
      <c r="GR56" s="101"/>
      <c r="GS56" s="101"/>
      <c r="GT56" s="101"/>
      <c r="GU56" s="101"/>
      <c r="GV56" s="101"/>
      <c r="GW56" s="101"/>
      <c r="GX56" s="101"/>
      <c r="GY56" s="101"/>
      <c r="GZ56" s="101"/>
      <c r="HA56" s="101"/>
      <c r="HB56" s="101"/>
      <c r="HC56" s="101"/>
      <c r="HD56" s="101"/>
      <c r="HE56" s="101"/>
      <c r="HF56" s="101"/>
      <c r="HG56" s="101"/>
      <c r="HH56" s="101"/>
      <c r="HI56" s="101"/>
      <c r="HJ56" s="101"/>
      <c r="HK56" s="101"/>
      <c r="HL56" s="101"/>
      <c r="HM56" s="101"/>
      <c r="HN56" s="101"/>
      <c r="HO56" s="101"/>
      <c r="HP56" s="101"/>
      <c r="HQ56" s="101"/>
      <c r="HR56" s="101"/>
      <c r="HS56" s="101"/>
      <c r="HT56" s="101"/>
      <c r="HU56" s="101"/>
      <c r="HV56" s="101"/>
      <c r="HW56" s="101"/>
      <c r="HX56" s="101"/>
      <c r="HY56" s="101"/>
      <c r="HZ56" s="101"/>
      <c r="IA56" s="101"/>
      <c r="IB56" s="101"/>
      <c r="IC56" s="101"/>
      <c r="ID56" s="101"/>
      <c r="IE56" s="101"/>
      <c r="IF56" s="101"/>
      <c r="IG56" s="101"/>
      <c r="IH56" s="101"/>
      <c r="II56" s="101"/>
      <c r="IJ56" s="101"/>
      <c r="IK56" s="101"/>
      <c r="IL56" s="101"/>
      <c r="IM56" s="101"/>
      <c r="IN56" s="101"/>
      <c r="IO56" s="101"/>
      <c r="IP56" s="101"/>
      <c r="IQ56" s="101"/>
      <c r="IR56" s="101"/>
      <c r="IS56" s="101"/>
      <c r="IT56" s="101"/>
      <c r="IU56" s="101"/>
      <c r="IV56" s="101"/>
      <c r="IW56" s="101"/>
      <c r="IX56" s="101"/>
      <c r="IY56" s="101"/>
      <c r="IZ56" s="101"/>
      <c r="JA56" s="101"/>
      <c r="JB56" s="101"/>
      <c r="JC56" s="101"/>
      <c r="JD56" s="101"/>
      <c r="JE56" s="101"/>
      <c r="JF56" s="101"/>
      <c r="JG56" s="101"/>
      <c r="JH56" s="101"/>
      <c r="JI56" s="101"/>
      <c r="JJ56" s="101"/>
      <c r="JK56" s="101"/>
      <c r="JL56" s="101"/>
      <c r="JM56" s="101"/>
      <c r="JN56" s="101"/>
      <c r="JO56" s="101"/>
      <c r="JP56" s="101"/>
      <c r="JQ56" s="101"/>
      <c r="JR56" s="101"/>
      <c r="JS56" s="101"/>
      <c r="JT56" s="101"/>
      <c r="JU56" s="101"/>
      <c r="JV56" s="101"/>
      <c r="JW56" s="101"/>
      <c r="JX56" s="101"/>
      <c r="JY56" s="101"/>
      <c r="JZ56" s="101"/>
      <c r="KA56" s="101"/>
      <c r="KB56" s="101"/>
      <c r="KC56" s="101"/>
      <c r="KD56" s="101"/>
      <c r="KE56" s="101"/>
      <c r="KF56" s="101"/>
      <c r="KG56" s="101"/>
      <c r="KH56" s="101"/>
      <c r="KI56" s="101"/>
      <c r="KJ56" s="101"/>
      <c r="KK56" s="101"/>
      <c r="KL56" s="101"/>
      <c r="KM56" s="101"/>
      <c r="KN56" s="101"/>
      <c r="KO56" s="101"/>
      <c r="KP56" s="101"/>
      <c r="KQ56" s="101"/>
      <c r="KR56" s="101"/>
      <c r="KS56" s="101"/>
      <c r="KT56" s="101"/>
      <c r="KU56" s="101"/>
      <c r="KV56" s="101"/>
      <c r="KW56" s="101"/>
      <c r="KX56" s="101"/>
      <c r="KY56" s="101"/>
      <c r="KZ56" s="101"/>
      <c r="LA56" s="101"/>
    </row>
    <row r="57" spans="1:313" s="6" customFormat="1" ht="30" customHeight="1" x14ac:dyDescent="0.25">
      <c r="A57" s="22" t="s">
        <v>1366</v>
      </c>
      <c r="B57" s="22">
        <v>5</v>
      </c>
      <c r="C57" s="22"/>
      <c r="D57" s="22">
        <v>8</v>
      </c>
      <c r="E57" s="23">
        <v>14460000</v>
      </c>
      <c r="F57" s="24"/>
      <c r="G57" s="34" t="s">
        <v>2</v>
      </c>
      <c r="H57" s="23" t="s">
        <v>664</v>
      </c>
      <c r="I57" s="23"/>
      <c r="J57" s="21"/>
      <c r="K57" s="21"/>
      <c r="L57" s="21" t="s">
        <v>451</v>
      </c>
      <c r="M57" s="21">
        <v>55</v>
      </c>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c r="GE57" s="101"/>
      <c r="GF57" s="101"/>
      <c r="GG57" s="101"/>
      <c r="GH57" s="101"/>
      <c r="GI57" s="101"/>
      <c r="GJ57" s="101"/>
      <c r="GK57" s="101"/>
      <c r="GL57" s="101"/>
      <c r="GM57" s="101"/>
      <c r="GN57" s="101"/>
      <c r="GO57" s="101"/>
      <c r="GP57" s="101"/>
      <c r="GQ57" s="101"/>
      <c r="GR57" s="101"/>
      <c r="GS57" s="101"/>
      <c r="GT57" s="101"/>
      <c r="GU57" s="101"/>
      <c r="GV57" s="101"/>
      <c r="GW57" s="101"/>
      <c r="GX57" s="101"/>
      <c r="GY57" s="101"/>
      <c r="GZ57" s="101"/>
      <c r="HA57" s="101"/>
      <c r="HB57" s="101"/>
      <c r="HC57" s="101"/>
      <c r="HD57" s="101"/>
      <c r="HE57" s="101"/>
      <c r="HF57" s="101"/>
      <c r="HG57" s="101"/>
      <c r="HH57" s="101"/>
      <c r="HI57" s="101"/>
      <c r="HJ57" s="101"/>
      <c r="HK57" s="101"/>
      <c r="HL57" s="101"/>
      <c r="HM57" s="101"/>
      <c r="HN57" s="101"/>
      <c r="HO57" s="101"/>
      <c r="HP57" s="101"/>
      <c r="HQ57" s="101"/>
      <c r="HR57" s="101"/>
      <c r="HS57" s="101"/>
      <c r="HT57" s="101"/>
      <c r="HU57" s="101"/>
      <c r="HV57" s="101"/>
      <c r="HW57" s="101"/>
      <c r="HX57" s="101"/>
      <c r="HY57" s="101"/>
      <c r="HZ57" s="101"/>
      <c r="IA57" s="101"/>
      <c r="IB57" s="101"/>
      <c r="IC57" s="101"/>
      <c r="ID57" s="101"/>
      <c r="IE57" s="101"/>
      <c r="IF57" s="101"/>
      <c r="IG57" s="101"/>
      <c r="IH57" s="101"/>
      <c r="II57" s="101"/>
      <c r="IJ57" s="101"/>
      <c r="IK57" s="101"/>
      <c r="IL57" s="101"/>
      <c r="IM57" s="101"/>
      <c r="IN57" s="101"/>
      <c r="IO57" s="101"/>
      <c r="IP57" s="101"/>
      <c r="IQ57" s="101"/>
      <c r="IR57" s="101"/>
      <c r="IS57" s="101"/>
      <c r="IT57" s="101"/>
      <c r="IU57" s="101"/>
      <c r="IV57" s="101"/>
      <c r="IW57" s="101"/>
      <c r="IX57" s="101"/>
      <c r="IY57" s="101"/>
      <c r="IZ57" s="101"/>
      <c r="JA57" s="101"/>
      <c r="JB57" s="101"/>
      <c r="JC57" s="101"/>
      <c r="JD57" s="101"/>
      <c r="JE57" s="101"/>
      <c r="JF57" s="101"/>
      <c r="JG57" s="101"/>
      <c r="JH57" s="101"/>
      <c r="JI57" s="101"/>
      <c r="JJ57" s="101"/>
      <c r="JK57" s="101"/>
      <c r="JL57" s="101"/>
      <c r="JM57" s="101"/>
      <c r="JN57" s="101"/>
      <c r="JO57" s="101"/>
      <c r="JP57" s="101"/>
      <c r="JQ57" s="101"/>
      <c r="JR57" s="101"/>
      <c r="JS57" s="101"/>
      <c r="JT57" s="101"/>
      <c r="JU57" s="101"/>
      <c r="JV57" s="101"/>
      <c r="JW57" s="101"/>
      <c r="JX57" s="101"/>
      <c r="JY57" s="101"/>
      <c r="JZ57" s="101"/>
      <c r="KA57" s="101"/>
      <c r="KB57" s="101"/>
      <c r="KC57" s="101"/>
      <c r="KD57" s="101"/>
      <c r="KE57" s="101"/>
      <c r="KF57" s="101"/>
      <c r="KG57" s="101"/>
      <c r="KH57" s="101"/>
      <c r="KI57" s="101"/>
      <c r="KJ57" s="101"/>
      <c r="KK57" s="101"/>
      <c r="KL57" s="101"/>
      <c r="KM57" s="101"/>
      <c r="KN57" s="101"/>
      <c r="KO57" s="101"/>
      <c r="KP57" s="101"/>
      <c r="KQ57" s="101"/>
      <c r="KR57" s="101"/>
      <c r="KS57" s="101"/>
      <c r="KT57" s="101"/>
      <c r="KU57" s="101"/>
      <c r="KV57" s="101"/>
      <c r="KW57" s="101"/>
      <c r="KX57" s="101"/>
      <c r="KY57" s="101"/>
      <c r="KZ57" s="101"/>
      <c r="LA57" s="101"/>
    </row>
    <row r="58" spans="1:313" s="6" customFormat="1" ht="30" customHeight="1" x14ac:dyDescent="0.25">
      <c r="A58" s="22" t="s">
        <v>520</v>
      </c>
      <c r="B58" s="22">
        <v>5</v>
      </c>
      <c r="C58" s="22"/>
      <c r="D58" s="22">
        <v>9</v>
      </c>
      <c r="E58" s="23">
        <f>G58*F58</f>
        <v>2000000</v>
      </c>
      <c r="F58" s="24">
        <v>0.04</v>
      </c>
      <c r="G58" s="34">
        <v>50000000</v>
      </c>
      <c r="H58" s="23" t="s">
        <v>343</v>
      </c>
      <c r="I58" s="23"/>
      <c r="J58" s="21"/>
      <c r="K58" s="21">
        <v>5</v>
      </c>
      <c r="L58" s="21" t="s">
        <v>829</v>
      </c>
      <c r="M58" s="21">
        <v>56</v>
      </c>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c r="GE58" s="101"/>
      <c r="GF58" s="101"/>
      <c r="GG58" s="101"/>
      <c r="GH58" s="101"/>
      <c r="GI58" s="101"/>
      <c r="GJ58" s="101"/>
      <c r="GK58" s="101"/>
      <c r="GL58" s="101"/>
      <c r="GM58" s="101"/>
      <c r="GN58" s="101"/>
      <c r="GO58" s="101"/>
      <c r="GP58" s="101"/>
      <c r="GQ58" s="101"/>
      <c r="GR58" s="101"/>
      <c r="GS58" s="101"/>
      <c r="GT58" s="101"/>
      <c r="GU58" s="101"/>
      <c r="GV58" s="101"/>
      <c r="GW58" s="101"/>
      <c r="GX58" s="101"/>
      <c r="GY58" s="101"/>
      <c r="GZ58" s="101"/>
      <c r="HA58" s="101"/>
      <c r="HB58" s="101"/>
      <c r="HC58" s="101"/>
      <c r="HD58" s="101"/>
      <c r="HE58" s="101"/>
      <c r="HF58" s="101"/>
      <c r="HG58" s="101"/>
      <c r="HH58" s="101"/>
      <c r="HI58" s="101"/>
      <c r="HJ58" s="101"/>
      <c r="HK58" s="101"/>
      <c r="HL58" s="101"/>
      <c r="HM58" s="101"/>
      <c r="HN58" s="101"/>
      <c r="HO58" s="101"/>
      <c r="HP58" s="101"/>
      <c r="HQ58" s="101"/>
      <c r="HR58" s="101"/>
      <c r="HS58" s="101"/>
      <c r="HT58" s="101"/>
      <c r="HU58" s="101"/>
      <c r="HV58" s="101"/>
      <c r="HW58" s="101"/>
      <c r="HX58" s="101"/>
      <c r="HY58" s="101"/>
      <c r="HZ58" s="101"/>
      <c r="IA58" s="101"/>
      <c r="IB58" s="101"/>
      <c r="IC58" s="101"/>
      <c r="ID58" s="101"/>
      <c r="IE58" s="101"/>
      <c r="IF58" s="101"/>
      <c r="IG58" s="101"/>
      <c r="IH58" s="101"/>
      <c r="II58" s="101"/>
      <c r="IJ58" s="101"/>
      <c r="IK58" s="101"/>
      <c r="IL58" s="101"/>
      <c r="IM58" s="101"/>
      <c r="IN58" s="101"/>
      <c r="IO58" s="101"/>
      <c r="IP58" s="101"/>
      <c r="IQ58" s="101"/>
      <c r="IR58" s="101"/>
      <c r="IS58" s="101"/>
      <c r="IT58" s="101"/>
      <c r="IU58" s="101"/>
      <c r="IV58" s="101"/>
      <c r="IW58" s="101"/>
      <c r="IX58" s="101"/>
      <c r="IY58" s="101"/>
      <c r="IZ58" s="101"/>
      <c r="JA58" s="101"/>
      <c r="JB58" s="101"/>
      <c r="JC58" s="101"/>
      <c r="JD58" s="101"/>
      <c r="JE58" s="101"/>
      <c r="JF58" s="101"/>
      <c r="JG58" s="101"/>
      <c r="JH58" s="101"/>
      <c r="JI58" s="101"/>
      <c r="JJ58" s="101"/>
      <c r="JK58" s="101"/>
      <c r="JL58" s="101"/>
      <c r="JM58" s="101"/>
      <c r="JN58" s="101"/>
      <c r="JO58" s="101"/>
      <c r="JP58" s="101"/>
      <c r="JQ58" s="101"/>
      <c r="JR58" s="101"/>
      <c r="JS58" s="101"/>
      <c r="JT58" s="101"/>
      <c r="JU58" s="101"/>
      <c r="JV58" s="101"/>
      <c r="JW58" s="101"/>
      <c r="JX58" s="101"/>
      <c r="JY58" s="101"/>
      <c r="JZ58" s="101"/>
      <c r="KA58" s="101"/>
      <c r="KB58" s="101"/>
      <c r="KC58" s="101"/>
      <c r="KD58" s="101"/>
      <c r="KE58" s="101"/>
      <c r="KF58" s="101"/>
      <c r="KG58" s="101"/>
      <c r="KH58" s="101"/>
      <c r="KI58" s="101"/>
      <c r="KJ58" s="101"/>
      <c r="KK58" s="101"/>
      <c r="KL58" s="101"/>
      <c r="KM58" s="101"/>
      <c r="KN58" s="101"/>
      <c r="KO58" s="101"/>
      <c r="KP58" s="101"/>
      <c r="KQ58" s="101"/>
      <c r="KR58" s="101"/>
      <c r="KS58" s="101"/>
      <c r="KT58" s="101"/>
      <c r="KU58" s="101"/>
      <c r="KV58" s="101"/>
      <c r="KW58" s="101"/>
      <c r="KX58" s="101"/>
      <c r="KY58" s="101"/>
      <c r="KZ58" s="101"/>
      <c r="LA58" s="101"/>
    </row>
    <row r="59" spans="1:313" s="6" customFormat="1" ht="30" customHeight="1" x14ac:dyDescent="0.25">
      <c r="A59" s="22" t="s">
        <v>1367</v>
      </c>
      <c r="B59" s="22">
        <v>5</v>
      </c>
      <c r="C59" s="22"/>
      <c r="D59" s="22">
        <v>8</v>
      </c>
      <c r="E59" s="23">
        <f>G59*F59</f>
        <v>8650000</v>
      </c>
      <c r="F59" s="24">
        <v>0.05</v>
      </c>
      <c r="G59" s="34">
        <v>173000000</v>
      </c>
      <c r="H59" s="23" t="s">
        <v>936</v>
      </c>
      <c r="I59" s="23" t="s">
        <v>359</v>
      </c>
      <c r="J59" s="23" t="s">
        <v>358</v>
      </c>
      <c r="K59" s="23"/>
      <c r="L59" s="23" t="s">
        <v>152</v>
      </c>
      <c r="M59" s="21">
        <v>57</v>
      </c>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c r="GE59" s="101"/>
      <c r="GF59" s="101"/>
      <c r="GG59" s="101"/>
      <c r="GH59" s="101"/>
      <c r="GI59" s="101"/>
      <c r="GJ59" s="101"/>
      <c r="GK59" s="101"/>
      <c r="GL59" s="101"/>
      <c r="GM59" s="101"/>
      <c r="GN59" s="101"/>
      <c r="GO59" s="101"/>
      <c r="GP59" s="101"/>
      <c r="GQ59" s="101"/>
      <c r="GR59" s="101"/>
      <c r="GS59" s="101"/>
      <c r="GT59" s="101"/>
      <c r="GU59" s="101"/>
      <c r="GV59" s="101"/>
      <c r="GW59" s="101"/>
      <c r="GX59" s="101"/>
      <c r="GY59" s="101"/>
      <c r="GZ59" s="101"/>
      <c r="HA59" s="101"/>
      <c r="HB59" s="101"/>
      <c r="HC59" s="101"/>
      <c r="HD59" s="101"/>
      <c r="HE59" s="101"/>
      <c r="HF59" s="101"/>
      <c r="HG59" s="101"/>
      <c r="HH59" s="101"/>
      <c r="HI59" s="101"/>
      <c r="HJ59" s="101"/>
      <c r="HK59" s="101"/>
      <c r="HL59" s="101"/>
      <c r="HM59" s="101"/>
      <c r="HN59" s="101"/>
      <c r="HO59" s="101"/>
      <c r="HP59" s="101"/>
      <c r="HQ59" s="101"/>
      <c r="HR59" s="101"/>
      <c r="HS59" s="101"/>
      <c r="HT59" s="101"/>
      <c r="HU59" s="101"/>
      <c r="HV59" s="101"/>
      <c r="HW59" s="101"/>
      <c r="HX59" s="101"/>
      <c r="HY59" s="101"/>
      <c r="HZ59" s="101"/>
      <c r="IA59" s="101"/>
      <c r="IB59" s="101"/>
      <c r="IC59" s="101"/>
      <c r="ID59" s="101"/>
      <c r="IE59" s="101"/>
      <c r="IF59" s="101"/>
      <c r="IG59" s="101"/>
      <c r="IH59" s="101"/>
      <c r="II59" s="101"/>
      <c r="IJ59" s="101"/>
      <c r="IK59" s="101"/>
      <c r="IL59" s="101"/>
      <c r="IM59" s="101"/>
      <c r="IN59" s="101"/>
      <c r="IO59" s="101"/>
      <c r="IP59" s="101"/>
      <c r="IQ59" s="101"/>
      <c r="IR59" s="101"/>
      <c r="IS59" s="101"/>
      <c r="IT59" s="101"/>
      <c r="IU59" s="101"/>
      <c r="IV59" s="101"/>
      <c r="IW59" s="101"/>
      <c r="IX59" s="101"/>
      <c r="IY59" s="101"/>
      <c r="IZ59" s="101"/>
      <c r="JA59" s="101"/>
      <c r="JB59" s="101"/>
      <c r="JC59" s="101"/>
      <c r="JD59" s="101"/>
      <c r="JE59" s="101"/>
      <c r="JF59" s="101"/>
      <c r="JG59" s="101"/>
      <c r="JH59" s="101"/>
      <c r="JI59" s="101"/>
      <c r="JJ59" s="101"/>
      <c r="JK59" s="101"/>
      <c r="JL59" s="101"/>
      <c r="JM59" s="101"/>
      <c r="JN59" s="101"/>
      <c r="JO59" s="101"/>
      <c r="JP59" s="101"/>
      <c r="JQ59" s="101"/>
      <c r="JR59" s="101"/>
      <c r="JS59" s="101"/>
      <c r="JT59" s="101"/>
      <c r="JU59" s="101"/>
      <c r="JV59" s="101"/>
      <c r="JW59" s="101"/>
      <c r="JX59" s="101"/>
      <c r="JY59" s="101"/>
      <c r="JZ59" s="101"/>
      <c r="KA59" s="101"/>
      <c r="KB59" s="101"/>
      <c r="KC59" s="101"/>
      <c r="KD59" s="101"/>
      <c r="KE59" s="101"/>
      <c r="KF59" s="101"/>
      <c r="KG59" s="101"/>
      <c r="KH59" s="101"/>
      <c r="KI59" s="101"/>
      <c r="KJ59" s="101"/>
      <c r="KK59" s="101"/>
      <c r="KL59" s="101"/>
      <c r="KM59" s="101"/>
      <c r="KN59" s="101"/>
      <c r="KO59" s="101"/>
      <c r="KP59" s="101"/>
      <c r="KQ59" s="101"/>
      <c r="KR59" s="101"/>
      <c r="KS59" s="101"/>
      <c r="KT59" s="101"/>
      <c r="KU59" s="101"/>
      <c r="KV59" s="101"/>
      <c r="KW59" s="101"/>
      <c r="KX59" s="101"/>
      <c r="KY59" s="101"/>
      <c r="KZ59" s="101"/>
      <c r="LA59" s="101"/>
    </row>
    <row r="60" spans="1:313" s="6" customFormat="1" ht="30" customHeight="1" x14ac:dyDescent="0.25">
      <c r="A60" s="22"/>
      <c r="B60" s="22">
        <v>5</v>
      </c>
      <c r="C60" s="22"/>
      <c r="D60" s="22"/>
      <c r="E60" s="23">
        <f>G60*F60</f>
        <v>16500000</v>
      </c>
      <c r="F60" s="24">
        <v>5.5E-2</v>
      </c>
      <c r="G60" s="34">
        <v>300000000</v>
      </c>
      <c r="H60" s="21">
        <v>5971</v>
      </c>
      <c r="I60" s="21"/>
      <c r="J60" s="21"/>
      <c r="K60" s="21"/>
      <c r="L60" s="21" t="s">
        <v>1369</v>
      </c>
      <c r="M60" s="21">
        <v>58</v>
      </c>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c r="GV60" s="101"/>
      <c r="GW60" s="101"/>
      <c r="GX60" s="101"/>
      <c r="GY60" s="101"/>
      <c r="GZ60" s="101"/>
      <c r="HA60" s="101"/>
      <c r="HB60" s="101"/>
      <c r="HC60" s="101"/>
      <c r="HD60" s="101"/>
      <c r="HE60" s="101"/>
      <c r="HF60" s="101"/>
      <c r="HG60" s="101"/>
      <c r="HH60" s="101"/>
      <c r="HI60" s="101"/>
      <c r="HJ60" s="101"/>
      <c r="HK60" s="101"/>
      <c r="HL60" s="101"/>
      <c r="HM60" s="101"/>
      <c r="HN60" s="101"/>
      <c r="HO60" s="101"/>
      <c r="HP60" s="101"/>
      <c r="HQ60" s="101"/>
      <c r="HR60" s="101"/>
      <c r="HS60" s="101"/>
      <c r="HT60" s="101"/>
      <c r="HU60" s="101"/>
      <c r="HV60" s="101"/>
      <c r="HW60" s="101"/>
      <c r="HX60" s="101"/>
      <c r="HY60" s="101"/>
      <c r="HZ60" s="101"/>
      <c r="IA60" s="101"/>
      <c r="IB60" s="101"/>
      <c r="IC60" s="101"/>
      <c r="ID60" s="101"/>
      <c r="IE60" s="101"/>
      <c r="IF60" s="101"/>
      <c r="IG60" s="101"/>
      <c r="IH60" s="101"/>
      <c r="II60" s="101"/>
      <c r="IJ60" s="101"/>
      <c r="IK60" s="101"/>
      <c r="IL60" s="101"/>
      <c r="IM60" s="101"/>
      <c r="IN60" s="101"/>
      <c r="IO60" s="101"/>
      <c r="IP60" s="101"/>
      <c r="IQ60" s="101"/>
      <c r="IR60" s="101"/>
      <c r="IS60" s="101"/>
      <c r="IT60" s="101"/>
      <c r="IU60" s="101"/>
      <c r="IV60" s="101"/>
      <c r="IW60" s="101"/>
      <c r="IX60" s="101"/>
      <c r="IY60" s="101"/>
      <c r="IZ60" s="101"/>
      <c r="JA60" s="101"/>
      <c r="JB60" s="101"/>
      <c r="JC60" s="101"/>
      <c r="JD60" s="101"/>
      <c r="JE60" s="101"/>
      <c r="JF60" s="101"/>
      <c r="JG60" s="101"/>
      <c r="JH60" s="101"/>
      <c r="JI60" s="101"/>
      <c r="JJ60" s="101"/>
      <c r="JK60" s="101"/>
      <c r="JL60" s="101"/>
      <c r="JM60" s="101"/>
      <c r="JN60" s="101"/>
      <c r="JO60" s="101"/>
      <c r="JP60" s="101"/>
      <c r="JQ60" s="101"/>
      <c r="JR60" s="101"/>
      <c r="JS60" s="101"/>
      <c r="JT60" s="101"/>
      <c r="JU60" s="101"/>
      <c r="JV60" s="101"/>
      <c r="JW60" s="101"/>
      <c r="JX60" s="101"/>
      <c r="JY60" s="101"/>
      <c r="JZ60" s="101"/>
      <c r="KA60" s="101"/>
      <c r="KB60" s="101"/>
      <c r="KC60" s="101"/>
      <c r="KD60" s="101"/>
      <c r="KE60" s="101"/>
      <c r="KF60" s="101"/>
      <c r="KG60" s="101"/>
      <c r="KH60" s="101"/>
      <c r="KI60" s="101"/>
      <c r="KJ60" s="101"/>
      <c r="KK60" s="101"/>
      <c r="KL60" s="101"/>
      <c r="KM60" s="101"/>
      <c r="KN60" s="101"/>
      <c r="KO60" s="101"/>
      <c r="KP60" s="101"/>
      <c r="KQ60" s="101"/>
      <c r="KR60" s="101"/>
      <c r="KS60" s="101"/>
      <c r="KT60" s="101"/>
      <c r="KU60" s="101"/>
      <c r="KV60" s="101"/>
      <c r="KW60" s="101"/>
      <c r="KX60" s="101"/>
      <c r="KY60" s="101"/>
      <c r="KZ60" s="101"/>
      <c r="LA60" s="101"/>
    </row>
    <row r="61" spans="1:313" s="6" customFormat="1" ht="30" customHeight="1" x14ac:dyDescent="0.25">
      <c r="A61" s="22" t="s">
        <v>1370</v>
      </c>
      <c r="B61" s="22">
        <v>5</v>
      </c>
      <c r="C61" s="22"/>
      <c r="D61" s="22">
        <v>9</v>
      </c>
      <c r="E61" s="23">
        <f>G61*F61</f>
        <v>5000000</v>
      </c>
      <c r="F61" s="24">
        <v>0.05</v>
      </c>
      <c r="G61" s="23">
        <v>100000000</v>
      </c>
      <c r="H61" s="21" t="s">
        <v>1134</v>
      </c>
      <c r="I61" s="21"/>
      <c r="J61" s="21"/>
      <c r="K61" s="21"/>
      <c r="L61" s="21" t="s">
        <v>941</v>
      </c>
      <c r="M61" s="21">
        <v>59</v>
      </c>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c r="GE61" s="101"/>
      <c r="GF61" s="101"/>
      <c r="GG61" s="101"/>
      <c r="GH61" s="101"/>
      <c r="GI61" s="101"/>
      <c r="GJ61" s="101"/>
      <c r="GK61" s="101"/>
      <c r="GL61" s="101"/>
      <c r="GM61" s="101"/>
      <c r="GN61" s="101"/>
      <c r="GO61" s="101"/>
      <c r="GP61" s="101"/>
      <c r="GQ61" s="101"/>
      <c r="GR61" s="101"/>
      <c r="GS61" s="101"/>
      <c r="GT61" s="101"/>
      <c r="GU61" s="101"/>
      <c r="GV61" s="101"/>
      <c r="GW61" s="101"/>
      <c r="GX61" s="101"/>
      <c r="GY61" s="101"/>
      <c r="GZ61" s="101"/>
      <c r="HA61" s="101"/>
      <c r="HB61" s="101"/>
      <c r="HC61" s="101"/>
      <c r="HD61" s="101"/>
      <c r="HE61" s="101"/>
      <c r="HF61" s="101"/>
      <c r="HG61" s="101"/>
      <c r="HH61" s="101"/>
      <c r="HI61" s="101"/>
      <c r="HJ61" s="101"/>
      <c r="HK61" s="101"/>
      <c r="HL61" s="101"/>
      <c r="HM61" s="101"/>
      <c r="HN61" s="101"/>
      <c r="HO61" s="101"/>
      <c r="HP61" s="101"/>
      <c r="HQ61" s="101"/>
      <c r="HR61" s="101"/>
      <c r="HS61" s="101"/>
      <c r="HT61" s="101"/>
      <c r="HU61" s="101"/>
      <c r="HV61" s="101"/>
      <c r="HW61" s="101"/>
      <c r="HX61" s="101"/>
      <c r="HY61" s="101"/>
      <c r="HZ61" s="101"/>
      <c r="IA61" s="101"/>
      <c r="IB61" s="101"/>
      <c r="IC61" s="101"/>
      <c r="ID61" s="101"/>
      <c r="IE61" s="101"/>
      <c r="IF61" s="101"/>
      <c r="IG61" s="101"/>
      <c r="IH61" s="101"/>
      <c r="II61" s="101"/>
      <c r="IJ61" s="101"/>
      <c r="IK61" s="101"/>
      <c r="IL61" s="101"/>
      <c r="IM61" s="101"/>
      <c r="IN61" s="101"/>
      <c r="IO61" s="101"/>
      <c r="IP61" s="101"/>
      <c r="IQ61" s="101"/>
      <c r="IR61" s="101"/>
      <c r="IS61" s="101"/>
      <c r="IT61" s="101"/>
      <c r="IU61" s="101"/>
      <c r="IV61" s="101"/>
      <c r="IW61" s="101"/>
      <c r="IX61" s="101"/>
      <c r="IY61" s="101"/>
      <c r="IZ61" s="101"/>
      <c r="JA61" s="101"/>
      <c r="JB61" s="101"/>
      <c r="JC61" s="101"/>
      <c r="JD61" s="101"/>
      <c r="JE61" s="101"/>
      <c r="JF61" s="101"/>
      <c r="JG61" s="101"/>
      <c r="JH61" s="101"/>
      <c r="JI61" s="101"/>
      <c r="JJ61" s="101"/>
      <c r="JK61" s="101"/>
      <c r="JL61" s="101"/>
      <c r="JM61" s="101"/>
      <c r="JN61" s="101"/>
      <c r="JO61" s="101"/>
      <c r="JP61" s="101"/>
      <c r="JQ61" s="101"/>
      <c r="JR61" s="101"/>
      <c r="JS61" s="101"/>
      <c r="JT61" s="101"/>
      <c r="JU61" s="101"/>
      <c r="JV61" s="101"/>
      <c r="JW61" s="101"/>
      <c r="JX61" s="101"/>
      <c r="JY61" s="101"/>
      <c r="JZ61" s="101"/>
      <c r="KA61" s="101"/>
      <c r="KB61" s="101"/>
      <c r="KC61" s="101"/>
      <c r="KD61" s="101"/>
      <c r="KE61" s="101"/>
      <c r="KF61" s="101"/>
      <c r="KG61" s="101"/>
      <c r="KH61" s="101"/>
      <c r="KI61" s="101"/>
      <c r="KJ61" s="101"/>
      <c r="KK61" s="101"/>
      <c r="KL61" s="101"/>
      <c r="KM61" s="101"/>
      <c r="KN61" s="101"/>
      <c r="KO61" s="101"/>
      <c r="KP61" s="101"/>
      <c r="KQ61" s="101"/>
      <c r="KR61" s="101"/>
      <c r="KS61" s="101"/>
      <c r="KT61" s="101"/>
      <c r="KU61" s="101"/>
      <c r="KV61" s="101"/>
      <c r="KW61" s="101"/>
      <c r="KX61" s="101"/>
      <c r="KY61" s="101"/>
      <c r="KZ61" s="101"/>
      <c r="LA61" s="101"/>
    </row>
    <row r="62" spans="1:313" s="6" customFormat="1" ht="30" customHeight="1" x14ac:dyDescent="0.25">
      <c r="A62" s="22"/>
      <c r="B62" s="22">
        <v>5</v>
      </c>
      <c r="C62" s="22"/>
      <c r="D62" s="22">
        <v>10</v>
      </c>
      <c r="E62" s="23">
        <f>G62*F62</f>
        <v>3500000</v>
      </c>
      <c r="F62" s="24">
        <v>0.05</v>
      </c>
      <c r="G62" s="23">
        <v>70000000</v>
      </c>
      <c r="H62" s="23" t="s">
        <v>823</v>
      </c>
      <c r="I62" s="23"/>
      <c r="J62" s="21"/>
      <c r="K62" s="21"/>
      <c r="L62" s="21" t="s">
        <v>560</v>
      </c>
      <c r="M62" s="21">
        <v>60</v>
      </c>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c r="GE62" s="101"/>
      <c r="GF62" s="101"/>
      <c r="GG62" s="101"/>
      <c r="GH62" s="101"/>
      <c r="GI62" s="101"/>
      <c r="GJ62" s="101"/>
      <c r="GK62" s="101"/>
      <c r="GL62" s="101"/>
      <c r="GM62" s="101"/>
      <c r="GN62" s="101"/>
      <c r="GO62" s="101"/>
      <c r="GP62" s="101"/>
      <c r="GQ62" s="101"/>
      <c r="GR62" s="101"/>
      <c r="GS62" s="101"/>
      <c r="GT62" s="101"/>
      <c r="GU62" s="101"/>
      <c r="GV62" s="101"/>
      <c r="GW62" s="101"/>
      <c r="GX62" s="101"/>
      <c r="GY62" s="101"/>
      <c r="GZ62" s="101"/>
      <c r="HA62" s="101"/>
      <c r="HB62" s="101"/>
      <c r="HC62" s="101"/>
      <c r="HD62" s="101"/>
      <c r="HE62" s="101"/>
      <c r="HF62" s="101"/>
      <c r="HG62" s="101"/>
      <c r="HH62" s="101"/>
      <c r="HI62" s="101"/>
      <c r="HJ62" s="101"/>
      <c r="HK62" s="101"/>
      <c r="HL62" s="101"/>
      <c r="HM62" s="101"/>
      <c r="HN62" s="101"/>
      <c r="HO62" s="101"/>
      <c r="HP62" s="101"/>
      <c r="HQ62" s="101"/>
      <c r="HR62" s="101"/>
      <c r="HS62" s="101"/>
      <c r="HT62" s="101"/>
      <c r="HU62" s="101"/>
      <c r="HV62" s="101"/>
      <c r="HW62" s="101"/>
      <c r="HX62" s="101"/>
      <c r="HY62" s="101"/>
      <c r="HZ62" s="101"/>
      <c r="IA62" s="101"/>
      <c r="IB62" s="101"/>
      <c r="IC62" s="101"/>
      <c r="ID62" s="101"/>
      <c r="IE62" s="101"/>
      <c r="IF62" s="101"/>
      <c r="IG62" s="101"/>
      <c r="IH62" s="101"/>
      <c r="II62" s="101"/>
      <c r="IJ62" s="101"/>
      <c r="IK62" s="101"/>
      <c r="IL62" s="101"/>
      <c r="IM62" s="101"/>
      <c r="IN62" s="101"/>
      <c r="IO62" s="101"/>
      <c r="IP62" s="101"/>
      <c r="IQ62" s="101"/>
      <c r="IR62" s="101"/>
      <c r="IS62" s="101"/>
      <c r="IT62" s="101"/>
      <c r="IU62" s="101"/>
      <c r="IV62" s="101"/>
      <c r="IW62" s="101"/>
      <c r="IX62" s="101"/>
      <c r="IY62" s="101"/>
      <c r="IZ62" s="101"/>
      <c r="JA62" s="101"/>
      <c r="JB62" s="101"/>
      <c r="JC62" s="101"/>
      <c r="JD62" s="101"/>
      <c r="JE62" s="101"/>
      <c r="JF62" s="101"/>
      <c r="JG62" s="101"/>
      <c r="JH62" s="101"/>
      <c r="JI62" s="101"/>
      <c r="JJ62" s="101"/>
      <c r="JK62" s="101"/>
      <c r="JL62" s="101"/>
      <c r="JM62" s="101"/>
      <c r="JN62" s="101"/>
      <c r="JO62" s="101"/>
      <c r="JP62" s="101"/>
      <c r="JQ62" s="101"/>
      <c r="JR62" s="101"/>
      <c r="JS62" s="101"/>
      <c r="JT62" s="101"/>
      <c r="JU62" s="101"/>
      <c r="JV62" s="101"/>
      <c r="JW62" s="101"/>
      <c r="JX62" s="101"/>
      <c r="JY62" s="101"/>
      <c r="JZ62" s="101"/>
      <c r="KA62" s="101"/>
      <c r="KB62" s="101"/>
      <c r="KC62" s="101"/>
      <c r="KD62" s="101"/>
      <c r="KE62" s="101"/>
      <c r="KF62" s="101"/>
      <c r="KG62" s="101"/>
      <c r="KH62" s="101"/>
      <c r="KI62" s="101"/>
      <c r="KJ62" s="101"/>
      <c r="KK62" s="101"/>
      <c r="KL62" s="101"/>
      <c r="KM62" s="101"/>
      <c r="KN62" s="101"/>
      <c r="KO62" s="101"/>
      <c r="KP62" s="101"/>
      <c r="KQ62" s="101"/>
      <c r="KR62" s="101"/>
      <c r="KS62" s="101"/>
      <c r="KT62" s="101"/>
      <c r="KU62" s="101"/>
      <c r="KV62" s="101"/>
      <c r="KW62" s="101"/>
      <c r="KX62" s="101"/>
      <c r="KY62" s="101"/>
      <c r="KZ62" s="101"/>
      <c r="LA62" s="101"/>
    </row>
    <row r="63" spans="1:313" s="6" customFormat="1" ht="30" customHeight="1" x14ac:dyDescent="0.25">
      <c r="A63" s="22" t="s">
        <v>929</v>
      </c>
      <c r="B63" s="22">
        <v>5</v>
      </c>
      <c r="C63" s="22"/>
      <c r="D63" s="22"/>
      <c r="E63" s="23">
        <f t="shared" ref="E63" si="6">G63*F63</f>
        <v>4000000</v>
      </c>
      <c r="F63" s="24">
        <v>0.04</v>
      </c>
      <c r="G63" s="23">
        <v>100000000</v>
      </c>
      <c r="H63" s="29" t="s">
        <v>333</v>
      </c>
      <c r="I63" s="29"/>
      <c r="J63" s="29"/>
      <c r="K63" s="29">
        <v>7</v>
      </c>
      <c r="L63" s="21" t="s">
        <v>335</v>
      </c>
      <c r="M63" s="21">
        <v>61</v>
      </c>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c r="GE63" s="101"/>
      <c r="GF63" s="101"/>
      <c r="GG63" s="101"/>
      <c r="GH63" s="101"/>
      <c r="GI63" s="101"/>
      <c r="GJ63" s="101"/>
      <c r="GK63" s="101"/>
      <c r="GL63" s="101"/>
      <c r="GM63" s="101"/>
      <c r="GN63" s="101"/>
      <c r="GO63" s="101"/>
      <c r="GP63" s="101"/>
      <c r="GQ63" s="101"/>
      <c r="GR63" s="101"/>
      <c r="GS63" s="101"/>
      <c r="GT63" s="101"/>
      <c r="GU63" s="101"/>
      <c r="GV63" s="101"/>
      <c r="GW63" s="101"/>
      <c r="GX63" s="101"/>
      <c r="GY63" s="101"/>
      <c r="GZ63" s="101"/>
      <c r="HA63" s="101"/>
      <c r="HB63" s="101"/>
      <c r="HC63" s="101"/>
      <c r="HD63" s="101"/>
      <c r="HE63" s="101"/>
      <c r="HF63" s="101"/>
      <c r="HG63" s="101"/>
      <c r="HH63" s="101"/>
      <c r="HI63" s="101"/>
      <c r="HJ63" s="101"/>
      <c r="HK63" s="101"/>
      <c r="HL63" s="101"/>
      <c r="HM63" s="101"/>
      <c r="HN63" s="101"/>
      <c r="HO63" s="101"/>
      <c r="HP63" s="101"/>
      <c r="HQ63" s="101"/>
      <c r="HR63" s="101"/>
      <c r="HS63" s="101"/>
      <c r="HT63" s="101"/>
      <c r="HU63" s="101"/>
      <c r="HV63" s="101"/>
      <c r="HW63" s="101"/>
      <c r="HX63" s="101"/>
      <c r="HY63" s="101"/>
      <c r="HZ63" s="101"/>
      <c r="IA63" s="101"/>
      <c r="IB63" s="101"/>
      <c r="IC63" s="101"/>
      <c r="ID63" s="101"/>
      <c r="IE63" s="101"/>
      <c r="IF63" s="101"/>
      <c r="IG63" s="101"/>
      <c r="IH63" s="101"/>
      <c r="II63" s="101"/>
      <c r="IJ63" s="101"/>
      <c r="IK63" s="101"/>
      <c r="IL63" s="101"/>
      <c r="IM63" s="101"/>
      <c r="IN63" s="101"/>
      <c r="IO63" s="101"/>
      <c r="IP63" s="101"/>
      <c r="IQ63" s="101"/>
      <c r="IR63" s="101"/>
      <c r="IS63" s="101"/>
      <c r="IT63" s="101"/>
      <c r="IU63" s="101"/>
      <c r="IV63" s="101"/>
      <c r="IW63" s="101"/>
      <c r="IX63" s="101"/>
      <c r="IY63" s="101"/>
      <c r="IZ63" s="101"/>
      <c r="JA63" s="101"/>
      <c r="JB63" s="101"/>
      <c r="JC63" s="101"/>
      <c r="JD63" s="101"/>
      <c r="JE63" s="101"/>
      <c r="JF63" s="101"/>
      <c r="JG63" s="101"/>
      <c r="JH63" s="101"/>
      <c r="JI63" s="101"/>
      <c r="JJ63" s="101"/>
      <c r="JK63" s="101"/>
      <c r="JL63" s="101"/>
      <c r="JM63" s="101"/>
      <c r="JN63" s="101"/>
      <c r="JO63" s="101"/>
      <c r="JP63" s="101"/>
      <c r="JQ63" s="101"/>
      <c r="JR63" s="101"/>
      <c r="JS63" s="101"/>
      <c r="JT63" s="101"/>
      <c r="JU63" s="101"/>
      <c r="JV63" s="101"/>
      <c r="JW63" s="101"/>
      <c r="JX63" s="101"/>
      <c r="JY63" s="101"/>
      <c r="JZ63" s="101"/>
      <c r="KA63" s="101"/>
      <c r="KB63" s="101"/>
      <c r="KC63" s="101"/>
      <c r="KD63" s="101"/>
      <c r="KE63" s="101"/>
      <c r="KF63" s="101"/>
      <c r="KG63" s="101"/>
      <c r="KH63" s="101"/>
      <c r="KI63" s="101"/>
      <c r="KJ63" s="101"/>
      <c r="KK63" s="101"/>
      <c r="KL63" s="101"/>
      <c r="KM63" s="101"/>
      <c r="KN63" s="101"/>
      <c r="KO63" s="101"/>
      <c r="KP63" s="101"/>
      <c r="KQ63" s="101"/>
      <c r="KR63" s="101"/>
      <c r="KS63" s="101"/>
      <c r="KT63" s="101"/>
      <c r="KU63" s="101"/>
      <c r="KV63" s="101"/>
      <c r="KW63" s="101"/>
      <c r="KX63" s="101"/>
      <c r="KY63" s="101"/>
      <c r="KZ63" s="101"/>
      <c r="LA63" s="101"/>
    </row>
    <row r="64" spans="1:313" s="6" customFormat="1" ht="30" customHeight="1" x14ac:dyDescent="0.25">
      <c r="A64" s="22"/>
      <c r="B64" s="22">
        <v>5</v>
      </c>
      <c r="C64" s="22"/>
      <c r="D64" s="22">
        <v>9</v>
      </c>
      <c r="E64" s="23">
        <f t="shared" ref="E64:E70" si="7">G64*F64</f>
        <v>1000000</v>
      </c>
      <c r="F64" s="24">
        <v>0.05</v>
      </c>
      <c r="G64" s="23">
        <v>20000000</v>
      </c>
      <c r="H64" s="23" t="s">
        <v>516</v>
      </c>
      <c r="I64" s="23"/>
      <c r="J64" s="21"/>
      <c r="K64" s="21"/>
      <c r="L64" s="21" t="s">
        <v>514</v>
      </c>
      <c r="M64" s="21">
        <v>62</v>
      </c>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c r="GE64" s="101"/>
      <c r="GF64" s="101"/>
      <c r="GG64" s="101"/>
      <c r="GH64" s="101"/>
      <c r="GI64" s="101"/>
      <c r="GJ64" s="101"/>
      <c r="GK64" s="101"/>
      <c r="GL64" s="101"/>
      <c r="GM64" s="101"/>
      <c r="GN64" s="101"/>
      <c r="GO64" s="101"/>
      <c r="GP64" s="101"/>
      <c r="GQ64" s="101"/>
      <c r="GR64" s="101"/>
      <c r="GS64" s="101"/>
      <c r="GT64" s="101"/>
      <c r="GU64" s="101"/>
      <c r="GV64" s="101"/>
      <c r="GW64" s="101"/>
      <c r="GX64" s="101"/>
      <c r="GY64" s="101"/>
      <c r="GZ64" s="101"/>
      <c r="HA64" s="101"/>
      <c r="HB64" s="101"/>
      <c r="HC64" s="101"/>
      <c r="HD64" s="101"/>
      <c r="HE64" s="101"/>
      <c r="HF64" s="101"/>
      <c r="HG64" s="101"/>
      <c r="HH64" s="101"/>
      <c r="HI64" s="101"/>
      <c r="HJ64" s="101"/>
      <c r="HK64" s="101"/>
      <c r="HL64" s="101"/>
      <c r="HM64" s="101"/>
      <c r="HN64" s="101"/>
      <c r="HO64" s="101"/>
      <c r="HP64" s="101"/>
      <c r="HQ64" s="101"/>
      <c r="HR64" s="101"/>
      <c r="HS64" s="101"/>
      <c r="HT64" s="101"/>
      <c r="HU64" s="101"/>
      <c r="HV64" s="101"/>
      <c r="HW64" s="101"/>
      <c r="HX64" s="101"/>
      <c r="HY64" s="101"/>
      <c r="HZ64" s="101"/>
      <c r="IA64" s="101"/>
      <c r="IB64" s="101"/>
      <c r="IC64" s="101"/>
      <c r="ID64" s="101"/>
      <c r="IE64" s="101"/>
      <c r="IF64" s="101"/>
      <c r="IG64" s="101"/>
      <c r="IH64" s="101"/>
      <c r="II64" s="101"/>
      <c r="IJ64" s="101"/>
      <c r="IK64" s="101"/>
      <c r="IL64" s="101"/>
      <c r="IM64" s="101"/>
      <c r="IN64" s="101"/>
      <c r="IO64" s="101"/>
      <c r="IP64" s="101"/>
      <c r="IQ64" s="101"/>
      <c r="IR64" s="101"/>
      <c r="IS64" s="101"/>
      <c r="IT64" s="101"/>
      <c r="IU64" s="101"/>
      <c r="IV64" s="101"/>
      <c r="IW64" s="101"/>
      <c r="IX64" s="101"/>
      <c r="IY64" s="101"/>
      <c r="IZ64" s="101"/>
      <c r="JA64" s="101"/>
      <c r="JB64" s="101"/>
      <c r="JC64" s="101"/>
      <c r="JD64" s="101"/>
      <c r="JE64" s="101"/>
      <c r="JF64" s="101"/>
      <c r="JG64" s="101"/>
      <c r="JH64" s="101"/>
      <c r="JI64" s="101"/>
      <c r="JJ64" s="101"/>
      <c r="JK64" s="101"/>
      <c r="JL64" s="101"/>
      <c r="JM64" s="101"/>
      <c r="JN64" s="101"/>
      <c r="JO64" s="101"/>
      <c r="JP64" s="101"/>
      <c r="JQ64" s="101"/>
      <c r="JR64" s="101"/>
      <c r="JS64" s="101"/>
      <c r="JT64" s="101"/>
      <c r="JU64" s="101"/>
      <c r="JV64" s="101"/>
      <c r="JW64" s="101"/>
      <c r="JX64" s="101"/>
      <c r="JY64" s="101"/>
      <c r="JZ64" s="101"/>
      <c r="KA64" s="101"/>
      <c r="KB64" s="101"/>
      <c r="KC64" s="101"/>
      <c r="KD64" s="101"/>
      <c r="KE64" s="101"/>
      <c r="KF64" s="101"/>
      <c r="KG64" s="101"/>
      <c r="KH64" s="101"/>
      <c r="KI64" s="101"/>
      <c r="KJ64" s="101"/>
      <c r="KK64" s="101"/>
      <c r="KL64" s="101"/>
      <c r="KM64" s="101"/>
      <c r="KN64" s="101"/>
      <c r="KO64" s="101"/>
      <c r="KP64" s="101"/>
      <c r="KQ64" s="101"/>
      <c r="KR64" s="101"/>
      <c r="KS64" s="101"/>
      <c r="KT64" s="101"/>
      <c r="KU64" s="101"/>
      <c r="KV64" s="101"/>
      <c r="KW64" s="101"/>
      <c r="KX64" s="101"/>
      <c r="KY64" s="101"/>
      <c r="KZ64" s="101"/>
      <c r="LA64" s="101"/>
    </row>
    <row r="65" spans="1:313" s="6" customFormat="1" ht="30" customHeight="1" x14ac:dyDescent="0.25">
      <c r="A65" s="21" t="s">
        <v>508</v>
      </c>
      <c r="B65" s="21">
        <v>5</v>
      </c>
      <c r="C65" s="21"/>
      <c r="D65" s="22">
        <v>8</v>
      </c>
      <c r="E65" s="23">
        <f t="shared" si="7"/>
        <v>4000000</v>
      </c>
      <c r="F65" s="24">
        <v>0.04</v>
      </c>
      <c r="G65" s="23">
        <v>100000000</v>
      </c>
      <c r="H65" s="21" t="s">
        <v>269</v>
      </c>
      <c r="I65" s="21"/>
      <c r="J65" s="21"/>
      <c r="K65" s="21">
        <v>1</v>
      </c>
      <c r="L65" s="21" t="s">
        <v>321</v>
      </c>
      <c r="M65" s="21">
        <v>63</v>
      </c>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c r="GE65" s="101"/>
      <c r="GF65" s="101"/>
      <c r="GG65" s="101"/>
      <c r="GH65" s="101"/>
      <c r="GI65" s="101"/>
      <c r="GJ65" s="101"/>
      <c r="GK65" s="101"/>
      <c r="GL65" s="101"/>
      <c r="GM65" s="101"/>
      <c r="GN65" s="101"/>
      <c r="GO65" s="101"/>
      <c r="GP65" s="101"/>
      <c r="GQ65" s="101"/>
      <c r="GR65" s="101"/>
      <c r="GS65" s="101"/>
      <c r="GT65" s="101"/>
      <c r="GU65" s="101"/>
      <c r="GV65" s="101"/>
      <c r="GW65" s="101"/>
      <c r="GX65" s="101"/>
      <c r="GY65" s="101"/>
      <c r="GZ65" s="101"/>
      <c r="HA65" s="101"/>
      <c r="HB65" s="101"/>
      <c r="HC65" s="101"/>
      <c r="HD65" s="101"/>
      <c r="HE65" s="101"/>
      <c r="HF65" s="101"/>
      <c r="HG65" s="101"/>
      <c r="HH65" s="101"/>
      <c r="HI65" s="101"/>
      <c r="HJ65" s="101"/>
      <c r="HK65" s="101"/>
      <c r="HL65" s="101"/>
      <c r="HM65" s="101"/>
      <c r="HN65" s="101"/>
      <c r="HO65" s="101"/>
      <c r="HP65" s="101"/>
      <c r="HQ65" s="101"/>
      <c r="HR65" s="101"/>
      <c r="HS65" s="101"/>
      <c r="HT65" s="101"/>
      <c r="HU65" s="101"/>
      <c r="HV65" s="101"/>
      <c r="HW65" s="101"/>
      <c r="HX65" s="101"/>
      <c r="HY65" s="101"/>
      <c r="HZ65" s="101"/>
      <c r="IA65" s="101"/>
      <c r="IB65" s="101"/>
      <c r="IC65" s="101"/>
      <c r="ID65" s="101"/>
      <c r="IE65" s="101"/>
      <c r="IF65" s="101"/>
      <c r="IG65" s="101"/>
      <c r="IH65" s="101"/>
      <c r="II65" s="101"/>
      <c r="IJ65" s="101"/>
      <c r="IK65" s="101"/>
      <c r="IL65" s="101"/>
      <c r="IM65" s="101"/>
      <c r="IN65" s="101"/>
      <c r="IO65" s="101"/>
      <c r="IP65" s="101"/>
      <c r="IQ65" s="101"/>
      <c r="IR65" s="101"/>
      <c r="IS65" s="101"/>
      <c r="IT65" s="101"/>
      <c r="IU65" s="101"/>
      <c r="IV65" s="101"/>
      <c r="IW65" s="101"/>
      <c r="IX65" s="101"/>
      <c r="IY65" s="101"/>
      <c r="IZ65" s="101"/>
      <c r="JA65" s="101"/>
      <c r="JB65" s="101"/>
      <c r="JC65" s="101"/>
      <c r="JD65" s="101"/>
      <c r="JE65" s="101"/>
      <c r="JF65" s="101"/>
      <c r="JG65" s="101"/>
      <c r="JH65" s="101"/>
      <c r="JI65" s="101"/>
      <c r="JJ65" s="101"/>
      <c r="JK65" s="101"/>
      <c r="JL65" s="101"/>
      <c r="JM65" s="101"/>
      <c r="JN65" s="101"/>
      <c r="JO65" s="101"/>
      <c r="JP65" s="101"/>
      <c r="JQ65" s="101"/>
      <c r="JR65" s="101"/>
      <c r="JS65" s="101"/>
      <c r="JT65" s="101"/>
      <c r="JU65" s="101"/>
      <c r="JV65" s="101"/>
      <c r="JW65" s="101"/>
      <c r="JX65" s="101"/>
      <c r="JY65" s="101"/>
      <c r="JZ65" s="101"/>
      <c r="KA65" s="101"/>
      <c r="KB65" s="101"/>
      <c r="KC65" s="101"/>
      <c r="KD65" s="101"/>
      <c r="KE65" s="101"/>
      <c r="KF65" s="101"/>
      <c r="KG65" s="101"/>
      <c r="KH65" s="101"/>
      <c r="KI65" s="101"/>
      <c r="KJ65" s="101"/>
      <c r="KK65" s="101"/>
      <c r="KL65" s="101"/>
      <c r="KM65" s="101"/>
      <c r="KN65" s="101"/>
      <c r="KO65" s="101"/>
      <c r="KP65" s="101"/>
      <c r="KQ65" s="101"/>
      <c r="KR65" s="101"/>
      <c r="KS65" s="101"/>
      <c r="KT65" s="101"/>
      <c r="KU65" s="101"/>
      <c r="KV65" s="101"/>
      <c r="KW65" s="101"/>
      <c r="KX65" s="101"/>
      <c r="KY65" s="101"/>
      <c r="KZ65" s="101"/>
      <c r="LA65" s="101"/>
    </row>
    <row r="66" spans="1:313" s="6" customFormat="1" ht="30" customHeight="1" x14ac:dyDescent="0.25">
      <c r="A66" s="50" t="s">
        <v>1371</v>
      </c>
      <c r="B66" s="21">
        <v>5</v>
      </c>
      <c r="C66" s="46"/>
      <c r="D66" s="51"/>
      <c r="E66" s="26">
        <f t="shared" si="7"/>
        <v>3500000.0000000005</v>
      </c>
      <c r="F66" s="27">
        <v>7.0000000000000007E-2</v>
      </c>
      <c r="G66" s="26">
        <v>50000000</v>
      </c>
      <c r="H66" s="46"/>
      <c r="I66" s="46"/>
      <c r="J66" s="46"/>
      <c r="K66" s="46"/>
      <c r="L66" s="47" t="s">
        <v>697</v>
      </c>
      <c r="M66" s="21">
        <v>64</v>
      </c>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c r="GE66" s="101"/>
      <c r="GF66" s="101"/>
      <c r="GG66" s="101"/>
      <c r="GH66" s="101"/>
      <c r="GI66" s="101"/>
      <c r="GJ66" s="101"/>
      <c r="GK66" s="101"/>
      <c r="GL66" s="101"/>
      <c r="GM66" s="101"/>
      <c r="GN66" s="101"/>
      <c r="GO66" s="101"/>
      <c r="GP66" s="101"/>
      <c r="GQ66" s="101"/>
      <c r="GR66" s="101"/>
      <c r="GS66" s="101"/>
      <c r="GT66" s="101"/>
      <c r="GU66" s="101"/>
      <c r="GV66" s="101"/>
      <c r="GW66" s="101"/>
      <c r="GX66" s="101"/>
      <c r="GY66" s="101"/>
      <c r="GZ66" s="101"/>
      <c r="HA66" s="101"/>
      <c r="HB66" s="101"/>
      <c r="HC66" s="101"/>
      <c r="HD66" s="101"/>
      <c r="HE66" s="101"/>
      <c r="HF66" s="101"/>
      <c r="HG66" s="101"/>
      <c r="HH66" s="101"/>
      <c r="HI66" s="101"/>
      <c r="HJ66" s="101"/>
      <c r="HK66" s="101"/>
      <c r="HL66" s="101"/>
      <c r="HM66" s="101"/>
      <c r="HN66" s="101"/>
      <c r="HO66" s="101"/>
      <c r="HP66" s="101"/>
      <c r="HQ66" s="101"/>
      <c r="HR66" s="101"/>
      <c r="HS66" s="101"/>
      <c r="HT66" s="101"/>
      <c r="HU66" s="101"/>
      <c r="HV66" s="101"/>
      <c r="HW66" s="101"/>
      <c r="HX66" s="101"/>
      <c r="HY66" s="101"/>
      <c r="HZ66" s="101"/>
      <c r="IA66" s="101"/>
      <c r="IB66" s="101"/>
      <c r="IC66" s="101"/>
      <c r="ID66" s="101"/>
      <c r="IE66" s="101"/>
      <c r="IF66" s="101"/>
      <c r="IG66" s="101"/>
      <c r="IH66" s="101"/>
      <c r="II66" s="101"/>
      <c r="IJ66" s="101"/>
      <c r="IK66" s="101"/>
      <c r="IL66" s="101"/>
      <c r="IM66" s="101"/>
      <c r="IN66" s="101"/>
      <c r="IO66" s="101"/>
      <c r="IP66" s="101"/>
      <c r="IQ66" s="101"/>
      <c r="IR66" s="101"/>
      <c r="IS66" s="101"/>
      <c r="IT66" s="101"/>
      <c r="IU66" s="101"/>
      <c r="IV66" s="101"/>
      <c r="IW66" s="101"/>
      <c r="IX66" s="101"/>
      <c r="IY66" s="101"/>
      <c r="IZ66" s="101"/>
      <c r="JA66" s="101"/>
      <c r="JB66" s="101"/>
      <c r="JC66" s="101"/>
      <c r="JD66" s="101"/>
      <c r="JE66" s="101"/>
      <c r="JF66" s="101"/>
      <c r="JG66" s="101"/>
      <c r="JH66" s="101"/>
      <c r="JI66" s="101"/>
      <c r="JJ66" s="101"/>
      <c r="JK66" s="101"/>
      <c r="JL66" s="101"/>
      <c r="JM66" s="101"/>
      <c r="JN66" s="101"/>
      <c r="JO66" s="101"/>
      <c r="JP66" s="101"/>
      <c r="JQ66" s="101"/>
      <c r="JR66" s="101"/>
      <c r="JS66" s="101"/>
      <c r="JT66" s="101"/>
      <c r="JU66" s="101"/>
      <c r="JV66" s="101"/>
      <c r="JW66" s="101"/>
      <c r="JX66" s="101"/>
      <c r="JY66" s="101"/>
      <c r="JZ66" s="101"/>
      <c r="KA66" s="101"/>
      <c r="KB66" s="101"/>
      <c r="KC66" s="101"/>
      <c r="KD66" s="101"/>
      <c r="KE66" s="101"/>
      <c r="KF66" s="101"/>
      <c r="KG66" s="101"/>
      <c r="KH66" s="101"/>
      <c r="KI66" s="101"/>
      <c r="KJ66" s="101"/>
      <c r="KK66" s="101"/>
      <c r="KL66" s="101"/>
      <c r="KM66" s="101"/>
      <c r="KN66" s="101"/>
      <c r="KO66" s="101"/>
      <c r="KP66" s="101"/>
      <c r="KQ66" s="101"/>
      <c r="KR66" s="101"/>
      <c r="KS66" s="101"/>
      <c r="KT66" s="101"/>
      <c r="KU66" s="101"/>
      <c r="KV66" s="101"/>
      <c r="KW66" s="101"/>
      <c r="KX66" s="101"/>
      <c r="KY66" s="101"/>
      <c r="KZ66" s="101"/>
      <c r="LA66" s="101"/>
    </row>
    <row r="67" spans="1:313" s="6" customFormat="1" ht="30" customHeight="1" x14ac:dyDescent="0.25">
      <c r="A67" s="21"/>
      <c r="B67" s="21">
        <v>5</v>
      </c>
      <c r="C67" s="21"/>
      <c r="D67" s="22">
        <v>10</v>
      </c>
      <c r="E67" s="23">
        <f t="shared" si="7"/>
        <v>3500000</v>
      </c>
      <c r="F67" s="24">
        <v>0.05</v>
      </c>
      <c r="G67" s="23">
        <v>70000000</v>
      </c>
      <c r="H67" s="23" t="s">
        <v>162</v>
      </c>
      <c r="I67" s="23"/>
      <c r="J67" s="21"/>
      <c r="K67" s="21"/>
      <c r="L67" s="21" t="s">
        <v>161</v>
      </c>
      <c r="M67" s="21">
        <v>65</v>
      </c>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c r="GE67" s="101"/>
      <c r="GF67" s="101"/>
      <c r="GG67" s="101"/>
      <c r="GH67" s="101"/>
      <c r="GI67" s="101"/>
      <c r="GJ67" s="101"/>
      <c r="GK67" s="101"/>
      <c r="GL67" s="101"/>
      <c r="GM67" s="101"/>
      <c r="GN67" s="101"/>
      <c r="GO67" s="101"/>
      <c r="GP67" s="101"/>
      <c r="GQ67" s="101"/>
      <c r="GR67" s="101"/>
      <c r="GS67" s="101"/>
      <c r="GT67" s="101"/>
      <c r="GU67" s="101"/>
      <c r="GV67" s="101"/>
      <c r="GW67" s="101"/>
      <c r="GX67" s="101"/>
      <c r="GY67" s="101"/>
      <c r="GZ67" s="101"/>
      <c r="HA67" s="101"/>
      <c r="HB67" s="101"/>
      <c r="HC67" s="101"/>
      <c r="HD67" s="101"/>
      <c r="HE67" s="101"/>
      <c r="HF67" s="101"/>
      <c r="HG67" s="101"/>
      <c r="HH67" s="101"/>
      <c r="HI67" s="101"/>
      <c r="HJ67" s="101"/>
      <c r="HK67" s="101"/>
      <c r="HL67" s="101"/>
      <c r="HM67" s="101"/>
      <c r="HN67" s="101"/>
      <c r="HO67" s="101"/>
      <c r="HP67" s="101"/>
      <c r="HQ67" s="101"/>
      <c r="HR67" s="101"/>
      <c r="HS67" s="101"/>
      <c r="HT67" s="101"/>
      <c r="HU67" s="101"/>
      <c r="HV67" s="101"/>
      <c r="HW67" s="101"/>
      <c r="HX67" s="101"/>
      <c r="HY67" s="101"/>
      <c r="HZ67" s="101"/>
      <c r="IA67" s="101"/>
      <c r="IB67" s="101"/>
      <c r="IC67" s="101"/>
      <c r="ID67" s="101"/>
      <c r="IE67" s="101"/>
      <c r="IF67" s="101"/>
      <c r="IG67" s="101"/>
      <c r="IH67" s="101"/>
      <c r="II67" s="101"/>
      <c r="IJ67" s="101"/>
      <c r="IK67" s="101"/>
      <c r="IL67" s="101"/>
      <c r="IM67" s="101"/>
      <c r="IN67" s="101"/>
      <c r="IO67" s="101"/>
      <c r="IP67" s="101"/>
      <c r="IQ67" s="101"/>
      <c r="IR67" s="101"/>
      <c r="IS67" s="101"/>
      <c r="IT67" s="101"/>
      <c r="IU67" s="101"/>
      <c r="IV67" s="101"/>
      <c r="IW67" s="101"/>
      <c r="IX67" s="101"/>
      <c r="IY67" s="101"/>
      <c r="IZ67" s="101"/>
      <c r="JA67" s="101"/>
      <c r="JB67" s="101"/>
      <c r="JC67" s="101"/>
      <c r="JD67" s="101"/>
      <c r="JE67" s="101"/>
      <c r="JF67" s="101"/>
      <c r="JG67" s="101"/>
      <c r="JH67" s="101"/>
      <c r="JI67" s="101"/>
      <c r="JJ67" s="101"/>
      <c r="JK67" s="101"/>
      <c r="JL67" s="101"/>
      <c r="JM67" s="101"/>
      <c r="JN67" s="101"/>
      <c r="JO67" s="101"/>
      <c r="JP67" s="101"/>
      <c r="JQ67" s="101"/>
      <c r="JR67" s="101"/>
      <c r="JS67" s="101"/>
      <c r="JT67" s="101"/>
      <c r="JU67" s="101"/>
      <c r="JV67" s="101"/>
      <c r="JW67" s="101"/>
      <c r="JX67" s="101"/>
      <c r="JY67" s="101"/>
      <c r="JZ67" s="101"/>
      <c r="KA67" s="101"/>
      <c r="KB67" s="101"/>
      <c r="KC67" s="101"/>
      <c r="KD67" s="101"/>
      <c r="KE67" s="101"/>
      <c r="KF67" s="101"/>
      <c r="KG67" s="101"/>
      <c r="KH67" s="101"/>
      <c r="KI67" s="101"/>
      <c r="KJ67" s="101"/>
      <c r="KK67" s="101"/>
      <c r="KL67" s="101"/>
      <c r="KM67" s="101"/>
      <c r="KN67" s="101"/>
      <c r="KO67" s="101"/>
      <c r="KP67" s="101"/>
      <c r="KQ67" s="101"/>
      <c r="KR67" s="101"/>
      <c r="KS67" s="101"/>
      <c r="KT67" s="101"/>
      <c r="KU67" s="101"/>
      <c r="KV67" s="101"/>
      <c r="KW67" s="101"/>
      <c r="KX67" s="101"/>
      <c r="KY67" s="101"/>
      <c r="KZ67" s="101"/>
      <c r="LA67" s="101"/>
    </row>
    <row r="68" spans="1:313" s="6" customFormat="1" ht="30" customHeight="1" x14ac:dyDescent="0.25">
      <c r="A68" s="21" t="s">
        <v>1257</v>
      </c>
      <c r="B68" s="21">
        <v>5</v>
      </c>
      <c r="C68" s="21">
        <v>22</v>
      </c>
      <c r="D68" s="22" t="s">
        <v>534</v>
      </c>
      <c r="E68" s="23">
        <f t="shared" si="7"/>
        <v>1350000</v>
      </c>
      <c r="F68" s="24">
        <v>4.4999999999999998E-2</v>
      </c>
      <c r="G68" s="23">
        <v>30000000</v>
      </c>
      <c r="H68" s="21" t="s">
        <v>337</v>
      </c>
      <c r="I68" s="21"/>
      <c r="J68" s="21"/>
      <c r="K68" s="21"/>
      <c r="L68" s="21" t="s">
        <v>821</v>
      </c>
      <c r="M68" s="21">
        <v>66</v>
      </c>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c r="GE68" s="101"/>
      <c r="GF68" s="101"/>
      <c r="GG68" s="101"/>
      <c r="GH68" s="101"/>
      <c r="GI68" s="101"/>
      <c r="GJ68" s="101"/>
      <c r="GK68" s="101"/>
      <c r="GL68" s="101"/>
      <c r="GM68" s="101"/>
      <c r="GN68" s="101"/>
      <c r="GO68" s="101"/>
      <c r="GP68" s="101"/>
      <c r="GQ68" s="101"/>
      <c r="GR68" s="101"/>
      <c r="GS68" s="101"/>
      <c r="GT68" s="101"/>
      <c r="GU68" s="101"/>
      <c r="GV68" s="101"/>
      <c r="GW68" s="101"/>
      <c r="GX68" s="101"/>
      <c r="GY68" s="101"/>
      <c r="GZ68" s="101"/>
      <c r="HA68" s="101"/>
      <c r="HB68" s="101"/>
      <c r="HC68" s="101"/>
      <c r="HD68" s="101"/>
      <c r="HE68" s="101"/>
      <c r="HF68" s="101"/>
      <c r="HG68" s="101"/>
      <c r="HH68" s="101"/>
      <c r="HI68" s="101"/>
      <c r="HJ68" s="101"/>
      <c r="HK68" s="101"/>
      <c r="HL68" s="101"/>
      <c r="HM68" s="101"/>
      <c r="HN68" s="101"/>
      <c r="HO68" s="101"/>
      <c r="HP68" s="101"/>
      <c r="HQ68" s="101"/>
      <c r="HR68" s="101"/>
      <c r="HS68" s="101"/>
      <c r="HT68" s="101"/>
      <c r="HU68" s="101"/>
      <c r="HV68" s="101"/>
      <c r="HW68" s="101"/>
      <c r="HX68" s="101"/>
      <c r="HY68" s="101"/>
      <c r="HZ68" s="101"/>
      <c r="IA68" s="101"/>
      <c r="IB68" s="101"/>
      <c r="IC68" s="101"/>
      <c r="ID68" s="101"/>
      <c r="IE68" s="101"/>
      <c r="IF68" s="101"/>
      <c r="IG68" s="101"/>
      <c r="IH68" s="101"/>
      <c r="II68" s="101"/>
      <c r="IJ68" s="101"/>
      <c r="IK68" s="101"/>
      <c r="IL68" s="101"/>
      <c r="IM68" s="101"/>
      <c r="IN68" s="101"/>
      <c r="IO68" s="101"/>
      <c r="IP68" s="101"/>
      <c r="IQ68" s="101"/>
      <c r="IR68" s="101"/>
      <c r="IS68" s="101"/>
      <c r="IT68" s="101"/>
      <c r="IU68" s="101"/>
      <c r="IV68" s="101"/>
      <c r="IW68" s="101"/>
      <c r="IX68" s="101"/>
      <c r="IY68" s="101"/>
      <c r="IZ68" s="101"/>
      <c r="JA68" s="101"/>
      <c r="JB68" s="101"/>
      <c r="JC68" s="101"/>
      <c r="JD68" s="101"/>
      <c r="JE68" s="101"/>
      <c r="JF68" s="101"/>
      <c r="JG68" s="101"/>
      <c r="JH68" s="101"/>
      <c r="JI68" s="101"/>
      <c r="JJ68" s="101"/>
      <c r="JK68" s="101"/>
      <c r="JL68" s="101"/>
      <c r="JM68" s="101"/>
      <c r="JN68" s="101"/>
      <c r="JO68" s="101"/>
      <c r="JP68" s="101"/>
      <c r="JQ68" s="101"/>
      <c r="JR68" s="101"/>
      <c r="JS68" s="101"/>
      <c r="JT68" s="101"/>
      <c r="JU68" s="101"/>
      <c r="JV68" s="101"/>
      <c r="JW68" s="101"/>
      <c r="JX68" s="101"/>
      <c r="JY68" s="101"/>
      <c r="JZ68" s="101"/>
      <c r="KA68" s="101"/>
      <c r="KB68" s="101"/>
      <c r="KC68" s="101"/>
      <c r="KD68" s="101"/>
      <c r="KE68" s="101"/>
      <c r="KF68" s="101"/>
      <c r="KG68" s="101"/>
      <c r="KH68" s="101"/>
      <c r="KI68" s="101"/>
      <c r="KJ68" s="101"/>
      <c r="KK68" s="101"/>
      <c r="KL68" s="101"/>
      <c r="KM68" s="101"/>
      <c r="KN68" s="101"/>
      <c r="KO68" s="101"/>
      <c r="KP68" s="101"/>
      <c r="KQ68" s="101"/>
      <c r="KR68" s="101"/>
      <c r="KS68" s="101"/>
      <c r="KT68" s="101"/>
      <c r="KU68" s="101"/>
      <c r="KV68" s="101"/>
      <c r="KW68" s="101"/>
      <c r="KX68" s="101"/>
      <c r="KY68" s="101"/>
      <c r="KZ68" s="101"/>
      <c r="LA68" s="101"/>
    </row>
    <row r="69" spans="1:313" s="6" customFormat="1" ht="30" customHeight="1" x14ac:dyDescent="0.25">
      <c r="A69" s="21" t="s">
        <v>815</v>
      </c>
      <c r="B69" s="21">
        <v>5</v>
      </c>
      <c r="C69" s="21"/>
      <c r="D69" s="22">
        <v>6</v>
      </c>
      <c r="E69" s="23">
        <f t="shared" si="7"/>
        <v>850000</v>
      </c>
      <c r="F69" s="24">
        <v>0.05</v>
      </c>
      <c r="G69" s="23">
        <v>17000000</v>
      </c>
      <c r="H69" s="23" t="s">
        <v>459</v>
      </c>
      <c r="I69" s="23"/>
      <c r="J69" s="21"/>
      <c r="K69" s="21"/>
      <c r="L69" s="21" t="s">
        <v>458</v>
      </c>
      <c r="M69" s="21">
        <v>67</v>
      </c>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c r="GE69" s="101"/>
      <c r="GF69" s="101"/>
      <c r="GG69" s="101"/>
      <c r="GH69" s="101"/>
      <c r="GI69" s="101"/>
      <c r="GJ69" s="101"/>
      <c r="GK69" s="101"/>
      <c r="GL69" s="101"/>
      <c r="GM69" s="101"/>
      <c r="GN69" s="101"/>
      <c r="GO69" s="101"/>
      <c r="GP69" s="101"/>
      <c r="GQ69" s="101"/>
      <c r="GR69" s="101"/>
      <c r="GS69" s="101"/>
      <c r="GT69" s="101"/>
      <c r="GU69" s="101"/>
      <c r="GV69" s="101"/>
      <c r="GW69" s="101"/>
      <c r="GX69" s="101"/>
      <c r="GY69" s="101"/>
      <c r="GZ69" s="101"/>
      <c r="HA69" s="101"/>
      <c r="HB69" s="101"/>
      <c r="HC69" s="101"/>
      <c r="HD69" s="101"/>
      <c r="HE69" s="101"/>
      <c r="HF69" s="101"/>
      <c r="HG69" s="101"/>
      <c r="HH69" s="101"/>
      <c r="HI69" s="101"/>
      <c r="HJ69" s="101"/>
      <c r="HK69" s="101"/>
      <c r="HL69" s="101"/>
      <c r="HM69" s="101"/>
      <c r="HN69" s="101"/>
      <c r="HO69" s="101"/>
      <c r="HP69" s="101"/>
      <c r="HQ69" s="101"/>
      <c r="HR69" s="101"/>
      <c r="HS69" s="101"/>
      <c r="HT69" s="101"/>
      <c r="HU69" s="101"/>
      <c r="HV69" s="101"/>
      <c r="HW69" s="101"/>
      <c r="HX69" s="101"/>
      <c r="HY69" s="101"/>
      <c r="HZ69" s="101"/>
      <c r="IA69" s="101"/>
      <c r="IB69" s="101"/>
      <c r="IC69" s="101"/>
      <c r="ID69" s="101"/>
      <c r="IE69" s="101"/>
      <c r="IF69" s="101"/>
      <c r="IG69" s="101"/>
      <c r="IH69" s="101"/>
      <c r="II69" s="101"/>
      <c r="IJ69" s="101"/>
      <c r="IK69" s="101"/>
      <c r="IL69" s="101"/>
      <c r="IM69" s="101"/>
      <c r="IN69" s="101"/>
      <c r="IO69" s="101"/>
      <c r="IP69" s="101"/>
      <c r="IQ69" s="101"/>
      <c r="IR69" s="101"/>
      <c r="IS69" s="101"/>
      <c r="IT69" s="101"/>
      <c r="IU69" s="101"/>
      <c r="IV69" s="101"/>
      <c r="IW69" s="101"/>
      <c r="IX69" s="101"/>
      <c r="IY69" s="101"/>
      <c r="IZ69" s="101"/>
      <c r="JA69" s="101"/>
      <c r="JB69" s="101"/>
      <c r="JC69" s="101"/>
      <c r="JD69" s="101"/>
      <c r="JE69" s="101"/>
      <c r="JF69" s="101"/>
      <c r="JG69" s="101"/>
      <c r="JH69" s="101"/>
      <c r="JI69" s="101"/>
      <c r="JJ69" s="101"/>
      <c r="JK69" s="101"/>
      <c r="JL69" s="101"/>
      <c r="JM69" s="101"/>
      <c r="JN69" s="101"/>
      <c r="JO69" s="101"/>
      <c r="JP69" s="101"/>
      <c r="JQ69" s="101"/>
      <c r="JR69" s="101"/>
      <c r="JS69" s="101"/>
      <c r="JT69" s="101"/>
      <c r="JU69" s="101"/>
      <c r="JV69" s="101"/>
      <c r="JW69" s="101"/>
      <c r="JX69" s="101"/>
      <c r="JY69" s="101"/>
      <c r="JZ69" s="101"/>
      <c r="KA69" s="101"/>
      <c r="KB69" s="101"/>
      <c r="KC69" s="101"/>
      <c r="KD69" s="101"/>
      <c r="KE69" s="101"/>
      <c r="KF69" s="101"/>
      <c r="KG69" s="101"/>
      <c r="KH69" s="101"/>
      <c r="KI69" s="101"/>
      <c r="KJ69" s="101"/>
      <c r="KK69" s="101"/>
      <c r="KL69" s="101"/>
      <c r="KM69" s="101"/>
      <c r="KN69" s="101"/>
      <c r="KO69" s="101"/>
      <c r="KP69" s="101"/>
      <c r="KQ69" s="101"/>
      <c r="KR69" s="101"/>
      <c r="KS69" s="101"/>
      <c r="KT69" s="101"/>
      <c r="KU69" s="101"/>
      <c r="KV69" s="101"/>
      <c r="KW69" s="101"/>
      <c r="KX69" s="101"/>
      <c r="KY69" s="101"/>
      <c r="KZ69" s="101"/>
      <c r="LA69" s="101"/>
    </row>
    <row r="70" spans="1:313" s="6" customFormat="1" ht="30" customHeight="1" x14ac:dyDescent="0.25">
      <c r="A70" s="21"/>
      <c r="B70" s="21">
        <v>5</v>
      </c>
      <c r="C70" s="21"/>
      <c r="D70" s="22">
        <v>2</v>
      </c>
      <c r="E70" s="23">
        <f t="shared" si="7"/>
        <v>1000000</v>
      </c>
      <c r="F70" s="24">
        <v>0.05</v>
      </c>
      <c r="G70" s="23">
        <v>20000000</v>
      </c>
      <c r="H70" s="21">
        <f>-5859-6620</f>
        <v>-12479</v>
      </c>
      <c r="I70" s="21"/>
      <c r="J70" s="21"/>
      <c r="K70" s="21"/>
      <c r="L70" s="21" t="s">
        <v>825</v>
      </c>
      <c r="M70" s="21">
        <v>68</v>
      </c>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c r="GE70" s="101"/>
      <c r="GF70" s="101"/>
      <c r="GG70" s="101"/>
      <c r="GH70" s="101"/>
      <c r="GI70" s="101"/>
      <c r="GJ70" s="101"/>
      <c r="GK70" s="101"/>
      <c r="GL70" s="101"/>
      <c r="GM70" s="101"/>
      <c r="GN70" s="101"/>
      <c r="GO70" s="101"/>
      <c r="GP70" s="101"/>
      <c r="GQ70" s="101"/>
      <c r="GR70" s="101"/>
      <c r="GS70" s="101"/>
      <c r="GT70" s="101"/>
      <c r="GU70" s="101"/>
      <c r="GV70" s="101"/>
      <c r="GW70" s="101"/>
      <c r="GX70" s="101"/>
      <c r="GY70" s="101"/>
      <c r="GZ70" s="101"/>
      <c r="HA70" s="101"/>
      <c r="HB70" s="101"/>
      <c r="HC70" s="101"/>
      <c r="HD70" s="101"/>
      <c r="HE70" s="101"/>
      <c r="HF70" s="101"/>
      <c r="HG70" s="101"/>
      <c r="HH70" s="101"/>
      <c r="HI70" s="101"/>
      <c r="HJ70" s="101"/>
      <c r="HK70" s="101"/>
      <c r="HL70" s="101"/>
      <c r="HM70" s="101"/>
      <c r="HN70" s="101"/>
      <c r="HO70" s="101"/>
      <c r="HP70" s="101"/>
      <c r="HQ70" s="101"/>
      <c r="HR70" s="101"/>
      <c r="HS70" s="101"/>
      <c r="HT70" s="101"/>
      <c r="HU70" s="101"/>
      <c r="HV70" s="101"/>
      <c r="HW70" s="101"/>
      <c r="HX70" s="101"/>
      <c r="HY70" s="101"/>
      <c r="HZ70" s="101"/>
      <c r="IA70" s="101"/>
      <c r="IB70" s="101"/>
      <c r="IC70" s="101"/>
      <c r="ID70" s="101"/>
      <c r="IE70" s="101"/>
      <c r="IF70" s="101"/>
      <c r="IG70" s="101"/>
      <c r="IH70" s="101"/>
      <c r="II70" s="101"/>
      <c r="IJ70" s="101"/>
      <c r="IK70" s="101"/>
      <c r="IL70" s="101"/>
      <c r="IM70" s="101"/>
      <c r="IN70" s="101"/>
      <c r="IO70" s="101"/>
      <c r="IP70" s="101"/>
      <c r="IQ70" s="101"/>
      <c r="IR70" s="101"/>
      <c r="IS70" s="101"/>
      <c r="IT70" s="101"/>
      <c r="IU70" s="101"/>
      <c r="IV70" s="101"/>
      <c r="IW70" s="101"/>
      <c r="IX70" s="101"/>
      <c r="IY70" s="101"/>
      <c r="IZ70" s="101"/>
      <c r="JA70" s="101"/>
      <c r="JB70" s="101"/>
      <c r="JC70" s="101"/>
      <c r="JD70" s="101"/>
      <c r="JE70" s="101"/>
      <c r="JF70" s="101"/>
      <c r="JG70" s="101"/>
      <c r="JH70" s="101"/>
      <c r="JI70" s="101"/>
      <c r="JJ70" s="101"/>
      <c r="JK70" s="101"/>
      <c r="JL70" s="101"/>
      <c r="JM70" s="101"/>
      <c r="JN70" s="101"/>
      <c r="JO70" s="101"/>
      <c r="JP70" s="101"/>
      <c r="JQ70" s="101"/>
      <c r="JR70" s="101"/>
      <c r="JS70" s="101"/>
      <c r="JT70" s="101"/>
      <c r="JU70" s="101"/>
      <c r="JV70" s="101"/>
      <c r="JW70" s="101"/>
      <c r="JX70" s="101"/>
      <c r="JY70" s="101"/>
      <c r="JZ70" s="101"/>
      <c r="KA70" s="101"/>
      <c r="KB70" s="101"/>
      <c r="KC70" s="101"/>
      <c r="KD70" s="101"/>
      <c r="KE70" s="101"/>
      <c r="KF70" s="101"/>
      <c r="KG70" s="101"/>
      <c r="KH70" s="101"/>
      <c r="KI70" s="101"/>
      <c r="KJ70" s="101"/>
      <c r="KK70" s="101"/>
      <c r="KL70" s="101"/>
      <c r="KM70" s="101"/>
      <c r="KN70" s="101"/>
      <c r="KO70" s="101"/>
      <c r="KP70" s="101"/>
      <c r="KQ70" s="101"/>
      <c r="KR70" s="101"/>
      <c r="KS70" s="101"/>
      <c r="KT70" s="101"/>
      <c r="KU70" s="101"/>
      <c r="KV70" s="101"/>
      <c r="KW70" s="101"/>
      <c r="KX70" s="101"/>
      <c r="KY70" s="101"/>
      <c r="KZ70" s="101"/>
      <c r="LA70" s="101"/>
    </row>
    <row r="71" spans="1:313" s="20" customFormat="1" ht="30" customHeight="1" x14ac:dyDescent="0.25">
      <c r="A71" s="29" t="s">
        <v>1159</v>
      </c>
      <c r="B71" s="21">
        <v>5</v>
      </c>
      <c r="C71" s="29"/>
      <c r="D71" s="30">
        <v>7</v>
      </c>
      <c r="E71" s="23">
        <v>1900000</v>
      </c>
      <c r="F71" s="24"/>
      <c r="G71" s="23" t="s">
        <v>2</v>
      </c>
      <c r="H71" s="23"/>
      <c r="I71" s="23"/>
      <c r="J71" s="21"/>
      <c r="K71" s="21"/>
      <c r="L71" s="21" t="s">
        <v>573</v>
      </c>
      <c r="M71" s="21">
        <v>69</v>
      </c>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c r="GE71" s="101"/>
      <c r="GF71" s="101"/>
      <c r="GG71" s="101"/>
      <c r="GH71" s="101"/>
      <c r="GI71" s="101"/>
      <c r="GJ71" s="101"/>
      <c r="GK71" s="101"/>
      <c r="GL71" s="101"/>
      <c r="GM71" s="101"/>
      <c r="GN71" s="101"/>
      <c r="GO71" s="101"/>
      <c r="GP71" s="101"/>
      <c r="GQ71" s="101"/>
      <c r="GR71" s="101"/>
      <c r="GS71" s="101"/>
      <c r="GT71" s="101"/>
      <c r="GU71" s="101"/>
      <c r="GV71" s="101"/>
      <c r="GW71" s="101"/>
      <c r="GX71" s="101"/>
      <c r="GY71" s="101"/>
      <c r="GZ71" s="101"/>
      <c r="HA71" s="101"/>
      <c r="HB71" s="101"/>
      <c r="HC71" s="101"/>
      <c r="HD71" s="101"/>
      <c r="HE71" s="101"/>
      <c r="HF71" s="101"/>
      <c r="HG71" s="101"/>
      <c r="HH71" s="101"/>
      <c r="HI71" s="101"/>
      <c r="HJ71" s="101"/>
      <c r="HK71" s="101"/>
      <c r="HL71" s="101"/>
      <c r="HM71" s="101"/>
      <c r="HN71" s="101"/>
      <c r="HO71" s="101"/>
      <c r="HP71" s="101"/>
      <c r="HQ71" s="101"/>
      <c r="HR71" s="101"/>
      <c r="HS71" s="101"/>
      <c r="HT71" s="101"/>
      <c r="HU71" s="101"/>
      <c r="HV71" s="101"/>
      <c r="HW71" s="101"/>
      <c r="HX71" s="101"/>
      <c r="HY71" s="101"/>
      <c r="HZ71" s="101"/>
      <c r="IA71" s="101"/>
      <c r="IB71" s="101"/>
      <c r="IC71" s="101"/>
      <c r="ID71" s="101"/>
      <c r="IE71" s="101"/>
      <c r="IF71" s="101"/>
      <c r="IG71" s="101"/>
      <c r="IH71" s="101"/>
      <c r="II71" s="101"/>
      <c r="IJ71" s="101"/>
      <c r="IK71" s="101"/>
      <c r="IL71" s="101"/>
      <c r="IM71" s="101"/>
      <c r="IN71" s="101"/>
      <c r="IO71" s="101"/>
      <c r="IP71" s="101"/>
      <c r="IQ71" s="101"/>
      <c r="IR71" s="101"/>
      <c r="IS71" s="101"/>
      <c r="IT71" s="101"/>
      <c r="IU71" s="101"/>
      <c r="IV71" s="101"/>
      <c r="IW71" s="101"/>
      <c r="IX71" s="101"/>
      <c r="IY71" s="101"/>
      <c r="IZ71" s="101"/>
      <c r="JA71" s="101"/>
      <c r="JB71" s="101"/>
      <c r="JC71" s="101"/>
      <c r="JD71" s="101"/>
      <c r="JE71" s="101"/>
      <c r="JF71" s="101"/>
      <c r="JG71" s="101"/>
      <c r="JH71" s="101"/>
      <c r="JI71" s="101"/>
      <c r="JJ71" s="101"/>
      <c r="JK71" s="101"/>
      <c r="JL71" s="101"/>
      <c r="JM71" s="101"/>
      <c r="JN71" s="101"/>
      <c r="JO71" s="101"/>
      <c r="JP71" s="101"/>
      <c r="JQ71" s="101"/>
      <c r="JR71" s="101"/>
      <c r="JS71" s="101"/>
      <c r="JT71" s="101"/>
      <c r="JU71" s="101"/>
      <c r="JV71" s="101"/>
      <c r="JW71" s="101"/>
      <c r="JX71" s="101"/>
      <c r="JY71" s="101"/>
      <c r="JZ71" s="101"/>
      <c r="KA71" s="101"/>
      <c r="KB71" s="101"/>
      <c r="KC71" s="101"/>
      <c r="KD71" s="101"/>
      <c r="KE71" s="101"/>
      <c r="KF71" s="101"/>
      <c r="KG71" s="101"/>
      <c r="KH71" s="101"/>
      <c r="KI71" s="101"/>
      <c r="KJ71" s="101"/>
      <c r="KK71" s="101"/>
      <c r="KL71" s="101"/>
      <c r="KM71" s="101"/>
      <c r="KN71" s="101"/>
      <c r="KO71" s="101"/>
      <c r="KP71" s="101"/>
      <c r="KQ71" s="101"/>
      <c r="KR71" s="101"/>
      <c r="KS71" s="101"/>
      <c r="KT71" s="101"/>
      <c r="KU71" s="101"/>
      <c r="KV71" s="101"/>
      <c r="KW71" s="101"/>
      <c r="KX71" s="101"/>
      <c r="KY71" s="101"/>
      <c r="KZ71" s="101"/>
      <c r="LA71" s="101"/>
    </row>
    <row r="72" spans="1:313" s="6" customFormat="1" ht="30" customHeight="1" x14ac:dyDescent="0.25">
      <c r="A72" s="21"/>
      <c r="B72" s="21">
        <v>5</v>
      </c>
      <c r="C72" s="21"/>
      <c r="D72" s="22">
        <v>16</v>
      </c>
      <c r="E72" s="23">
        <f>G72*F72</f>
        <v>4000000</v>
      </c>
      <c r="F72" s="24">
        <v>0.04</v>
      </c>
      <c r="G72" s="23">
        <v>100000000</v>
      </c>
      <c r="H72" s="23" t="s">
        <v>344</v>
      </c>
      <c r="I72" s="23"/>
      <c r="J72" s="21"/>
      <c r="K72" s="21">
        <v>5</v>
      </c>
      <c r="L72" s="21" t="s">
        <v>39</v>
      </c>
      <c r="M72" s="21">
        <v>70</v>
      </c>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c r="GE72" s="101"/>
      <c r="GF72" s="101"/>
      <c r="GG72" s="101"/>
      <c r="GH72" s="101"/>
      <c r="GI72" s="101"/>
      <c r="GJ72" s="101"/>
      <c r="GK72" s="101"/>
      <c r="GL72" s="101"/>
      <c r="GM72" s="101"/>
      <c r="GN72" s="101"/>
      <c r="GO72" s="101"/>
      <c r="GP72" s="101"/>
      <c r="GQ72" s="101"/>
      <c r="GR72" s="101"/>
      <c r="GS72" s="101"/>
      <c r="GT72" s="101"/>
      <c r="GU72" s="101"/>
      <c r="GV72" s="101"/>
      <c r="GW72" s="101"/>
      <c r="GX72" s="101"/>
      <c r="GY72" s="101"/>
      <c r="GZ72" s="101"/>
      <c r="HA72" s="101"/>
      <c r="HB72" s="101"/>
      <c r="HC72" s="101"/>
      <c r="HD72" s="101"/>
      <c r="HE72" s="101"/>
      <c r="HF72" s="101"/>
      <c r="HG72" s="101"/>
      <c r="HH72" s="101"/>
      <c r="HI72" s="101"/>
      <c r="HJ72" s="101"/>
      <c r="HK72" s="101"/>
      <c r="HL72" s="101"/>
      <c r="HM72" s="101"/>
      <c r="HN72" s="101"/>
      <c r="HO72" s="101"/>
      <c r="HP72" s="101"/>
      <c r="HQ72" s="101"/>
      <c r="HR72" s="101"/>
      <c r="HS72" s="101"/>
      <c r="HT72" s="101"/>
      <c r="HU72" s="101"/>
      <c r="HV72" s="101"/>
      <c r="HW72" s="101"/>
      <c r="HX72" s="101"/>
      <c r="HY72" s="101"/>
      <c r="HZ72" s="101"/>
      <c r="IA72" s="101"/>
      <c r="IB72" s="101"/>
      <c r="IC72" s="101"/>
      <c r="ID72" s="101"/>
      <c r="IE72" s="101"/>
      <c r="IF72" s="101"/>
      <c r="IG72" s="101"/>
      <c r="IH72" s="101"/>
      <c r="II72" s="101"/>
      <c r="IJ72" s="101"/>
      <c r="IK72" s="101"/>
      <c r="IL72" s="101"/>
      <c r="IM72" s="101"/>
      <c r="IN72" s="101"/>
      <c r="IO72" s="101"/>
      <c r="IP72" s="101"/>
      <c r="IQ72" s="101"/>
      <c r="IR72" s="101"/>
      <c r="IS72" s="101"/>
      <c r="IT72" s="101"/>
      <c r="IU72" s="101"/>
      <c r="IV72" s="101"/>
      <c r="IW72" s="101"/>
      <c r="IX72" s="101"/>
      <c r="IY72" s="101"/>
      <c r="IZ72" s="101"/>
      <c r="JA72" s="101"/>
      <c r="JB72" s="101"/>
      <c r="JC72" s="101"/>
      <c r="JD72" s="101"/>
      <c r="JE72" s="101"/>
      <c r="JF72" s="101"/>
      <c r="JG72" s="101"/>
      <c r="JH72" s="101"/>
      <c r="JI72" s="101"/>
      <c r="JJ72" s="101"/>
      <c r="JK72" s="101"/>
      <c r="JL72" s="101"/>
      <c r="JM72" s="101"/>
      <c r="JN72" s="101"/>
      <c r="JO72" s="101"/>
      <c r="JP72" s="101"/>
      <c r="JQ72" s="101"/>
      <c r="JR72" s="101"/>
      <c r="JS72" s="101"/>
      <c r="JT72" s="101"/>
      <c r="JU72" s="101"/>
      <c r="JV72" s="101"/>
      <c r="JW72" s="101"/>
      <c r="JX72" s="101"/>
      <c r="JY72" s="101"/>
      <c r="JZ72" s="101"/>
      <c r="KA72" s="101"/>
      <c r="KB72" s="101"/>
      <c r="KC72" s="101"/>
      <c r="KD72" s="101"/>
      <c r="KE72" s="101"/>
      <c r="KF72" s="101"/>
      <c r="KG72" s="101"/>
      <c r="KH72" s="101"/>
      <c r="KI72" s="101"/>
      <c r="KJ72" s="101"/>
      <c r="KK72" s="101"/>
      <c r="KL72" s="101"/>
      <c r="KM72" s="101"/>
      <c r="KN72" s="101"/>
      <c r="KO72" s="101"/>
      <c r="KP72" s="101"/>
      <c r="KQ72" s="101"/>
      <c r="KR72" s="101"/>
      <c r="KS72" s="101"/>
      <c r="KT72" s="101"/>
      <c r="KU72" s="101"/>
      <c r="KV72" s="101"/>
      <c r="KW72" s="101"/>
      <c r="KX72" s="101"/>
      <c r="KY72" s="101"/>
      <c r="KZ72" s="101"/>
      <c r="LA72" s="101"/>
    </row>
    <row r="73" spans="1:313" s="6" customFormat="1" ht="30" customHeight="1" x14ac:dyDescent="0.25">
      <c r="A73" s="21"/>
      <c r="B73" s="21">
        <v>5</v>
      </c>
      <c r="C73" s="21"/>
      <c r="D73" s="22"/>
      <c r="E73" s="23">
        <f t="shared" ref="E73" si="8">G73*F73</f>
        <v>2210000</v>
      </c>
      <c r="F73" s="24">
        <v>3.4000000000000002E-2</v>
      </c>
      <c r="G73" s="23">
        <v>65000000</v>
      </c>
      <c r="H73" s="23" t="s">
        <v>621</v>
      </c>
      <c r="I73" s="23"/>
      <c r="J73" s="21"/>
      <c r="K73" s="21"/>
      <c r="L73" s="21" t="s">
        <v>620</v>
      </c>
      <c r="M73" s="21">
        <v>71</v>
      </c>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c r="GE73" s="101"/>
      <c r="GF73" s="101"/>
      <c r="GG73" s="101"/>
      <c r="GH73" s="101"/>
      <c r="GI73" s="101"/>
      <c r="GJ73" s="101"/>
      <c r="GK73" s="101"/>
      <c r="GL73" s="101"/>
      <c r="GM73" s="101"/>
      <c r="GN73" s="101"/>
      <c r="GO73" s="101"/>
      <c r="GP73" s="101"/>
      <c r="GQ73" s="101"/>
      <c r="GR73" s="101"/>
      <c r="GS73" s="101"/>
      <c r="GT73" s="101"/>
      <c r="GU73" s="101"/>
      <c r="GV73" s="101"/>
      <c r="GW73" s="101"/>
      <c r="GX73" s="101"/>
      <c r="GY73" s="101"/>
      <c r="GZ73" s="101"/>
      <c r="HA73" s="101"/>
      <c r="HB73" s="101"/>
      <c r="HC73" s="101"/>
      <c r="HD73" s="101"/>
      <c r="HE73" s="101"/>
      <c r="HF73" s="101"/>
      <c r="HG73" s="101"/>
      <c r="HH73" s="101"/>
      <c r="HI73" s="101"/>
      <c r="HJ73" s="101"/>
      <c r="HK73" s="101"/>
      <c r="HL73" s="101"/>
      <c r="HM73" s="101"/>
      <c r="HN73" s="101"/>
      <c r="HO73" s="101"/>
      <c r="HP73" s="101"/>
      <c r="HQ73" s="101"/>
      <c r="HR73" s="101"/>
      <c r="HS73" s="101"/>
      <c r="HT73" s="101"/>
      <c r="HU73" s="101"/>
      <c r="HV73" s="101"/>
      <c r="HW73" s="101"/>
      <c r="HX73" s="101"/>
      <c r="HY73" s="101"/>
      <c r="HZ73" s="101"/>
      <c r="IA73" s="101"/>
      <c r="IB73" s="101"/>
      <c r="IC73" s="101"/>
      <c r="ID73" s="101"/>
      <c r="IE73" s="101"/>
      <c r="IF73" s="101"/>
      <c r="IG73" s="101"/>
      <c r="IH73" s="101"/>
      <c r="II73" s="101"/>
      <c r="IJ73" s="101"/>
      <c r="IK73" s="101"/>
      <c r="IL73" s="101"/>
      <c r="IM73" s="101"/>
      <c r="IN73" s="101"/>
      <c r="IO73" s="101"/>
      <c r="IP73" s="101"/>
      <c r="IQ73" s="101"/>
      <c r="IR73" s="101"/>
      <c r="IS73" s="101"/>
      <c r="IT73" s="101"/>
      <c r="IU73" s="101"/>
      <c r="IV73" s="101"/>
      <c r="IW73" s="101"/>
      <c r="IX73" s="101"/>
      <c r="IY73" s="101"/>
      <c r="IZ73" s="101"/>
      <c r="JA73" s="101"/>
      <c r="JB73" s="101"/>
      <c r="JC73" s="101"/>
      <c r="JD73" s="101"/>
      <c r="JE73" s="101"/>
      <c r="JF73" s="101"/>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c r="KE73" s="101"/>
      <c r="KF73" s="101"/>
      <c r="KG73" s="101"/>
      <c r="KH73" s="101"/>
      <c r="KI73" s="101"/>
      <c r="KJ73" s="101"/>
      <c r="KK73" s="101"/>
      <c r="KL73" s="101"/>
      <c r="KM73" s="101"/>
      <c r="KN73" s="101"/>
      <c r="KO73" s="101"/>
      <c r="KP73" s="101"/>
      <c r="KQ73" s="101"/>
      <c r="KR73" s="101"/>
      <c r="KS73" s="101"/>
      <c r="KT73" s="101"/>
      <c r="KU73" s="101"/>
      <c r="KV73" s="101"/>
      <c r="KW73" s="101"/>
      <c r="KX73" s="101"/>
      <c r="KY73" s="101"/>
      <c r="KZ73" s="101"/>
      <c r="LA73" s="101"/>
    </row>
    <row r="74" spans="1:313" s="6" customFormat="1" ht="30" customHeight="1" x14ac:dyDescent="0.25">
      <c r="A74" s="22" t="s">
        <v>1372</v>
      </c>
      <c r="B74" s="22">
        <v>5</v>
      </c>
      <c r="C74" s="31"/>
      <c r="D74" s="22">
        <v>6</v>
      </c>
      <c r="E74" s="23">
        <f t="shared" ref="E74:E79" si="9">G74*F74</f>
        <v>15800000</v>
      </c>
      <c r="F74" s="24">
        <v>0.04</v>
      </c>
      <c r="G74" s="34">
        <v>395000000</v>
      </c>
      <c r="H74" s="23"/>
      <c r="I74" s="23"/>
      <c r="J74" s="21"/>
      <c r="K74" s="21"/>
      <c r="L74" s="21" t="s">
        <v>674</v>
      </c>
      <c r="M74" s="21">
        <v>72</v>
      </c>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c r="GE74" s="101"/>
      <c r="GF74" s="101"/>
      <c r="GG74" s="101"/>
      <c r="GH74" s="101"/>
      <c r="GI74" s="101"/>
      <c r="GJ74" s="101"/>
      <c r="GK74" s="101"/>
      <c r="GL74" s="101"/>
      <c r="GM74" s="101"/>
      <c r="GN74" s="101"/>
      <c r="GO74" s="101"/>
      <c r="GP74" s="101"/>
      <c r="GQ74" s="101"/>
      <c r="GR74" s="101"/>
      <c r="GS74" s="101"/>
      <c r="GT74" s="101"/>
      <c r="GU74" s="101"/>
      <c r="GV74" s="101"/>
      <c r="GW74" s="101"/>
      <c r="GX74" s="101"/>
      <c r="GY74" s="101"/>
      <c r="GZ74" s="101"/>
      <c r="HA74" s="101"/>
      <c r="HB74" s="101"/>
      <c r="HC74" s="101"/>
      <c r="HD74" s="101"/>
      <c r="HE74" s="101"/>
      <c r="HF74" s="101"/>
      <c r="HG74" s="101"/>
      <c r="HH74" s="101"/>
      <c r="HI74" s="101"/>
      <c r="HJ74" s="101"/>
      <c r="HK74" s="101"/>
      <c r="HL74" s="101"/>
      <c r="HM74" s="101"/>
      <c r="HN74" s="101"/>
      <c r="HO74" s="101"/>
      <c r="HP74" s="101"/>
      <c r="HQ74" s="101"/>
      <c r="HR74" s="101"/>
      <c r="HS74" s="101"/>
      <c r="HT74" s="101"/>
      <c r="HU74" s="101"/>
      <c r="HV74" s="101"/>
      <c r="HW74" s="101"/>
      <c r="HX74" s="101"/>
      <c r="HY74" s="101"/>
      <c r="HZ74" s="101"/>
      <c r="IA74" s="101"/>
      <c r="IB74" s="101"/>
      <c r="IC74" s="101"/>
      <c r="ID74" s="101"/>
      <c r="IE74" s="101"/>
      <c r="IF74" s="101"/>
      <c r="IG74" s="101"/>
      <c r="IH74" s="101"/>
      <c r="II74" s="101"/>
      <c r="IJ74" s="101"/>
      <c r="IK74" s="101"/>
      <c r="IL74" s="101"/>
      <c r="IM74" s="101"/>
      <c r="IN74" s="101"/>
      <c r="IO74" s="101"/>
      <c r="IP74" s="101"/>
      <c r="IQ74" s="101"/>
      <c r="IR74" s="101"/>
      <c r="IS74" s="101"/>
      <c r="IT74" s="101"/>
      <c r="IU74" s="101"/>
      <c r="IV74" s="101"/>
      <c r="IW74" s="101"/>
      <c r="IX74" s="101"/>
      <c r="IY74" s="101"/>
      <c r="IZ74" s="101"/>
      <c r="JA74" s="101"/>
      <c r="JB74" s="101"/>
      <c r="JC74" s="101"/>
      <c r="JD74" s="101"/>
      <c r="JE74" s="101"/>
      <c r="JF74" s="101"/>
      <c r="JG74" s="101"/>
      <c r="JH74" s="101"/>
      <c r="JI74" s="101"/>
      <c r="JJ74" s="101"/>
      <c r="JK74" s="101"/>
      <c r="JL74" s="101"/>
      <c r="JM74" s="101"/>
      <c r="JN74" s="101"/>
      <c r="JO74" s="101"/>
      <c r="JP74" s="101"/>
      <c r="JQ74" s="101"/>
      <c r="JR74" s="101"/>
      <c r="JS74" s="101"/>
      <c r="JT74" s="101"/>
      <c r="JU74" s="101"/>
      <c r="JV74" s="101"/>
      <c r="JW74" s="101"/>
      <c r="JX74" s="101"/>
      <c r="JY74" s="101"/>
      <c r="JZ74" s="101"/>
      <c r="KA74" s="101"/>
      <c r="KB74" s="101"/>
      <c r="KC74" s="101"/>
      <c r="KD74" s="101"/>
      <c r="KE74" s="101"/>
      <c r="KF74" s="101"/>
      <c r="KG74" s="101"/>
      <c r="KH74" s="101"/>
      <c r="KI74" s="101"/>
      <c r="KJ74" s="101"/>
      <c r="KK74" s="101"/>
      <c r="KL74" s="101"/>
      <c r="KM74" s="101"/>
      <c r="KN74" s="101"/>
      <c r="KO74" s="101"/>
      <c r="KP74" s="101"/>
      <c r="KQ74" s="101"/>
      <c r="KR74" s="101"/>
      <c r="KS74" s="101"/>
      <c r="KT74" s="101"/>
      <c r="KU74" s="101"/>
      <c r="KV74" s="101"/>
      <c r="KW74" s="101"/>
      <c r="KX74" s="101"/>
      <c r="KY74" s="101"/>
      <c r="KZ74" s="101"/>
      <c r="LA74" s="101"/>
    </row>
    <row r="75" spans="1:313" s="6" customFormat="1" ht="30" customHeight="1" x14ac:dyDescent="0.25">
      <c r="A75" s="21" t="s">
        <v>507</v>
      </c>
      <c r="B75" s="21">
        <v>5</v>
      </c>
      <c r="C75" s="21"/>
      <c r="D75" s="22"/>
      <c r="E75" s="23">
        <f t="shared" si="9"/>
        <v>50000000</v>
      </c>
      <c r="F75" s="24">
        <v>0.05</v>
      </c>
      <c r="G75" s="23">
        <v>1000000000</v>
      </c>
      <c r="H75" s="23" t="s">
        <v>256</v>
      </c>
      <c r="I75" s="23"/>
      <c r="J75" s="21"/>
      <c r="K75" s="21"/>
      <c r="L75" s="21" t="s">
        <v>558</v>
      </c>
      <c r="M75" s="21">
        <v>73</v>
      </c>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c r="GE75" s="101"/>
      <c r="GF75" s="101"/>
      <c r="GG75" s="101"/>
      <c r="GH75" s="101"/>
      <c r="GI75" s="101"/>
      <c r="GJ75" s="101"/>
      <c r="GK75" s="101"/>
      <c r="GL75" s="101"/>
      <c r="GM75" s="101"/>
      <c r="GN75" s="101"/>
      <c r="GO75" s="101"/>
      <c r="GP75" s="101"/>
      <c r="GQ75" s="101"/>
      <c r="GR75" s="101"/>
      <c r="GS75" s="101"/>
      <c r="GT75" s="101"/>
      <c r="GU75" s="101"/>
      <c r="GV75" s="101"/>
      <c r="GW75" s="101"/>
      <c r="GX75" s="101"/>
      <c r="GY75" s="101"/>
      <c r="GZ75" s="101"/>
      <c r="HA75" s="101"/>
      <c r="HB75" s="101"/>
      <c r="HC75" s="101"/>
      <c r="HD75" s="101"/>
      <c r="HE75" s="101"/>
      <c r="HF75" s="101"/>
      <c r="HG75" s="101"/>
      <c r="HH75" s="101"/>
      <c r="HI75" s="101"/>
      <c r="HJ75" s="101"/>
      <c r="HK75" s="101"/>
      <c r="HL75" s="101"/>
      <c r="HM75" s="101"/>
      <c r="HN75" s="101"/>
      <c r="HO75" s="101"/>
      <c r="HP75" s="101"/>
      <c r="HQ75" s="101"/>
      <c r="HR75" s="101"/>
      <c r="HS75" s="101"/>
      <c r="HT75" s="101"/>
      <c r="HU75" s="101"/>
      <c r="HV75" s="101"/>
      <c r="HW75" s="101"/>
      <c r="HX75" s="101"/>
      <c r="HY75" s="101"/>
      <c r="HZ75" s="101"/>
      <c r="IA75" s="101"/>
      <c r="IB75" s="101"/>
      <c r="IC75" s="101"/>
      <c r="ID75" s="101"/>
      <c r="IE75" s="101"/>
      <c r="IF75" s="101"/>
      <c r="IG75" s="101"/>
      <c r="IH75" s="101"/>
      <c r="II75" s="101"/>
      <c r="IJ75" s="101"/>
      <c r="IK75" s="101"/>
      <c r="IL75" s="101"/>
      <c r="IM75" s="101"/>
      <c r="IN75" s="101"/>
      <c r="IO75" s="101"/>
      <c r="IP75" s="101"/>
      <c r="IQ75" s="101"/>
      <c r="IR75" s="101"/>
      <c r="IS75" s="101"/>
      <c r="IT75" s="101"/>
      <c r="IU75" s="101"/>
      <c r="IV75" s="101"/>
      <c r="IW75" s="101"/>
      <c r="IX75" s="101"/>
      <c r="IY75" s="101"/>
      <c r="IZ75" s="101"/>
      <c r="JA75" s="101"/>
      <c r="JB75" s="101"/>
      <c r="JC75" s="101"/>
      <c r="JD75" s="101"/>
      <c r="JE75" s="101"/>
      <c r="JF75" s="101"/>
      <c r="JG75" s="101"/>
      <c r="JH75" s="101"/>
      <c r="JI75" s="101"/>
      <c r="JJ75" s="101"/>
      <c r="JK75" s="101"/>
      <c r="JL75" s="101"/>
      <c r="JM75" s="101"/>
      <c r="JN75" s="101"/>
      <c r="JO75" s="101"/>
      <c r="JP75" s="101"/>
      <c r="JQ75" s="101"/>
      <c r="JR75" s="101"/>
      <c r="JS75" s="101"/>
      <c r="JT75" s="101"/>
      <c r="JU75" s="101"/>
      <c r="JV75" s="101"/>
      <c r="JW75" s="101"/>
      <c r="JX75" s="101"/>
      <c r="JY75" s="101"/>
      <c r="JZ75" s="101"/>
      <c r="KA75" s="101"/>
      <c r="KB75" s="101"/>
      <c r="KC75" s="101"/>
      <c r="KD75" s="101"/>
      <c r="KE75" s="101"/>
      <c r="KF75" s="101"/>
      <c r="KG75" s="101"/>
      <c r="KH75" s="101"/>
      <c r="KI75" s="101"/>
      <c r="KJ75" s="101"/>
      <c r="KK75" s="101"/>
      <c r="KL75" s="101"/>
      <c r="KM75" s="101"/>
      <c r="KN75" s="101"/>
      <c r="KO75" s="101"/>
      <c r="KP75" s="101"/>
      <c r="KQ75" s="101"/>
      <c r="KR75" s="101"/>
      <c r="KS75" s="101"/>
      <c r="KT75" s="101"/>
      <c r="KU75" s="101"/>
      <c r="KV75" s="101"/>
      <c r="KW75" s="101"/>
      <c r="KX75" s="101"/>
      <c r="KY75" s="101"/>
      <c r="KZ75" s="101"/>
      <c r="LA75" s="101"/>
    </row>
    <row r="76" spans="1:313" s="6" customFormat="1" ht="30" customHeight="1" x14ac:dyDescent="0.25">
      <c r="A76" s="21"/>
      <c r="B76" s="21">
        <v>5</v>
      </c>
      <c r="C76" s="21"/>
      <c r="D76" s="22">
        <v>6</v>
      </c>
      <c r="E76" s="23">
        <f t="shared" si="9"/>
        <v>900000</v>
      </c>
      <c r="F76" s="24">
        <v>4.4999999999999998E-2</v>
      </c>
      <c r="G76" s="23">
        <v>20000000</v>
      </c>
      <c r="H76" s="21" t="s">
        <v>356</v>
      </c>
      <c r="I76" s="21"/>
      <c r="J76" s="21"/>
      <c r="K76" s="21"/>
      <c r="L76" s="21" t="s">
        <v>665</v>
      </c>
      <c r="M76" s="21">
        <v>74</v>
      </c>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c r="GE76" s="101"/>
      <c r="GF76" s="101"/>
      <c r="GG76" s="101"/>
      <c r="GH76" s="101"/>
      <c r="GI76" s="101"/>
      <c r="GJ76" s="101"/>
      <c r="GK76" s="101"/>
      <c r="GL76" s="101"/>
      <c r="GM76" s="101"/>
      <c r="GN76" s="101"/>
      <c r="GO76" s="101"/>
      <c r="GP76" s="101"/>
      <c r="GQ76" s="101"/>
      <c r="GR76" s="101"/>
      <c r="GS76" s="101"/>
      <c r="GT76" s="101"/>
      <c r="GU76" s="101"/>
      <c r="GV76" s="101"/>
      <c r="GW76" s="101"/>
      <c r="GX76" s="101"/>
      <c r="GY76" s="101"/>
      <c r="GZ76" s="101"/>
      <c r="HA76" s="101"/>
      <c r="HB76" s="101"/>
      <c r="HC76" s="101"/>
      <c r="HD76" s="101"/>
      <c r="HE76" s="101"/>
      <c r="HF76" s="101"/>
      <c r="HG76" s="101"/>
      <c r="HH76" s="101"/>
      <c r="HI76" s="101"/>
      <c r="HJ76" s="101"/>
      <c r="HK76" s="101"/>
      <c r="HL76" s="101"/>
      <c r="HM76" s="101"/>
      <c r="HN76" s="101"/>
      <c r="HO76" s="101"/>
      <c r="HP76" s="101"/>
      <c r="HQ76" s="101"/>
      <c r="HR76" s="101"/>
      <c r="HS76" s="101"/>
      <c r="HT76" s="101"/>
      <c r="HU76" s="101"/>
      <c r="HV76" s="101"/>
      <c r="HW76" s="101"/>
      <c r="HX76" s="101"/>
      <c r="HY76" s="101"/>
      <c r="HZ76" s="101"/>
      <c r="IA76" s="101"/>
      <c r="IB76" s="101"/>
      <c r="IC76" s="101"/>
      <c r="ID76" s="101"/>
      <c r="IE76" s="101"/>
      <c r="IF76" s="101"/>
      <c r="IG76" s="101"/>
      <c r="IH76" s="101"/>
      <c r="II76" s="101"/>
      <c r="IJ76" s="101"/>
      <c r="IK76" s="101"/>
      <c r="IL76" s="101"/>
      <c r="IM76" s="101"/>
      <c r="IN76" s="101"/>
      <c r="IO76" s="101"/>
      <c r="IP76" s="101"/>
      <c r="IQ76" s="101"/>
      <c r="IR76" s="101"/>
      <c r="IS76" s="101"/>
      <c r="IT76" s="101"/>
      <c r="IU76" s="101"/>
      <c r="IV76" s="101"/>
      <c r="IW76" s="101"/>
      <c r="IX76" s="101"/>
      <c r="IY76" s="101"/>
      <c r="IZ76" s="101"/>
      <c r="JA76" s="101"/>
      <c r="JB76" s="101"/>
      <c r="JC76" s="101"/>
      <c r="JD76" s="101"/>
      <c r="JE76" s="101"/>
      <c r="JF76" s="101"/>
      <c r="JG76" s="101"/>
      <c r="JH76" s="101"/>
      <c r="JI76" s="101"/>
      <c r="JJ76" s="101"/>
      <c r="JK76" s="101"/>
      <c r="JL76" s="101"/>
      <c r="JM76" s="101"/>
      <c r="JN76" s="101"/>
      <c r="JO76" s="101"/>
      <c r="JP76" s="101"/>
      <c r="JQ76" s="101"/>
      <c r="JR76" s="101"/>
      <c r="JS76" s="101"/>
      <c r="JT76" s="101"/>
      <c r="JU76" s="101"/>
      <c r="JV76" s="101"/>
      <c r="JW76" s="101"/>
      <c r="JX76" s="101"/>
      <c r="JY76" s="101"/>
      <c r="JZ76" s="101"/>
      <c r="KA76" s="101"/>
      <c r="KB76" s="101"/>
      <c r="KC76" s="101"/>
      <c r="KD76" s="101"/>
      <c r="KE76" s="101"/>
      <c r="KF76" s="101"/>
      <c r="KG76" s="101"/>
      <c r="KH76" s="101"/>
      <c r="KI76" s="101"/>
      <c r="KJ76" s="101"/>
      <c r="KK76" s="101"/>
      <c r="KL76" s="101"/>
      <c r="KM76" s="101"/>
      <c r="KN76" s="101"/>
      <c r="KO76" s="101"/>
      <c r="KP76" s="101"/>
      <c r="KQ76" s="101"/>
      <c r="KR76" s="101"/>
      <c r="KS76" s="101"/>
      <c r="KT76" s="101"/>
      <c r="KU76" s="101"/>
      <c r="KV76" s="101"/>
      <c r="KW76" s="101"/>
      <c r="KX76" s="101"/>
      <c r="KY76" s="101"/>
      <c r="KZ76" s="101"/>
      <c r="LA76" s="101"/>
    </row>
    <row r="77" spans="1:313" s="6" customFormat="1" ht="30" customHeight="1" x14ac:dyDescent="0.25">
      <c r="A77" s="21"/>
      <c r="B77" s="21">
        <v>5</v>
      </c>
      <c r="C77" s="21"/>
      <c r="D77" s="22">
        <v>9</v>
      </c>
      <c r="E77" s="23">
        <f t="shared" si="9"/>
        <v>2000000</v>
      </c>
      <c r="F77" s="24">
        <v>0.05</v>
      </c>
      <c r="G77" s="23">
        <v>40000000</v>
      </c>
      <c r="H77" s="21" t="s">
        <v>819</v>
      </c>
      <c r="I77" s="21"/>
      <c r="J77" s="21"/>
      <c r="K77" s="21"/>
      <c r="L77" s="21" t="s">
        <v>818</v>
      </c>
      <c r="M77" s="21">
        <v>75</v>
      </c>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c r="GE77" s="101"/>
      <c r="GF77" s="101"/>
      <c r="GG77" s="101"/>
      <c r="GH77" s="101"/>
      <c r="GI77" s="101"/>
      <c r="GJ77" s="101"/>
      <c r="GK77" s="101"/>
      <c r="GL77" s="101"/>
      <c r="GM77" s="101"/>
      <c r="GN77" s="101"/>
      <c r="GO77" s="101"/>
      <c r="GP77" s="101"/>
      <c r="GQ77" s="101"/>
      <c r="GR77" s="101"/>
      <c r="GS77" s="101"/>
      <c r="GT77" s="101"/>
      <c r="GU77" s="101"/>
      <c r="GV77" s="101"/>
      <c r="GW77" s="101"/>
      <c r="GX77" s="101"/>
      <c r="GY77" s="101"/>
      <c r="GZ77" s="101"/>
      <c r="HA77" s="101"/>
      <c r="HB77" s="101"/>
      <c r="HC77" s="101"/>
      <c r="HD77" s="101"/>
      <c r="HE77" s="101"/>
      <c r="HF77" s="101"/>
      <c r="HG77" s="101"/>
      <c r="HH77" s="101"/>
      <c r="HI77" s="101"/>
      <c r="HJ77" s="101"/>
      <c r="HK77" s="101"/>
      <c r="HL77" s="101"/>
      <c r="HM77" s="101"/>
      <c r="HN77" s="101"/>
      <c r="HO77" s="101"/>
      <c r="HP77" s="101"/>
      <c r="HQ77" s="101"/>
      <c r="HR77" s="101"/>
      <c r="HS77" s="101"/>
      <c r="HT77" s="101"/>
      <c r="HU77" s="101"/>
      <c r="HV77" s="101"/>
      <c r="HW77" s="101"/>
      <c r="HX77" s="101"/>
      <c r="HY77" s="101"/>
      <c r="HZ77" s="101"/>
      <c r="IA77" s="101"/>
      <c r="IB77" s="101"/>
      <c r="IC77" s="101"/>
      <c r="ID77" s="101"/>
      <c r="IE77" s="101"/>
      <c r="IF77" s="101"/>
      <c r="IG77" s="101"/>
      <c r="IH77" s="101"/>
      <c r="II77" s="101"/>
      <c r="IJ77" s="101"/>
      <c r="IK77" s="101"/>
      <c r="IL77" s="101"/>
      <c r="IM77" s="101"/>
      <c r="IN77" s="101"/>
      <c r="IO77" s="101"/>
      <c r="IP77" s="101"/>
      <c r="IQ77" s="101"/>
      <c r="IR77" s="101"/>
      <c r="IS77" s="101"/>
      <c r="IT77" s="101"/>
      <c r="IU77" s="101"/>
      <c r="IV77" s="101"/>
      <c r="IW77" s="101"/>
      <c r="IX77" s="101"/>
      <c r="IY77" s="101"/>
      <c r="IZ77" s="101"/>
      <c r="JA77" s="101"/>
      <c r="JB77" s="101"/>
      <c r="JC77" s="101"/>
      <c r="JD77" s="101"/>
      <c r="JE77" s="101"/>
      <c r="JF77" s="101"/>
      <c r="JG77" s="101"/>
      <c r="JH77" s="101"/>
      <c r="JI77" s="101"/>
      <c r="JJ77" s="101"/>
      <c r="JK77" s="101"/>
      <c r="JL77" s="101"/>
      <c r="JM77" s="101"/>
      <c r="JN77" s="101"/>
      <c r="JO77" s="101"/>
      <c r="JP77" s="101"/>
      <c r="JQ77" s="101"/>
      <c r="JR77" s="101"/>
      <c r="JS77" s="101"/>
      <c r="JT77" s="101"/>
      <c r="JU77" s="101"/>
      <c r="JV77" s="101"/>
      <c r="JW77" s="101"/>
      <c r="JX77" s="101"/>
      <c r="JY77" s="101"/>
      <c r="JZ77" s="101"/>
      <c r="KA77" s="101"/>
      <c r="KB77" s="101"/>
      <c r="KC77" s="101"/>
      <c r="KD77" s="101"/>
      <c r="KE77" s="101"/>
      <c r="KF77" s="101"/>
      <c r="KG77" s="101"/>
      <c r="KH77" s="101"/>
      <c r="KI77" s="101"/>
      <c r="KJ77" s="101"/>
      <c r="KK77" s="101"/>
      <c r="KL77" s="101"/>
      <c r="KM77" s="101"/>
      <c r="KN77" s="101"/>
      <c r="KO77" s="101"/>
      <c r="KP77" s="101"/>
      <c r="KQ77" s="101"/>
      <c r="KR77" s="101"/>
      <c r="KS77" s="101"/>
      <c r="KT77" s="101"/>
      <c r="KU77" s="101"/>
      <c r="KV77" s="101"/>
      <c r="KW77" s="101"/>
      <c r="KX77" s="101"/>
      <c r="KY77" s="101"/>
      <c r="KZ77" s="101"/>
      <c r="LA77" s="101"/>
    </row>
    <row r="78" spans="1:313" s="6" customFormat="1" ht="30" customHeight="1" x14ac:dyDescent="0.25">
      <c r="A78" s="21"/>
      <c r="B78" s="21">
        <v>6</v>
      </c>
      <c r="C78" s="21"/>
      <c r="D78" s="22">
        <v>8</v>
      </c>
      <c r="E78" s="23">
        <f t="shared" si="9"/>
        <v>11340000</v>
      </c>
      <c r="F78" s="24">
        <v>4.4999999999999998E-2</v>
      </c>
      <c r="G78" s="23">
        <v>252000000</v>
      </c>
      <c r="H78" s="21" t="s">
        <v>1173</v>
      </c>
      <c r="I78" s="21"/>
      <c r="J78" s="21"/>
      <c r="K78" s="21"/>
      <c r="L78" s="21" t="s">
        <v>1374</v>
      </c>
      <c r="M78" s="21">
        <v>76</v>
      </c>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c r="GE78" s="101"/>
      <c r="GF78" s="101"/>
      <c r="GG78" s="101"/>
      <c r="GH78" s="101"/>
      <c r="GI78" s="101"/>
      <c r="GJ78" s="101"/>
      <c r="GK78" s="101"/>
      <c r="GL78" s="101"/>
      <c r="GM78" s="101"/>
      <c r="GN78" s="101"/>
      <c r="GO78" s="101"/>
      <c r="GP78" s="101"/>
      <c r="GQ78" s="101"/>
      <c r="GR78" s="101"/>
      <c r="GS78" s="101"/>
      <c r="GT78" s="101"/>
      <c r="GU78" s="101"/>
      <c r="GV78" s="101"/>
      <c r="GW78" s="101"/>
      <c r="GX78" s="101"/>
      <c r="GY78" s="101"/>
      <c r="GZ78" s="101"/>
      <c r="HA78" s="101"/>
      <c r="HB78" s="101"/>
      <c r="HC78" s="101"/>
      <c r="HD78" s="101"/>
      <c r="HE78" s="101"/>
      <c r="HF78" s="101"/>
      <c r="HG78" s="101"/>
      <c r="HH78" s="101"/>
      <c r="HI78" s="101"/>
      <c r="HJ78" s="101"/>
      <c r="HK78" s="101"/>
      <c r="HL78" s="101"/>
      <c r="HM78" s="101"/>
      <c r="HN78" s="101"/>
      <c r="HO78" s="101"/>
      <c r="HP78" s="101"/>
      <c r="HQ78" s="101"/>
      <c r="HR78" s="101"/>
      <c r="HS78" s="101"/>
      <c r="HT78" s="101"/>
      <c r="HU78" s="101"/>
      <c r="HV78" s="101"/>
      <c r="HW78" s="101"/>
      <c r="HX78" s="101"/>
      <c r="HY78" s="101"/>
      <c r="HZ78" s="101"/>
      <c r="IA78" s="101"/>
      <c r="IB78" s="101"/>
      <c r="IC78" s="101"/>
      <c r="ID78" s="101"/>
      <c r="IE78" s="101"/>
      <c r="IF78" s="101"/>
      <c r="IG78" s="101"/>
      <c r="IH78" s="101"/>
      <c r="II78" s="101"/>
      <c r="IJ78" s="101"/>
      <c r="IK78" s="101"/>
      <c r="IL78" s="101"/>
      <c r="IM78" s="101"/>
      <c r="IN78" s="101"/>
      <c r="IO78" s="101"/>
      <c r="IP78" s="101"/>
      <c r="IQ78" s="101"/>
      <c r="IR78" s="101"/>
      <c r="IS78" s="101"/>
      <c r="IT78" s="101"/>
      <c r="IU78" s="101"/>
      <c r="IV78" s="101"/>
      <c r="IW78" s="101"/>
      <c r="IX78" s="101"/>
      <c r="IY78" s="101"/>
      <c r="IZ78" s="101"/>
      <c r="JA78" s="101"/>
      <c r="JB78" s="101"/>
      <c r="JC78" s="101"/>
      <c r="JD78" s="101"/>
      <c r="JE78" s="101"/>
      <c r="JF78" s="101"/>
      <c r="JG78" s="101"/>
      <c r="JH78" s="101"/>
      <c r="JI78" s="101"/>
      <c r="JJ78" s="101"/>
      <c r="JK78" s="101"/>
      <c r="JL78" s="101"/>
      <c r="JM78" s="101"/>
      <c r="JN78" s="101"/>
      <c r="JO78" s="101"/>
      <c r="JP78" s="101"/>
      <c r="JQ78" s="101"/>
      <c r="JR78" s="101"/>
      <c r="JS78" s="101"/>
      <c r="JT78" s="101"/>
      <c r="JU78" s="101"/>
      <c r="JV78" s="101"/>
      <c r="JW78" s="101"/>
      <c r="JX78" s="101"/>
      <c r="JY78" s="101"/>
      <c r="JZ78" s="101"/>
      <c r="KA78" s="101"/>
      <c r="KB78" s="101"/>
      <c r="KC78" s="101"/>
      <c r="KD78" s="101"/>
      <c r="KE78" s="101"/>
      <c r="KF78" s="101"/>
      <c r="KG78" s="101"/>
      <c r="KH78" s="101"/>
      <c r="KI78" s="101"/>
      <c r="KJ78" s="101"/>
      <c r="KK78" s="101"/>
      <c r="KL78" s="101"/>
      <c r="KM78" s="101"/>
      <c r="KN78" s="101"/>
      <c r="KO78" s="101"/>
      <c r="KP78" s="101"/>
      <c r="KQ78" s="101"/>
      <c r="KR78" s="101"/>
      <c r="KS78" s="101"/>
      <c r="KT78" s="101"/>
      <c r="KU78" s="101"/>
      <c r="KV78" s="101"/>
      <c r="KW78" s="101"/>
      <c r="KX78" s="101"/>
      <c r="KY78" s="101"/>
      <c r="KZ78" s="101"/>
      <c r="LA78" s="101"/>
    </row>
    <row r="79" spans="1:313" s="6" customFormat="1" ht="30" customHeight="1" x14ac:dyDescent="0.25">
      <c r="A79" s="22"/>
      <c r="B79" s="22">
        <v>6</v>
      </c>
      <c r="C79" s="22"/>
      <c r="D79" s="22">
        <v>6</v>
      </c>
      <c r="E79" s="34">
        <f t="shared" si="9"/>
        <v>4500000</v>
      </c>
      <c r="F79" s="41">
        <v>4.4999999999999998E-2</v>
      </c>
      <c r="G79" s="34">
        <v>100000000</v>
      </c>
      <c r="H79" s="34" t="s">
        <v>341</v>
      </c>
      <c r="I79" s="34"/>
      <c r="J79" s="22"/>
      <c r="K79" s="22">
        <v>5</v>
      </c>
      <c r="L79" s="22" t="s">
        <v>48</v>
      </c>
      <c r="M79" s="21">
        <v>77</v>
      </c>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c r="GE79" s="101"/>
      <c r="GF79" s="101"/>
      <c r="GG79" s="101"/>
      <c r="GH79" s="101"/>
      <c r="GI79" s="101"/>
      <c r="GJ79" s="101"/>
      <c r="GK79" s="101"/>
      <c r="GL79" s="101"/>
      <c r="GM79" s="101"/>
      <c r="GN79" s="101"/>
      <c r="GO79" s="101"/>
      <c r="GP79" s="101"/>
      <c r="GQ79" s="101"/>
      <c r="GR79" s="101"/>
      <c r="GS79" s="101"/>
      <c r="GT79" s="101"/>
      <c r="GU79" s="101"/>
      <c r="GV79" s="101"/>
      <c r="GW79" s="101"/>
      <c r="GX79" s="101"/>
      <c r="GY79" s="101"/>
      <c r="GZ79" s="101"/>
      <c r="HA79" s="101"/>
      <c r="HB79" s="101"/>
      <c r="HC79" s="101"/>
      <c r="HD79" s="101"/>
      <c r="HE79" s="101"/>
      <c r="HF79" s="101"/>
      <c r="HG79" s="101"/>
      <c r="HH79" s="101"/>
      <c r="HI79" s="101"/>
      <c r="HJ79" s="101"/>
      <c r="HK79" s="101"/>
      <c r="HL79" s="101"/>
      <c r="HM79" s="101"/>
      <c r="HN79" s="101"/>
      <c r="HO79" s="101"/>
      <c r="HP79" s="101"/>
      <c r="HQ79" s="101"/>
      <c r="HR79" s="101"/>
      <c r="HS79" s="101"/>
      <c r="HT79" s="101"/>
      <c r="HU79" s="101"/>
      <c r="HV79" s="101"/>
      <c r="HW79" s="101"/>
      <c r="HX79" s="101"/>
      <c r="HY79" s="101"/>
      <c r="HZ79" s="101"/>
      <c r="IA79" s="101"/>
      <c r="IB79" s="101"/>
      <c r="IC79" s="101"/>
      <c r="ID79" s="101"/>
      <c r="IE79" s="101"/>
      <c r="IF79" s="101"/>
      <c r="IG79" s="101"/>
      <c r="IH79" s="101"/>
      <c r="II79" s="101"/>
      <c r="IJ79" s="101"/>
      <c r="IK79" s="101"/>
      <c r="IL79" s="101"/>
      <c r="IM79" s="101"/>
      <c r="IN79" s="101"/>
      <c r="IO79" s="101"/>
      <c r="IP79" s="101"/>
      <c r="IQ79" s="101"/>
      <c r="IR79" s="101"/>
      <c r="IS79" s="101"/>
      <c r="IT79" s="101"/>
      <c r="IU79" s="101"/>
      <c r="IV79" s="101"/>
      <c r="IW79" s="101"/>
      <c r="IX79" s="101"/>
      <c r="IY79" s="101"/>
      <c r="IZ79" s="101"/>
      <c r="JA79" s="101"/>
      <c r="JB79" s="101"/>
      <c r="JC79" s="101"/>
      <c r="JD79" s="101"/>
      <c r="JE79" s="101"/>
      <c r="JF79" s="101"/>
      <c r="JG79" s="101"/>
      <c r="JH79" s="101"/>
      <c r="JI79" s="101"/>
      <c r="JJ79" s="101"/>
      <c r="JK79" s="101"/>
      <c r="JL79" s="101"/>
      <c r="JM79" s="101"/>
      <c r="JN79" s="101"/>
      <c r="JO79" s="101"/>
      <c r="JP79" s="101"/>
      <c r="JQ79" s="101"/>
      <c r="JR79" s="101"/>
      <c r="JS79" s="101"/>
      <c r="JT79" s="101"/>
      <c r="JU79" s="101"/>
      <c r="JV79" s="101"/>
      <c r="JW79" s="101"/>
      <c r="JX79" s="101"/>
      <c r="JY79" s="101"/>
      <c r="JZ79" s="101"/>
      <c r="KA79" s="101"/>
      <c r="KB79" s="101"/>
      <c r="KC79" s="101"/>
      <c r="KD79" s="101"/>
      <c r="KE79" s="101"/>
      <c r="KF79" s="101"/>
      <c r="KG79" s="101"/>
      <c r="KH79" s="101"/>
      <c r="KI79" s="101"/>
      <c r="KJ79" s="101"/>
      <c r="KK79" s="101"/>
      <c r="KL79" s="101"/>
      <c r="KM79" s="101"/>
      <c r="KN79" s="101"/>
      <c r="KO79" s="101"/>
      <c r="KP79" s="101"/>
      <c r="KQ79" s="101"/>
      <c r="KR79" s="101"/>
      <c r="KS79" s="101"/>
      <c r="KT79" s="101"/>
      <c r="KU79" s="101"/>
      <c r="KV79" s="101"/>
      <c r="KW79" s="101"/>
      <c r="KX79" s="101"/>
      <c r="KY79" s="101"/>
      <c r="KZ79" s="101"/>
      <c r="LA79" s="101"/>
    </row>
    <row r="80" spans="1:313" s="6" customFormat="1" ht="30" customHeight="1" x14ac:dyDescent="0.25">
      <c r="A80" s="21"/>
      <c r="B80" s="21">
        <v>7</v>
      </c>
      <c r="C80" s="21"/>
      <c r="D80" s="22">
        <v>1</v>
      </c>
      <c r="E80" s="23">
        <f t="shared" ref="E80" si="10">G80*F80</f>
        <v>1000000</v>
      </c>
      <c r="F80" s="24">
        <v>0.05</v>
      </c>
      <c r="G80" s="23">
        <v>20000000</v>
      </c>
      <c r="H80" s="23"/>
      <c r="I80" s="23"/>
      <c r="J80" s="21"/>
      <c r="K80" s="21"/>
      <c r="L80" s="21" t="s">
        <v>797</v>
      </c>
      <c r="M80" s="21">
        <v>78</v>
      </c>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c r="GE80" s="101"/>
      <c r="GF80" s="101"/>
      <c r="GG80" s="101"/>
      <c r="GH80" s="101"/>
      <c r="GI80" s="101"/>
      <c r="GJ80" s="101"/>
      <c r="GK80" s="101"/>
      <c r="GL80" s="101"/>
      <c r="GM80" s="101"/>
      <c r="GN80" s="101"/>
      <c r="GO80" s="101"/>
      <c r="GP80" s="101"/>
      <c r="GQ80" s="101"/>
      <c r="GR80" s="101"/>
      <c r="GS80" s="101"/>
      <c r="GT80" s="101"/>
      <c r="GU80" s="101"/>
      <c r="GV80" s="101"/>
      <c r="GW80" s="101"/>
      <c r="GX80" s="101"/>
      <c r="GY80" s="101"/>
      <c r="GZ80" s="101"/>
      <c r="HA80" s="101"/>
      <c r="HB80" s="101"/>
      <c r="HC80" s="101"/>
      <c r="HD80" s="101"/>
      <c r="HE80" s="101"/>
      <c r="HF80" s="101"/>
      <c r="HG80" s="101"/>
      <c r="HH80" s="101"/>
      <c r="HI80" s="101"/>
      <c r="HJ80" s="101"/>
      <c r="HK80" s="101"/>
      <c r="HL80" s="101"/>
      <c r="HM80" s="101"/>
      <c r="HN80" s="101"/>
      <c r="HO80" s="101"/>
      <c r="HP80" s="101"/>
      <c r="HQ80" s="101"/>
      <c r="HR80" s="101"/>
      <c r="HS80" s="101"/>
      <c r="HT80" s="101"/>
      <c r="HU80" s="101"/>
      <c r="HV80" s="101"/>
      <c r="HW80" s="101"/>
      <c r="HX80" s="101"/>
      <c r="HY80" s="101"/>
      <c r="HZ80" s="101"/>
      <c r="IA80" s="101"/>
      <c r="IB80" s="101"/>
      <c r="IC80" s="101"/>
      <c r="ID80" s="101"/>
      <c r="IE80" s="101"/>
      <c r="IF80" s="101"/>
      <c r="IG80" s="101"/>
      <c r="IH80" s="101"/>
      <c r="II80" s="101"/>
      <c r="IJ80" s="101"/>
      <c r="IK80" s="101"/>
      <c r="IL80" s="101"/>
      <c r="IM80" s="101"/>
      <c r="IN80" s="101"/>
      <c r="IO80" s="101"/>
      <c r="IP80" s="101"/>
      <c r="IQ80" s="101"/>
      <c r="IR80" s="101"/>
      <c r="IS80" s="101"/>
      <c r="IT80" s="101"/>
      <c r="IU80" s="101"/>
      <c r="IV80" s="101"/>
      <c r="IW80" s="101"/>
      <c r="IX80" s="101"/>
      <c r="IY80" s="101"/>
      <c r="IZ80" s="101"/>
      <c r="JA80" s="101"/>
      <c r="JB80" s="101"/>
      <c r="JC80" s="101"/>
      <c r="JD80" s="101"/>
      <c r="JE80" s="101"/>
      <c r="JF80" s="101"/>
      <c r="JG80" s="101"/>
      <c r="JH80" s="101"/>
      <c r="JI80" s="101"/>
      <c r="JJ80" s="101"/>
      <c r="JK80" s="101"/>
      <c r="JL80" s="101"/>
      <c r="JM80" s="101"/>
      <c r="JN80" s="101"/>
      <c r="JO80" s="101"/>
      <c r="JP80" s="101"/>
      <c r="JQ80" s="101"/>
      <c r="JR80" s="101"/>
      <c r="JS80" s="101"/>
      <c r="JT80" s="101"/>
      <c r="JU80" s="101"/>
      <c r="JV80" s="101"/>
      <c r="JW80" s="101"/>
      <c r="JX80" s="101"/>
      <c r="JY80" s="101"/>
      <c r="JZ80" s="101"/>
      <c r="KA80" s="101"/>
      <c r="KB80" s="101"/>
      <c r="KC80" s="101"/>
      <c r="KD80" s="101"/>
      <c r="KE80" s="101"/>
      <c r="KF80" s="101"/>
      <c r="KG80" s="101"/>
      <c r="KH80" s="101"/>
      <c r="KI80" s="101"/>
      <c r="KJ80" s="101"/>
      <c r="KK80" s="101"/>
      <c r="KL80" s="101"/>
      <c r="KM80" s="101"/>
      <c r="KN80" s="101"/>
      <c r="KO80" s="101"/>
      <c r="KP80" s="101"/>
      <c r="KQ80" s="101"/>
      <c r="KR80" s="101"/>
      <c r="KS80" s="101"/>
      <c r="KT80" s="101"/>
      <c r="KU80" s="101"/>
      <c r="KV80" s="101"/>
      <c r="KW80" s="101"/>
      <c r="KX80" s="101"/>
      <c r="KY80" s="101"/>
      <c r="KZ80" s="101"/>
      <c r="LA80" s="101"/>
    </row>
    <row r="81" spans="1:313" s="6" customFormat="1" ht="30" customHeight="1" x14ac:dyDescent="0.25">
      <c r="A81" s="21"/>
      <c r="B81" s="21">
        <v>7</v>
      </c>
      <c r="C81" s="21"/>
      <c r="D81" s="22">
        <v>10</v>
      </c>
      <c r="E81" s="23">
        <f>G81*F81</f>
        <v>450000</v>
      </c>
      <c r="F81" s="24">
        <v>4.4999999999999998E-2</v>
      </c>
      <c r="G81" s="23">
        <v>10000000</v>
      </c>
      <c r="H81" s="23" t="s">
        <v>172</v>
      </c>
      <c r="I81" s="23"/>
      <c r="J81" s="21"/>
      <c r="K81" s="21">
        <v>5</v>
      </c>
      <c r="L81" s="21" t="s">
        <v>171</v>
      </c>
      <c r="M81" s="21">
        <v>79</v>
      </c>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c r="GE81" s="101"/>
      <c r="GF81" s="101"/>
      <c r="GG81" s="101"/>
      <c r="GH81" s="101"/>
      <c r="GI81" s="101"/>
      <c r="GJ81" s="101"/>
      <c r="GK81" s="101"/>
      <c r="GL81" s="101"/>
      <c r="GM81" s="101"/>
      <c r="GN81" s="101"/>
      <c r="GO81" s="101"/>
      <c r="GP81" s="101"/>
      <c r="GQ81" s="101"/>
      <c r="GR81" s="101"/>
      <c r="GS81" s="101"/>
      <c r="GT81" s="101"/>
      <c r="GU81" s="101"/>
      <c r="GV81" s="101"/>
      <c r="GW81" s="101"/>
      <c r="GX81" s="101"/>
      <c r="GY81" s="101"/>
      <c r="GZ81" s="101"/>
      <c r="HA81" s="101"/>
      <c r="HB81" s="101"/>
      <c r="HC81" s="101"/>
      <c r="HD81" s="101"/>
      <c r="HE81" s="101"/>
      <c r="HF81" s="101"/>
      <c r="HG81" s="101"/>
      <c r="HH81" s="101"/>
      <c r="HI81" s="101"/>
      <c r="HJ81" s="101"/>
      <c r="HK81" s="101"/>
      <c r="HL81" s="101"/>
      <c r="HM81" s="101"/>
      <c r="HN81" s="101"/>
      <c r="HO81" s="101"/>
      <c r="HP81" s="101"/>
      <c r="HQ81" s="101"/>
      <c r="HR81" s="101"/>
      <c r="HS81" s="101"/>
      <c r="HT81" s="101"/>
      <c r="HU81" s="101"/>
      <c r="HV81" s="101"/>
      <c r="HW81" s="101"/>
      <c r="HX81" s="101"/>
      <c r="HY81" s="101"/>
      <c r="HZ81" s="101"/>
      <c r="IA81" s="101"/>
      <c r="IB81" s="101"/>
      <c r="IC81" s="101"/>
      <c r="ID81" s="101"/>
      <c r="IE81" s="101"/>
      <c r="IF81" s="101"/>
      <c r="IG81" s="101"/>
      <c r="IH81" s="101"/>
      <c r="II81" s="101"/>
      <c r="IJ81" s="101"/>
      <c r="IK81" s="101"/>
      <c r="IL81" s="101"/>
      <c r="IM81" s="101"/>
      <c r="IN81" s="101"/>
      <c r="IO81" s="101"/>
      <c r="IP81" s="101"/>
      <c r="IQ81" s="101"/>
      <c r="IR81" s="101"/>
      <c r="IS81" s="101"/>
      <c r="IT81" s="101"/>
      <c r="IU81" s="101"/>
      <c r="IV81" s="101"/>
      <c r="IW81" s="101"/>
      <c r="IX81" s="101"/>
      <c r="IY81" s="101"/>
      <c r="IZ81" s="101"/>
      <c r="JA81" s="101"/>
      <c r="JB81" s="101"/>
      <c r="JC81" s="101"/>
      <c r="JD81" s="101"/>
      <c r="JE81" s="101"/>
      <c r="JF81" s="101"/>
      <c r="JG81" s="101"/>
      <c r="JH81" s="101"/>
      <c r="JI81" s="101"/>
      <c r="JJ81" s="101"/>
      <c r="JK81" s="101"/>
      <c r="JL81" s="101"/>
      <c r="JM81" s="101"/>
      <c r="JN81" s="101"/>
      <c r="JO81" s="101"/>
      <c r="JP81" s="101"/>
      <c r="JQ81" s="101"/>
      <c r="JR81" s="101"/>
      <c r="JS81" s="101"/>
      <c r="JT81" s="101"/>
      <c r="JU81" s="101"/>
      <c r="JV81" s="101"/>
      <c r="JW81" s="101"/>
      <c r="JX81" s="101"/>
      <c r="JY81" s="101"/>
      <c r="JZ81" s="101"/>
      <c r="KA81" s="101"/>
      <c r="KB81" s="101"/>
      <c r="KC81" s="101"/>
      <c r="KD81" s="101"/>
      <c r="KE81" s="101"/>
      <c r="KF81" s="101"/>
      <c r="KG81" s="101"/>
      <c r="KH81" s="101"/>
      <c r="KI81" s="101"/>
      <c r="KJ81" s="101"/>
      <c r="KK81" s="101"/>
      <c r="KL81" s="101"/>
      <c r="KM81" s="101"/>
      <c r="KN81" s="101"/>
      <c r="KO81" s="101"/>
      <c r="KP81" s="101"/>
      <c r="KQ81" s="101"/>
      <c r="KR81" s="101"/>
      <c r="KS81" s="101"/>
      <c r="KT81" s="101"/>
      <c r="KU81" s="101"/>
      <c r="KV81" s="101"/>
      <c r="KW81" s="101"/>
      <c r="KX81" s="101"/>
      <c r="KY81" s="101"/>
      <c r="KZ81" s="101"/>
      <c r="LA81" s="101"/>
    </row>
    <row r="82" spans="1:313" s="6" customFormat="1" ht="30" customHeight="1" x14ac:dyDescent="0.25">
      <c r="A82" s="21"/>
      <c r="B82" s="21">
        <v>7</v>
      </c>
      <c r="C82" s="22"/>
      <c r="D82" s="22"/>
      <c r="E82" s="23">
        <v>16500000</v>
      </c>
      <c r="F82" s="21"/>
      <c r="G82" s="21"/>
      <c r="H82" s="21"/>
      <c r="I82" s="21"/>
      <c r="J82" s="21"/>
      <c r="K82" s="21"/>
      <c r="L82" s="21" t="s">
        <v>1375</v>
      </c>
      <c r="M82" s="21">
        <v>80</v>
      </c>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c r="GE82" s="101"/>
      <c r="GF82" s="101"/>
      <c r="GG82" s="101"/>
      <c r="GH82" s="101"/>
      <c r="GI82" s="101"/>
      <c r="GJ82" s="101"/>
      <c r="GK82" s="101"/>
      <c r="GL82" s="101"/>
      <c r="GM82" s="101"/>
      <c r="GN82" s="101"/>
      <c r="GO82" s="101"/>
      <c r="GP82" s="101"/>
      <c r="GQ82" s="101"/>
      <c r="GR82" s="101"/>
      <c r="GS82" s="101"/>
      <c r="GT82" s="101"/>
      <c r="GU82" s="101"/>
      <c r="GV82" s="101"/>
      <c r="GW82" s="101"/>
      <c r="GX82" s="101"/>
      <c r="GY82" s="101"/>
      <c r="GZ82" s="101"/>
      <c r="HA82" s="101"/>
      <c r="HB82" s="101"/>
      <c r="HC82" s="101"/>
      <c r="HD82" s="101"/>
      <c r="HE82" s="101"/>
      <c r="HF82" s="101"/>
      <c r="HG82" s="101"/>
      <c r="HH82" s="101"/>
      <c r="HI82" s="101"/>
      <c r="HJ82" s="101"/>
      <c r="HK82" s="101"/>
      <c r="HL82" s="101"/>
      <c r="HM82" s="101"/>
      <c r="HN82" s="101"/>
      <c r="HO82" s="101"/>
      <c r="HP82" s="101"/>
      <c r="HQ82" s="101"/>
      <c r="HR82" s="101"/>
      <c r="HS82" s="101"/>
      <c r="HT82" s="101"/>
      <c r="HU82" s="101"/>
      <c r="HV82" s="101"/>
      <c r="HW82" s="101"/>
      <c r="HX82" s="101"/>
      <c r="HY82" s="101"/>
      <c r="HZ82" s="101"/>
      <c r="IA82" s="101"/>
      <c r="IB82" s="101"/>
      <c r="IC82" s="101"/>
      <c r="ID82" s="101"/>
      <c r="IE82" s="101"/>
      <c r="IF82" s="101"/>
      <c r="IG82" s="101"/>
      <c r="IH82" s="101"/>
      <c r="II82" s="101"/>
      <c r="IJ82" s="101"/>
      <c r="IK82" s="101"/>
      <c r="IL82" s="101"/>
      <c r="IM82" s="101"/>
      <c r="IN82" s="101"/>
      <c r="IO82" s="101"/>
      <c r="IP82" s="101"/>
      <c r="IQ82" s="101"/>
      <c r="IR82" s="101"/>
      <c r="IS82" s="101"/>
      <c r="IT82" s="101"/>
      <c r="IU82" s="101"/>
      <c r="IV82" s="101"/>
      <c r="IW82" s="101"/>
      <c r="IX82" s="101"/>
      <c r="IY82" s="101"/>
      <c r="IZ82" s="101"/>
      <c r="JA82" s="101"/>
      <c r="JB82" s="101"/>
      <c r="JC82" s="101"/>
      <c r="JD82" s="101"/>
      <c r="JE82" s="101"/>
      <c r="JF82" s="101"/>
      <c r="JG82" s="101"/>
      <c r="JH82" s="101"/>
      <c r="JI82" s="101"/>
      <c r="JJ82" s="101"/>
      <c r="JK82" s="101"/>
      <c r="JL82" s="101"/>
      <c r="JM82" s="101"/>
      <c r="JN82" s="101"/>
      <c r="JO82" s="101"/>
      <c r="JP82" s="101"/>
      <c r="JQ82" s="101"/>
      <c r="JR82" s="101"/>
      <c r="JS82" s="101"/>
      <c r="JT82" s="101"/>
      <c r="JU82" s="101"/>
      <c r="JV82" s="101"/>
      <c r="JW82" s="101"/>
      <c r="JX82" s="101"/>
      <c r="JY82" s="101"/>
      <c r="JZ82" s="101"/>
      <c r="KA82" s="101"/>
      <c r="KB82" s="101"/>
      <c r="KC82" s="101"/>
      <c r="KD82" s="101"/>
      <c r="KE82" s="101"/>
      <c r="KF82" s="101"/>
      <c r="KG82" s="101"/>
      <c r="KH82" s="101"/>
      <c r="KI82" s="101"/>
      <c r="KJ82" s="101"/>
      <c r="KK82" s="101"/>
      <c r="KL82" s="101"/>
      <c r="KM82" s="101"/>
      <c r="KN82" s="101"/>
      <c r="KO82" s="101"/>
      <c r="KP82" s="101"/>
      <c r="KQ82" s="101"/>
      <c r="KR82" s="101"/>
      <c r="KS82" s="101"/>
      <c r="KT82" s="101"/>
      <c r="KU82" s="101"/>
      <c r="KV82" s="101"/>
      <c r="KW82" s="101"/>
      <c r="KX82" s="101"/>
      <c r="KY82" s="101"/>
      <c r="KZ82" s="101"/>
      <c r="LA82" s="101"/>
    </row>
    <row r="83" spans="1:313" s="6" customFormat="1" ht="30" customHeight="1" x14ac:dyDescent="0.25">
      <c r="A83" s="21" t="s">
        <v>1376</v>
      </c>
      <c r="B83" s="21">
        <v>7</v>
      </c>
      <c r="C83" s="21"/>
      <c r="D83" s="22">
        <v>10</v>
      </c>
      <c r="E83" s="23">
        <f t="shared" ref="E83:E91" si="11">G83*F83</f>
        <v>1755000</v>
      </c>
      <c r="F83" s="24">
        <v>4.4999999999999998E-2</v>
      </c>
      <c r="G83" s="34">
        <v>39000000</v>
      </c>
      <c r="H83" s="23" t="s">
        <v>338</v>
      </c>
      <c r="I83" s="23"/>
      <c r="J83" s="21"/>
      <c r="K83" s="21"/>
      <c r="L83" s="21" t="s">
        <v>247</v>
      </c>
      <c r="M83" s="21">
        <v>81</v>
      </c>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c r="GE83" s="101"/>
      <c r="GF83" s="101"/>
      <c r="GG83" s="101"/>
      <c r="GH83" s="101"/>
      <c r="GI83" s="101"/>
      <c r="GJ83" s="101"/>
      <c r="GK83" s="101"/>
      <c r="GL83" s="101"/>
      <c r="GM83" s="101"/>
      <c r="GN83" s="101"/>
      <c r="GO83" s="101"/>
      <c r="GP83" s="101"/>
      <c r="GQ83" s="101"/>
      <c r="GR83" s="101"/>
      <c r="GS83" s="101"/>
      <c r="GT83" s="101"/>
      <c r="GU83" s="101"/>
      <c r="GV83" s="101"/>
      <c r="GW83" s="101"/>
      <c r="GX83" s="101"/>
      <c r="GY83" s="101"/>
      <c r="GZ83" s="101"/>
      <c r="HA83" s="101"/>
      <c r="HB83" s="101"/>
      <c r="HC83" s="101"/>
      <c r="HD83" s="101"/>
      <c r="HE83" s="101"/>
      <c r="HF83" s="101"/>
      <c r="HG83" s="101"/>
      <c r="HH83" s="101"/>
      <c r="HI83" s="101"/>
      <c r="HJ83" s="101"/>
      <c r="HK83" s="101"/>
      <c r="HL83" s="101"/>
      <c r="HM83" s="101"/>
      <c r="HN83" s="101"/>
      <c r="HO83" s="101"/>
      <c r="HP83" s="101"/>
      <c r="HQ83" s="101"/>
      <c r="HR83" s="101"/>
      <c r="HS83" s="101"/>
      <c r="HT83" s="101"/>
      <c r="HU83" s="101"/>
      <c r="HV83" s="101"/>
      <c r="HW83" s="101"/>
      <c r="HX83" s="101"/>
      <c r="HY83" s="101"/>
      <c r="HZ83" s="101"/>
      <c r="IA83" s="101"/>
      <c r="IB83" s="101"/>
      <c r="IC83" s="101"/>
      <c r="ID83" s="101"/>
      <c r="IE83" s="101"/>
      <c r="IF83" s="101"/>
      <c r="IG83" s="101"/>
      <c r="IH83" s="101"/>
      <c r="II83" s="101"/>
      <c r="IJ83" s="101"/>
      <c r="IK83" s="101"/>
      <c r="IL83" s="101"/>
      <c r="IM83" s="101"/>
      <c r="IN83" s="101"/>
      <c r="IO83" s="101"/>
      <c r="IP83" s="101"/>
      <c r="IQ83" s="101"/>
      <c r="IR83" s="101"/>
      <c r="IS83" s="101"/>
      <c r="IT83" s="101"/>
      <c r="IU83" s="101"/>
      <c r="IV83" s="101"/>
      <c r="IW83" s="101"/>
      <c r="IX83" s="101"/>
      <c r="IY83" s="101"/>
      <c r="IZ83" s="101"/>
      <c r="JA83" s="101"/>
      <c r="JB83" s="101"/>
      <c r="JC83" s="101"/>
      <c r="JD83" s="101"/>
      <c r="JE83" s="101"/>
      <c r="JF83" s="101"/>
      <c r="JG83" s="101"/>
      <c r="JH83" s="101"/>
      <c r="JI83" s="101"/>
      <c r="JJ83" s="101"/>
      <c r="JK83" s="101"/>
      <c r="JL83" s="101"/>
      <c r="JM83" s="101"/>
      <c r="JN83" s="101"/>
      <c r="JO83" s="101"/>
      <c r="JP83" s="101"/>
      <c r="JQ83" s="101"/>
      <c r="JR83" s="101"/>
      <c r="JS83" s="101"/>
      <c r="JT83" s="101"/>
      <c r="JU83" s="101"/>
      <c r="JV83" s="101"/>
      <c r="JW83" s="101"/>
      <c r="JX83" s="101"/>
      <c r="JY83" s="101"/>
      <c r="JZ83" s="101"/>
      <c r="KA83" s="101"/>
      <c r="KB83" s="101"/>
      <c r="KC83" s="101"/>
      <c r="KD83" s="101"/>
      <c r="KE83" s="101"/>
      <c r="KF83" s="101"/>
      <c r="KG83" s="101"/>
      <c r="KH83" s="101"/>
      <c r="KI83" s="101"/>
      <c r="KJ83" s="101"/>
      <c r="KK83" s="101"/>
      <c r="KL83" s="101"/>
      <c r="KM83" s="101"/>
      <c r="KN83" s="101"/>
      <c r="KO83" s="101"/>
      <c r="KP83" s="101"/>
      <c r="KQ83" s="101"/>
      <c r="KR83" s="101"/>
      <c r="KS83" s="101"/>
      <c r="KT83" s="101"/>
      <c r="KU83" s="101"/>
      <c r="KV83" s="101"/>
      <c r="KW83" s="101"/>
      <c r="KX83" s="101"/>
      <c r="KY83" s="101"/>
      <c r="KZ83" s="101"/>
      <c r="LA83" s="101"/>
    </row>
    <row r="84" spans="1:313" s="6" customFormat="1" ht="30" customHeight="1" x14ac:dyDescent="0.25">
      <c r="A84" s="29"/>
      <c r="B84" s="29">
        <v>7</v>
      </c>
      <c r="C84" s="29"/>
      <c r="D84" s="30">
        <v>13</v>
      </c>
      <c r="E84" s="23">
        <f t="shared" si="11"/>
        <v>1000000</v>
      </c>
      <c r="F84" s="24">
        <v>0.05</v>
      </c>
      <c r="G84" s="23">
        <v>20000000</v>
      </c>
      <c r="H84" s="26" t="s">
        <v>682</v>
      </c>
      <c r="I84" s="26"/>
      <c r="J84" s="29"/>
      <c r="K84" s="29"/>
      <c r="L84" s="29" t="s">
        <v>565</v>
      </c>
      <c r="M84" s="21">
        <v>82</v>
      </c>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1"/>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c r="GE84" s="101"/>
      <c r="GF84" s="101"/>
      <c r="GG84" s="101"/>
      <c r="GH84" s="101"/>
      <c r="GI84" s="101"/>
      <c r="GJ84" s="101"/>
      <c r="GK84" s="101"/>
      <c r="GL84" s="101"/>
      <c r="GM84" s="101"/>
      <c r="GN84" s="101"/>
      <c r="GO84" s="101"/>
      <c r="GP84" s="101"/>
      <c r="GQ84" s="101"/>
      <c r="GR84" s="101"/>
      <c r="GS84" s="101"/>
      <c r="GT84" s="101"/>
      <c r="GU84" s="101"/>
      <c r="GV84" s="101"/>
      <c r="GW84" s="101"/>
      <c r="GX84" s="101"/>
      <c r="GY84" s="101"/>
      <c r="GZ84" s="101"/>
      <c r="HA84" s="101"/>
      <c r="HB84" s="101"/>
      <c r="HC84" s="101"/>
      <c r="HD84" s="101"/>
      <c r="HE84" s="101"/>
      <c r="HF84" s="101"/>
      <c r="HG84" s="101"/>
      <c r="HH84" s="101"/>
      <c r="HI84" s="101"/>
      <c r="HJ84" s="101"/>
      <c r="HK84" s="101"/>
      <c r="HL84" s="101"/>
      <c r="HM84" s="101"/>
      <c r="HN84" s="101"/>
      <c r="HO84" s="101"/>
      <c r="HP84" s="101"/>
      <c r="HQ84" s="101"/>
      <c r="HR84" s="101"/>
      <c r="HS84" s="101"/>
      <c r="HT84" s="101"/>
      <c r="HU84" s="101"/>
      <c r="HV84" s="101"/>
      <c r="HW84" s="101"/>
      <c r="HX84" s="101"/>
      <c r="HY84" s="101"/>
      <c r="HZ84" s="101"/>
      <c r="IA84" s="101"/>
      <c r="IB84" s="101"/>
      <c r="IC84" s="101"/>
      <c r="ID84" s="101"/>
      <c r="IE84" s="101"/>
      <c r="IF84" s="101"/>
      <c r="IG84" s="101"/>
      <c r="IH84" s="101"/>
      <c r="II84" s="101"/>
      <c r="IJ84" s="101"/>
      <c r="IK84" s="101"/>
      <c r="IL84" s="101"/>
      <c r="IM84" s="101"/>
      <c r="IN84" s="101"/>
      <c r="IO84" s="101"/>
      <c r="IP84" s="101"/>
      <c r="IQ84" s="101"/>
      <c r="IR84" s="101"/>
      <c r="IS84" s="101"/>
      <c r="IT84" s="101"/>
      <c r="IU84" s="101"/>
      <c r="IV84" s="101"/>
      <c r="IW84" s="101"/>
      <c r="IX84" s="101"/>
      <c r="IY84" s="101"/>
      <c r="IZ84" s="101"/>
      <c r="JA84" s="101"/>
      <c r="JB84" s="101"/>
      <c r="JC84" s="101"/>
      <c r="JD84" s="101"/>
      <c r="JE84" s="101"/>
      <c r="JF84" s="101"/>
      <c r="JG84" s="101"/>
      <c r="JH84" s="101"/>
      <c r="JI84" s="101"/>
      <c r="JJ84" s="101"/>
      <c r="JK84" s="101"/>
      <c r="JL84" s="101"/>
      <c r="JM84" s="101"/>
      <c r="JN84" s="101"/>
      <c r="JO84" s="101"/>
      <c r="JP84" s="101"/>
      <c r="JQ84" s="101"/>
      <c r="JR84" s="101"/>
      <c r="JS84" s="101"/>
      <c r="JT84" s="101"/>
      <c r="JU84" s="101"/>
      <c r="JV84" s="101"/>
      <c r="JW84" s="101"/>
      <c r="JX84" s="101"/>
      <c r="JY84" s="101"/>
      <c r="JZ84" s="101"/>
      <c r="KA84" s="101"/>
      <c r="KB84" s="101"/>
      <c r="KC84" s="101"/>
      <c r="KD84" s="101"/>
      <c r="KE84" s="101"/>
      <c r="KF84" s="101"/>
      <c r="KG84" s="101"/>
      <c r="KH84" s="101"/>
      <c r="KI84" s="101"/>
      <c r="KJ84" s="101"/>
      <c r="KK84" s="101"/>
      <c r="KL84" s="101"/>
      <c r="KM84" s="101"/>
      <c r="KN84" s="101"/>
      <c r="KO84" s="101"/>
      <c r="KP84" s="101"/>
      <c r="KQ84" s="101"/>
      <c r="KR84" s="101"/>
      <c r="KS84" s="101"/>
      <c r="KT84" s="101"/>
      <c r="KU84" s="101"/>
      <c r="KV84" s="101"/>
      <c r="KW84" s="101"/>
      <c r="KX84" s="101"/>
      <c r="KY84" s="101"/>
      <c r="KZ84" s="101"/>
      <c r="LA84" s="101"/>
    </row>
    <row r="85" spans="1:313" s="6" customFormat="1" ht="30" customHeight="1" x14ac:dyDescent="0.25">
      <c r="A85" s="21" t="s">
        <v>1181</v>
      </c>
      <c r="B85" s="21">
        <v>7</v>
      </c>
      <c r="C85" s="21"/>
      <c r="D85" s="22" t="s">
        <v>572</v>
      </c>
      <c r="E85" s="23">
        <f t="shared" si="11"/>
        <v>4000000</v>
      </c>
      <c r="F85" s="24">
        <v>0.04</v>
      </c>
      <c r="G85" s="23">
        <v>100000000</v>
      </c>
      <c r="H85" s="21">
        <v>6256</v>
      </c>
      <c r="I85" s="21"/>
      <c r="J85" s="21"/>
      <c r="K85" s="21"/>
      <c r="L85" s="21" t="s">
        <v>1077</v>
      </c>
      <c r="M85" s="21">
        <v>83</v>
      </c>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c r="GE85" s="101"/>
      <c r="GF85" s="101"/>
      <c r="GG85" s="101"/>
      <c r="GH85" s="101"/>
      <c r="GI85" s="101"/>
      <c r="GJ85" s="101"/>
      <c r="GK85" s="101"/>
      <c r="GL85" s="101"/>
      <c r="GM85" s="101"/>
      <c r="GN85" s="101"/>
      <c r="GO85" s="101"/>
      <c r="GP85" s="101"/>
      <c r="GQ85" s="101"/>
      <c r="GR85" s="101"/>
      <c r="GS85" s="101"/>
      <c r="GT85" s="101"/>
      <c r="GU85" s="101"/>
      <c r="GV85" s="101"/>
      <c r="GW85" s="101"/>
      <c r="GX85" s="101"/>
      <c r="GY85" s="101"/>
      <c r="GZ85" s="101"/>
      <c r="HA85" s="101"/>
      <c r="HB85" s="101"/>
      <c r="HC85" s="101"/>
      <c r="HD85" s="101"/>
      <c r="HE85" s="101"/>
      <c r="HF85" s="101"/>
      <c r="HG85" s="101"/>
      <c r="HH85" s="101"/>
      <c r="HI85" s="101"/>
      <c r="HJ85" s="101"/>
      <c r="HK85" s="101"/>
      <c r="HL85" s="101"/>
      <c r="HM85" s="101"/>
      <c r="HN85" s="101"/>
      <c r="HO85" s="101"/>
      <c r="HP85" s="101"/>
      <c r="HQ85" s="101"/>
      <c r="HR85" s="101"/>
      <c r="HS85" s="101"/>
      <c r="HT85" s="101"/>
      <c r="HU85" s="101"/>
      <c r="HV85" s="101"/>
      <c r="HW85" s="101"/>
      <c r="HX85" s="101"/>
      <c r="HY85" s="101"/>
      <c r="HZ85" s="101"/>
      <c r="IA85" s="101"/>
      <c r="IB85" s="101"/>
      <c r="IC85" s="101"/>
      <c r="ID85" s="101"/>
      <c r="IE85" s="101"/>
      <c r="IF85" s="101"/>
      <c r="IG85" s="101"/>
      <c r="IH85" s="101"/>
      <c r="II85" s="101"/>
      <c r="IJ85" s="101"/>
      <c r="IK85" s="101"/>
      <c r="IL85" s="101"/>
      <c r="IM85" s="101"/>
      <c r="IN85" s="101"/>
      <c r="IO85" s="101"/>
      <c r="IP85" s="101"/>
      <c r="IQ85" s="101"/>
      <c r="IR85" s="101"/>
      <c r="IS85" s="101"/>
      <c r="IT85" s="101"/>
      <c r="IU85" s="101"/>
      <c r="IV85" s="101"/>
      <c r="IW85" s="101"/>
      <c r="IX85" s="101"/>
      <c r="IY85" s="101"/>
      <c r="IZ85" s="101"/>
      <c r="JA85" s="101"/>
      <c r="JB85" s="101"/>
      <c r="JC85" s="101"/>
      <c r="JD85" s="101"/>
      <c r="JE85" s="101"/>
      <c r="JF85" s="101"/>
      <c r="JG85" s="101"/>
      <c r="JH85" s="101"/>
      <c r="JI85" s="101"/>
      <c r="JJ85" s="101"/>
      <c r="JK85" s="101"/>
      <c r="JL85" s="101"/>
      <c r="JM85" s="101"/>
      <c r="JN85" s="101"/>
      <c r="JO85" s="101"/>
      <c r="JP85" s="101"/>
      <c r="JQ85" s="101"/>
      <c r="JR85" s="101"/>
      <c r="JS85" s="101"/>
      <c r="JT85" s="101"/>
      <c r="JU85" s="101"/>
      <c r="JV85" s="101"/>
      <c r="JW85" s="101"/>
      <c r="JX85" s="101"/>
      <c r="JY85" s="101"/>
      <c r="JZ85" s="101"/>
      <c r="KA85" s="101"/>
      <c r="KB85" s="101"/>
      <c r="KC85" s="101"/>
      <c r="KD85" s="101"/>
      <c r="KE85" s="101"/>
      <c r="KF85" s="101"/>
      <c r="KG85" s="101"/>
      <c r="KH85" s="101"/>
      <c r="KI85" s="101"/>
      <c r="KJ85" s="101"/>
      <c r="KK85" s="101"/>
      <c r="KL85" s="101"/>
      <c r="KM85" s="101"/>
      <c r="KN85" s="101"/>
      <c r="KO85" s="101"/>
      <c r="KP85" s="101"/>
      <c r="KQ85" s="101"/>
      <c r="KR85" s="101"/>
      <c r="KS85" s="101"/>
      <c r="KT85" s="101"/>
      <c r="KU85" s="101"/>
      <c r="KV85" s="101"/>
      <c r="KW85" s="101"/>
      <c r="KX85" s="101"/>
      <c r="KY85" s="101"/>
      <c r="KZ85" s="101"/>
      <c r="LA85" s="101"/>
    </row>
    <row r="86" spans="1:313" s="6" customFormat="1" ht="30" customHeight="1" x14ac:dyDescent="0.25">
      <c r="A86" s="21" t="s">
        <v>1377</v>
      </c>
      <c r="B86" s="21">
        <v>7</v>
      </c>
      <c r="C86" s="21">
        <v>16</v>
      </c>
      <c r="D86" s="22" t="s">
        <v>1256</v>
      </c>
      <c r="E86" s="23">
        <f t="shared" si="11"/>
        <v>43190000.000000007</v>
      </c>
      <c r="F86" s="24">
        <v>7.0000000000000007E-2</v>
      </c>
      <c r="G86" s="23">
        <v>617000000</v>
      </c>
      <c r="H86" s="26" t="s">
        <v>595</v>
      </c>
      <c r="I86" s="26"/>
      <c r="J86" s="29"/>
      <c r="K86" s="29"/>
      <c r="L86" s="29" t="s">
        <v>541</v>
      </c>
      <c r="M86" s="21">
        <v>84</v>
      </c>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1"/>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c r="GE86" s="101"/>
      <c r="GF86" s="101"/>
      <c r="GG86" s="101"/>
      <c r="GH86" s="101"/>
      <c r="GI86" s="101"/>
      <c r="GJ86" s="101"/>
      <c r="GK86" s="101"/>
      <c r="GL86" s="101"/>
      <c r="GM86" s="101"/>
      <c r="GN86" s="101"/>
      <c r="GO86" s="101"/>
      <c r="GP86" s="101"/>
      <c r="GQ86" s="101"/>
      <c r="GR86" s="101"/>
      <c r="GS86" s="101"/>
      <c r="GT86" s="101"/>
      <c r="GU86" s="101"/>
      <c r="GV86" s="101"/>
      <c r="GW86" s="101"/>
      <c r="GX86" s="101"/>
      <c r="GY86" s="101"/>
      <c r="GZ86" s="101"/>
      <c r="HA86" s="101"/>
      <c r="HB86" s="101"/>
      <c r="HC86" s="101"/>
      <c r="HD86" s="101"/>
      <c r="HE86" s="101"/>
      <c r="HF86" s="101"/>
      <c r="HG86" s="101"/>
      <c r="HH86" s="101"/>
      <c r="HI86" s="101"/>
      <c r="HJ86" s="101"/>
      <c r="HK86" s="101"/>
      <c r="HL86" s="101"/>
      <c r="HM86" s="101"/>
      <c r="HN86" s="101"/>
      <c r="HO86" s="101"/>
      <c r="HP86" s="101"/>
      <c r="HQ86" s="101"/>
      <c r="HR86" s="101"/>
      <c r="HS86" s="101"/>
      <c r="HT86" s="101"/>
      <c r="HU86" s="101"/>
      <c r="HV86" s="101"/>
      <c r="HW86" s="101"/>
      <c r="HX86" s="101"/>
      <c r="HY86" s="101"/>
      <c r="HZ86" s="101"/>
      <c r="IA86" s="101"/>
      <c r="IB86" s="101"/>
      <c r="IC86" s="101"/>
      <c r="ID86" s="101"/>
      <c r="IE86" s="101"/>
      <c r="IF86" s="101"/>
      <c r="IG86" s="101"/>
      <c r="IH86" s="101"/>
      <c r="II86" s="101"/>
      <c r="IJ86" s="101"/>
      <c r="IK86" s="101"/>
      <c r="IL86" s="101"/>
      <c r="IM86" s="101"/>
      <c r="IN86" s="101"/>
      <c r="IO86" s="101"/>
      <c r="IP86" s="101"/>
      <c r="IQ86" s="101"/>
      <c r="IR86" s="101"/>
      <c r="IS86" s="101"/>
      <c r="IT86" s="101"/>
      <c r="IU86" s="101"/>
      <c r="IV86" s="101"/>
      <c r="IW86" s="101"/>
      <c r="IX86" s="101"/>
      <c r="IY86" s="101"/>
      <c r="IZ86" s="101"/>
      <c r="JA86" s="101"/>
      <c r="JB86" s="101"/>
      <c r="JC86" s="101"/>
      <c r="JD86" s="101"/>
      <c r="JE86" s="101"/>
      <c r="JF86" s="101"/>
      <c r="JG86" s="101"/>
      <c r="JH86" s="101"/>
      <c r="JI86" s="101"/>
      <c r="JJ86" s="101"/>
      <c r="JK86" s="101"/>
      <c r="JL86" s="101"/>
      <c r="JM86" s="101"/>
      <c r="JN86" s="101"/>
      <c r="JO86" s="101"/>
      <c r="JP86" s="101"/>
      <c r="JQ86" s="101"/>
      <c r="JR86" s="101"/>
      <c r="JS86" s="101"/>
      <c r="JT86" s="101"/>
      <c r="JU86" s="101"/>
      <c r="JV86" s="101"/>
      <c r="JW86" s="101"/>
      <c r="JX86" s="101"/>
      <c r="JY86" s="101"/>
      <c r="JZ86" s="101"/>
      <c r="KA86" s="101"/>
      <c r="KB86" s="101"/>
      <c r="KC86" s="101"/>
      <c r="KD86" s="101"/>
      <c r="KE86" s="101"/>
      <c r="KF86" s="101"/>
      <c r="KG86" s="101"/>
      <c r="KH86" s="101"/>
      <c r="KI86" s="101"/>
      <c r="KJ86" s="101"/>
      <c r="KK86" s="101"/>
      <c r="KL86" s="101"/>
      <c r="KM86" s="101"/>
      <c r="KN86" s="101"/>
      <c r="KO86" s="101"/>
      <c r="KP86" s="101"/>
      <c r="KQ86" s="101"/>
      <c r="KR86" s="101"/>
      <c r="KS86" s="101"/>
      <c r="KT86" s="101"/>
      <c r="KU86" s="101"/>
      <c r="KV86" s="101"/>
      <c r="KW86" s="101"/>
      <c r="KX86" s="101"/>
      <c r="KY86" s="101"/>
      <c r="KZ86" s="101"/>
      <c r="LA86" s="101"/>
    </row>
    <row r="87" spans="1:313" s="6" customFormat="1" ht="30" customHeight="1" x14ac:dyDescent="0.25">
      <c r="A87" s="21"/>
      <c r="B87" s="21">
        <v>7</v>
      </c>
      <c r="C87" s="21"/>
      <c r="D87" s="22">
        <v>9</v>
      </c>
      <c r="E87" s="23">
        <f t="shared" si="11"/>
        <v>4050000</v>
      </c>
      <c r="F87" s="24">
        <v>4.4999999999999998E-2</v>
      </c>
      <c r="G87" s="23">
        <v>90000000</v>
      </c>
      <c r="H87" s="21" t="s">
        <v>817</v>
      </c>
      <c r="I87" s="21"/>
      <c r="J87" s="21"/>
      <c r="K87" s="21"/>
      <c r="L87" s="21" t="s">
        <v>816</v>
      </c>
      <c r="M87" s="21">
        <v>85</v>
      </c>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c r="GE87" s="101"/>
      <c r="GF87" s="101"/>
      <c r="GG87" s="101"/>
      <c r="GH87" s="101"/>
      <c r="GI87" s="101"/>
      <c r="GJ87" s="101"/>
      <c r="GK87" s="101"/>
      <c r="GL87" s="101"/>
      <c r="GM87" s="101"/>
      <c r="GN87" s="101"/>
      <c r="GO87" s="101"/>
      <c r="GP87" s="101"/>
      <c r="GQ87" s="101"/>
      <c r="GR87" s="101"/>
      <c r="GS87" s="101"/>
      <c r="GT87" s="101"/>
      <c r="GU87" s="101"/>
      <c r="GV87" s="101"/>
      <c r="GW87" s="101"/>
      <c r="GX87" s="101"/>
      <c r="GY87" s="101"/>
      <c r="GZ87" s="101"/>
      <c r="HA87" s="101"/>
      <c r="HB87" s="101"/>
      <c r="HC87" s="101"/>
      <c r="HD87" s="101"/>
      <c r="HE87" s="101"/>
      <c r="HF87" s="101"/>
      <c r="HG87" s="101"/>
      <c r="HH87" s="101"/>
      <c r="HI87" s="101"/>
      <c r="HJ87" s="101"/>
      <c r="HK87" s="101"/>
      <c r="HL87" s="101"/>
      <c r="HM87" s="101"/>
      <c r="HN87" s="101"/>
      <c r="HO87" s="101"/>
      <c r="HP87" s="101"/>
      <c r="HQ87" s="101"/>
      <c r="HR87" s="101"/>
      <c r="HS87" s="101"/>
      <c r="HT87" s="101"/>
      <c r="HU87" s="101"/>
      <c r="HV87" s="101"/>
      <c r="HW87" s="101"/>
      <c r="HX87" s="101"/>
      <c r="HY87" s="101"/>
      <c r="HZ87" s="101"/>
      <c r="IA87" s="101"/>
      <c r="IB87" s="101"/>
      <c r="IC87" s="101"/>
      <c r="ID87" s="101"/>
      <c r="IE87" s="101"/>
      <c r="IF87" s="101"/>
      <c r="IG87" s="101"/>
      <c r="IH87" s="101"/>
      <c r="II87" s="101"/>
      <c r="IJ87" s="101"/>
      <c r="IK87" s="101"/>
      <c r="IL87" s="101"/>
      <c r="IM87" s="101"/>
      <c r="IN87" s="101"/>
      <c r="IO87" s="101"/>
      <c r="IP87" s="101"/>
      <c r="IQ87" s="101"/>
      <c r="IR87" s="101"/>
      <c r="IS87" s="101"/>
      <c r="IT87" s="101"/>
      <c r="IU87" s="101"/>
      <c r="IV87" s="101"/>
      <c r="IW87" s="101"/>
      <c r="IX87" s="101"/>
      <c r="IY87" s="101"/>
      <c r="IZ87" s="101"/>
      <c r="JA87" s="101"/>
      <c r="JB87" s="101"/>
      <c r="JC87" s="101"/>
      <c r="JD87" s="101"/>
      <c r="JE87" s="101"/>
      <c r="JF87" s="101"/>
      <c r="JG87" s="101"/>
      <c r="JH87" s="101"/>
      <c r="JI87" s="101"/>
      <c r="JJ87" s="101"/>
      <c r="JK87" s="101"/>
      <c r="JL87" s="101"/>
      <c r="JM87" s="101"/>
      <c r="JN87" s="101"/>
      <c r="JO87" s="101"/>
      <c r="JP87" s="101"/>
      <c r="JQ87" s="101"/>
      <c r="JR87" s="101"/>
      <c r="JS87" s="101"/>
      <c r="JT87" s="101"/>
      <c r="JU87" s="101"/>
      <c r="JV87" s="101"/>
      <c r="JW87" s="101"/>
      <c r="JX87" s="101"/>
      <c r="JY87" s="101"/>
      <c r="JZ87" s="101"/>
      <c r="KA87" s="101"/>
      <c r="KB87" s="101"/>
      <c r="KC87" s="101"/>
      <c r="KD87" s="101"/>
      <c r="KE87" s="101"/>
      <c r="KF87" s="101"/>
      <c r="KG87" s="101"/>
      <c r="KH87" s="101"/>
      <c r="KI87" s="101"/>
      <c r="KJ87" s="101"/>
      <c r="KK87" s="101"/>
      <c r="KL87" s="101"/>
      <c r="KM87" s="101"/>
      <c r="KN87" s="101"/>
      <c r="KO87" s="101"/>
      <c r="KP87" s="101"/>
      <c r="KQ87" s="101"/>
      <c r="KR87" s="101"/>
      <c r="KS87" s="101"/>
      <c r="KT87" s="101"/>
      <c r="KU87" s="101"/>
      <c r="KV87" s="101"/>
      <c r="KW87" s="101"/>
      <c r="KX87" s="101"/>
      <c r="KY87" s="101"/>
      <c r="KZ87" s="101"/>
      <c r="LA87" s="101"/>
    </row>
    <row r="88" spans="1:313" s="6" customFormat="1" ht="30" customHeight="1" x14ac:dyDescent="0.25">
      <c r="A88" s="21"/>
      <c r="B88" s="21">
        <v>7</v>
      </c>
      <c r="C88" s="21"/>
      <c r="D88" s="22">
        <v>6</v>
      </c>
      <c r="E88" s="23">
        <f t="shared" si="11"/>
        <v>2250000</v>
      </c>
      <c r="F88" s="24">
        <v>4.4999999999999998E-2</v>
      </c>
      <c r="G88" s="23">
        <v>50000000</v>
      </c>
      <c r="H88" s="23" t="s">
        <v>244</v>
      </c>
      <c r="I88" s="23"/>
      <c r="J88" s="21"/>
      <c r="K88" s="21">
        <v>7</v>
      </c>
      <c r="L88" s="21" t="s">
        <v>243</v>
      </c>
      <c r="M88" s="21">
        <v>86</v>
      </c>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c r="GE88" s="101"/>
      <c r="GF88" s="101"/>
      <c r="GG88" s="101"/>
      <c r="GH88" s="101"/>
      <c r="GI88" s="101"/>
      <c r="GJ88" s="101"/>
      <c r="GK88" s="101"/>
      <c r="GL88" s="101"/>
      <c r="GM88" s="101"/>
      <c r="GN88" s="101"/>
      <c r="GO88" s="101"/>
      <c r="GP88" s="101"/>
      <c r="GQ88" s="101"/>
      <c r="GR88" s="101"/>
      <c r="GS88" s="101"/>
      <c r="GT88" s="101"/>
      <c r="GU88" s="101"/>
      <c r="GV88" s="101"/>
      <c r="GW88" s="101"/>
      <c r="GX88" s="101"/>
      <c r="GY88" s="101"/>
      <c r="GZ88" s="101"/>
      <c r="HA88" s="101"/>
      <c r="HB88" s="101"/>
      <c r="HC88" s="101"/>
      <c r="HD88" s="101"/>
      <c r="HE88" s="101"/>
      <c r="HF88" s="101"/>
      <c r="HG88" s="101"/>
      <c r="HH88" s="101"/>
      <c r="HI88" s="101"/>
      <c r="HJ88" s="101"/>
      <c r="HK88" s="101"/>
      <c r="HL88" s="101"/>
      <c r="HM88" s="101"/>
      <c r="HN88" s="101"/>
      <c r="HO88" s="101"/>
      <c r="HP88" s="101"/>
      <c r="HQ88" s="101"/>
      <c r="HR88" s="101"/>
      <c r="HS88" s="101"/>
      <c r="HT88" s="101"/>
      <c r="HU88" s="101"/>
      <c r="HV88" s="101"/>
      <c r="HW88" s="101"/>
      <c r="HX88" s="101"/>
      <c r="HY88" s="101"/>
      <c r="HZ88" s="101"/>
      <c r="IA88" s="101"/>
      <c r="IB88" s="101"/>
      <c r="IC88" s="101"/>
      <c r="ID88" s="101"/>
      <c r="IE88" s="101"/>
      <c r="IF88" s="101"/>
      <c r="IG88" s="101"/>
      <c r="IH88" s="101"/>
      <c r="II88" s="101"/>
      <c r="IJ88" s="101"/>
      <c r="IK88" s="101"/>
      <c r="IL88" s="101"/>
      <c r="IM88" s="101"/>
      <c r="IN88" s="101"/>
      <c r="IO88" s="101"/>
      <c r="IP88" s="101"/>
      <c r="IQ88" s="101"/>
      <c r="IR88" s="101"/>
      <c r="IS88" s="101"/>
      <c r="IT88" s="101"/>
      <c r="IU88" s="101"/>
      <c r="IV88" s="101"/>
      <c r="IW88" s="101"/>
      <c r="IX88" s="101"/>
      <c r="IY88" s="101"/>
      <c r="IZ88" s="101"/>
      <c r="JA88" s="101"/>
      <c r="JB88" s="101"/>
      <c r="JC88" s="101"/>
      <c r="JD88" s="101"/>
      <c r="JE88" s="101"/>
      <c r="JF88" s="101"/>
      <c r="JG88" s="101"/>
      <c r="JH88" s="101"/>
      <c r="JI88" s="101"/>
      <c r="JJ88" s="101"/>
      <c r="JK88" s="101"/>
      <c r="JL88" s="101"/>
      <c r="JM88" s="101"/>
      <c r="JN88" s="101"/>
      <c r="JO88" s="101"/>
      <c r="JP88" s="101"/>
      <c r="JQ88" s="101"/>
      <c r="JR88" s="101"/>
      <c r="JS88" s="101"/>
      <c r="JT88" s="101"/>
      <c r="JU88" s="101"/>
      <c r="JV88" s="101"/>
      <c r="JW88" s="101"/>
      <c r="JX88" s="101"/>
      <c r="JY88" s="101"/>
      <c r="JZ88" s="101"/>
      <c r="KA88" s="101"/>
      <c r="KB88" s="101"/>
      <c r="KC88" s="101"/>
      <c r="KD88" s="101"/>
      <c r="KE88" s="101"/>
      <c r="KF88" s="101"/>
      <c r="KG88" s="101"/>
      <c r="KH88" s="101"/>
      <c r="KI88" s="101"/>
      <c r="KJ88" s="101"/>
      <c r="KK88" s="101"/>
      <c r="KL88" s="101"/>
      <c r="KM88" s="101"/>
      <c r="KN88" s="101"/>
      <c r="KO88" s="101"/>
      <c r="KP88" s="101"/>
      <c r="KQ88" s="101"/>
      <c r="KR88" s="101"/>
      <c r="KS88" s="101"/>
      <c r="KT88" s="101"/>
      <c r="KU88" s="101"/>
      <c r="KV88" s="101"/>
      <c r="KW88" s="101"/>
      <c r="KX88" s="101"/>
      <c r="KY88" s="101"/>
      <c r="KZ88" s="101"/>
      <c r="LA88" s="101"/>
    </row>
    <row r="89" spans="1:313" s="6" customFormat="1" ht="30" customHeight="1" x14ac:dyDescent="0.25">
      <c r="A89" s="21"/>
      <c r="B89" s="21">
        <v>8</v>
      </c>
      <c r="C89" s="22"/>
      <c r="D89" s="22"/>
      <c r="E89" s="23">
        <f t="shared" si="11"/>
        <v>3000000</v>
      </c>
      <c r="F89" s="24">
        <v>0.05</v>
      </c>
      <c r="G89" s="23">
        <v>60000000</v>
      </c>
      <c r="H89" s="21">
        <v>4004</v>
      </c>
      <c r="I89" s="21"/>
      <c r="J89" s="21"/>
      <c r="K89" s="21"/>
      <c r="L89" s="21" t="s">
        <v>1378</v>
      </c>
      <c r="M89" s="21">
        <v>87</v>
      </c>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c r="GE89" s="101"/>
      <c r="GF89" s="101"/>
      <c r="GG89" s="101"/>
      <c r="GH89" s="101"/>
      <c r="GI89" s="101"/>
      <c r="GJ89" s="101"/>
      <c r="GK89" s="101"/>
      <c r="GL89" s="101"/>
      <c r="GM89" s="101"/>
      <c r="GN89" s="101"/>
      <c r="GO89" s="101"/>
      <c r="GP89" s="101"/>
      <c r="GQ89" s="101"/>
      <c r="GR89" s="101"/>
      <c r="GS89" s="101"/>
      <c r="GT89" s="101"/>
      <c r="GU89" s="101"/>
      <c r="GV89" s="101"/>
      <c r="GW89" s="101"/>
      <c r="GX89" s="101"/>
      <c r="GY89" s="101"/>
      <c r="GZ89" s="101"/>
      <c r="HA89" s="101"/>
      <c r="HB89" s="101"/>
      <c r="HC89" s="101"/>
      <c r="HD89" s="101"/>
      <c r="HE89" s="101"/>
      <c r="HF89" s="101"/>
      <c r="HG89" s="101"/>
      <c r="HH89" s="101"/>
      <c r="HI89" s="101"/>
      <c r="HJ89" s="101"/>
      <c r="HK89" s="101"/>
      <c r="HL89" s="101"/>
      <c r="HM89" s="101"/>
      <c r="HN89" s="101"/>
      <c r="HO89" s="101"/>
      <c r="HP89" s="101"/>
      <c r="HQ89" s="101"/>
      <c r="HR89" s="101"/>
      <c r="HS89" s="101"/>
      <c r="HT89" s="101"/>
      <c r="HU89" s="101"/>
      <c r="HV89" s="101"/>
      <c r="HW89" s="101"/>
      <c r="HX89" s="101"/>
      <c r="HY89" s="101"/>
      <c r="HZ89" s="101"/>
      <c r="IA89" s="101"/>
      <c r="IB89" s="101"/>
      <c r="IC89" s="101"/>
      <c r="ID89" s="101"/>
      <c r="IE89" s="101"/>
      <c r="IF89" s="101"/>
      <c r="IG89" s="101"/>
      <c r="IH89" s="101"/>
      <c r="II89" s="101"/>
      <c r="IJ89" s="101"/>
      <c r="IK89" s="101"/>
      <c r="IL89" s="101"/>
      <c r="IM89" s="101"/>
      <c r="IN89" s="101"/>
      <c r="IO89" s="101"/>
      <c r="IP89" s="101"/>
      <c r="IQ89" s="101"/>
      <c r="IR89" s="101"/>
      <c r="IS89" s="101"/>
      <c r="IT89" s="101"/>
      <c r="IU89" s="101"/>
      <c r="IV89" s="101"/>
      <c r="IW89" s="101"/>
      <c r="IX89" s="101"/>
      <c r="IY89" s="101"/>
      <c r="IZ89" s="101"/>
      <c r="JA89" s="101"/>
      <c r="JB89" s="101"/>
      <c r="JC89" s="101"/>
      <c r="JD89" s="101"/>
      <c r="JE89" s="101"/>
      <c r="JF89" s="101"/>
      <c r="JG89" s="101"/>
      <c r="JH89" s="101"/>
      <c r="JI89" s="101"/>
      <c r="JJ89" s="101"/>
      <c r="JK89" s="101"/>
      <c r="JL89" s="101"/>
      <c r="JM89" s="101"/>
      <c r="JN89" s="101"/>
      <c r="JO89" s="101"/>
      <c r="JP89" s="101"/>
      <c r="JQ89" s="101"/>
      <c r="JR89" s="101"/>
      <c r="JS89" s="101"/>
      <c r="JT89" s="101"/>
      <c r="JU89" s="101"/>
      <c r="JV89" s="101"/>
      <c r="JW89" s="101"/>
      <c r="JX89" s="101"/>
      <c r="JY89" s="101"/>
      <c r="JZ89" s="101"/>
      <c r="KA89" s="101"/>
      <c r="KB89" s="101"/>
      <c r="KC89" s="101"/>
      <c r="KD89" s="101"/>
      <c r="KE89" s="101"/>
      <c r="KF89" s="101"/>
      <c r="KG89" s="101"/>
      <c r="KH89" s="101"/>
      <c r="KI89" s="101"/>
      <c r="KJ89" s="101"/>
      <c r="KK89" s="101"/>
      <c r="KL89" s="101"/>
      <c r="KM89" s="101"/>
      <c r="KN89" s="101"/>
      <c r="KO89" s="101"/>
      <c r="KP89" s="101"/>
      <c r="KQ89" s="101"/>
      <c r="KR89" s="101"/>
      <c r="KS89" s="101"/>
      <c r="KT89" s="101"/>
      <c r="KU89" s="101"/>
      <c r="KV89" s="101"/>
      <c r="KW89" s="101"/>
      <c r="KX89" s="101"/>
      <c r="KY89" s="101"/>
      <c r="KZ89" s="101"/>
      <c r="LA89" s="101"/>
    </row>
    <row r="90" spans="1:313" s="6" customFormat="1" ht="30" customHeight="1" x14ac:dyDescent="0.25">
      <c r="A90" s="21" t="s">
        <v>820</v>
      </c>
      <c r="B90" s="21">
        <v>8</v>
      </c>
      <c r="C90" s="21"/>
      <c r="D90" s="22">
        <v>8</v>
      </c>
      <c r="E90" s="23">
        <f t="shared" si="11"/>
        <v>10000000</v>
      </c>
      <c r="F90" s="24">
        <v>0.05</v>
      </c>
      <c r="G90" s="23">
        <v>200000000</v>
      </c>
      <c r="H90" s="23" t="s">
        <v>168</v>
      </c>
      <c r="I90" s="23"/>
      <c r="J90" s="21"/>
      <c r="K90" s="21"/>
      <c r="L90" s="21" t="s">
        <v>40</v>
      </c>
      <c r="M90" s="21">
        <v>88</v>
      </c>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c r="GE90" s="101"/>
      <c r="GF90" s="101"/>
      <c r="GG90" s="101"/>
      <c r="GH90" s="101"/>
      <c r="GI90" s="101"/>
      <c r="GJ90" s="101"/>
      <c r="GK90" s="101"/>
      <c r="GL90" s="101"/>
      <c r="GM90" s="101"/>
      <c r="GN90" s="101"/>
      <c r="GO90" s="101"/>
      <c r="GP90" s="101"/>
      <c r="GQ90" s="101"/>
      <c r="GR90" s="101"/>
      <c r="GS90" s="101"/>
      <c r="GT90" s="101"/>
      <c r="GU90" s="101"/>
      <c r="GV90" s="101"/>
      <c r="GW90" s="101"/>
      <c r="GX90" s="101"/>
      <c r="GY90" s="101"/>
      <c r="GZ90" s="101"/>
      <c r="HA90" s="101"/>
      <c r="HB90" s="101"/>
      <c r="HC90" s="101"/>
      <c r="HD90" s="101"/>
      <c r="HE90" s="101"/>
      <c r="HF90" s="101"/>
      <c r="HG90" s="101"/>
      <c r="HH90" s="101"/>
      <c r="HI90" s="101"/>
      <c r="HJ90" s="101"/>
      <c r="HK90" s="101"/>
      <c r="HL90" s="101"/>
      <c r="HM90" s="101"/>
      <c r="HN90" s="101"/>
      <c r="HO90" s="101"/>
      <c r="HP90" s="101"/>
      <c r="HQ90" s="101"/>
      <c r="HR90" s="101"/>
      <c r="HS90" s="101"/>
      <c r="HT90" s="101"/>
      <c r="HU90" s="101"/>
      <c r="HV90" s="101"/>
      <c r="HW90" s="101"/>
      <c r="HX90" s="101"/>
      <c r="HY90" s="101"/>
      <c r="HZ90" s="101"/>
      <c r="IA90" s="101"/>
      <c r="IB90" s="101"/>
      <c r="IC90" s="101"/>
      <c r="ID90" s="101"/>
      <c r="IE90" s="101"/>
      <c r="IF90" s="101"/>
      <c r="IG90" s="101"/>
      <c r="IH90" s="101"/>
      <c r="II90" s="101"/>
      <c r="IJ90" s="101"/>
      <c r="IK90" s="101"/>
      <c r="IL90" s="101"/>
      <c r="IM90" s="101"/>
      <c r="IN90" s="101"/>
      <c r="IO90" s="101"/>
      <c r="IP90" s="101"/>
      <c r="IQ90" s="101"/>
      <c r="IR90" s="101"/>
      <c r="IS90" s="101"/>
      <c r="IT90" s="101"/>
      <c r="IU90" s="101"/>
      <c r="IV90" s="101"/>
      <c r="IW90" s="101"/>
      <c r="IX90" s="101"/>
      <c r="IY90" s="101"/>
      <c r="IZ90" s="101"/>
      <c r="JA90" s="101"/>
      <c r="JB90" s="101"/>
      <c r="JC90" s="101"/>
      <c r="JD90" s="101"/>
      <c r="JE90" s="101"/>
      <c r="JF90" s="101"/>
      <c r="JG90" s="101"/>
      <c r="JH90" s="101"/>
      <c r="JI90" s="101"/>
      <c r="JJ90" s="101"/>
      <c r="JK90" s="101"/>
      <c r="JL90" s="101"/>
      <c r="JM90" s="101"/>
      <c r="JN90" s="101"/>
      <c r="JO90" s="101"/>
      <c r="JP90" s="101"/>
      <c r="JQ90" s="101"/>
      <c r="JR90" s="101"/>
      <c r="JS90" s="101"/>
      <c r="JT90" s="101"/>
      <c r="JU90" s="101"/>
      <c r="JV90" s="101"/>
      <c r="JW90" s="101"/>
      <c r="JX90" s="101"/>
      <c r="JY90" s="101"/>
      <c r="JZ90" s="101"/>
      <c r="KA90" s="101"/>
      <c r="KB90" s="101"/>
      <c r="KC90" s="101"/>
      <c r="KD90" s="101"/>
      <c r="KE90" s="101"/>
      <c r="KF90" s="101"/>
      <c r="KG90" s="101"/>
      <c r="KH90" s="101"/>
      <c r="KI90" s="101"/>
      <c r="KJ90" s="101"/>
      <c r="KK90" s="101"/>
      <c r="KL90" s="101"/>
      <c r="KM90" s="101"/>
      <c r="KN90" s="101"/>
      <c r="KO90" s="101"/>
      <c r="KP90" s="101"/>
      <c r="KQ90" s="101"/>
      <c r="KR90" s="101"/>
      <c r="KS90" s="101"/>
      <c r="KT90" s="101"/>
      <c r="KU90" s="101"/>
      <c r="KV90" s="101"/>
      <c r="KW90" s="101"/>
      <c r="KX90" s="101"/>
      <c r="KY90" s="101"/>
      <c r="KZ90" s="101"/>
      <c r="LA90" s="101"/>
    </row>
    <row r="91" spans="1:313" s="6" customFormat="1" ht="30" customHeight="1" x14ac:dyDescent="0.25">
      <c r="A91" s="34" t="s">
        <v>1379</v>
      </c>
      <c r="B91" s="34">
        <v>8</v>
      </c>
      <c r="C91" s="52"/>
      <c r="D91" s="34"/>
      <c r="E91" s="23">
        <f t="shared" si="11"/>
        <v>4500000</v>
      </c>
      <c r="F91" s="24">
        <v>4.4999999999999998E-2</v>
      </c>
      <c r="G91" s="34">
        <v>100000000</v>
      </c>
      <c r="H91" s="26" t="s">
        <v>991</v>
      </c>
      <c r="I91" s="26"/>
      <c r="J91" s="29"/>
      <c r="K91" s="29"/>
      <c r="L91" s="29" t="s">
        <v>296</v>
      </c>
      <c r="M91" s="21">
        <v>89</v>
      </c>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c r="GE91" s="101"/>
      <c r="GF91" s="101"/>
      <c r="GG91" s="101"/>
      <c r="GH91" s="101"/>
      <c r="GI91" s="101"/>
      <c r="GJ91" s="101"/>
      <c r="GK91" s="101"/>
      <c r="GL91" s="101"/>
      <c r="GM91" s="101"/>
      <c r="GN91" s="101"/>
      <c r="GO91" s="101"/>
      <c r="GP91" s="101"/>
      <c r="GQ91" s="101"/>
      <c r="GR91" s="101"/>
      <c r="GS91" s="101"/>
      <c r="GT91" s="101"/>
      <c r="GU91" s="101"/>
      <c r="GV91" s="101"/>
      <c r="GW91" s="101"/>
      <c r="GX91" s="101"/>
      <c r="GY91" s="101"/>
      <c r="GZ91" s="101"/>
      <c r="HA91" s="101"/>
      <c r="HB91" s="101"/>
      <c r="HC91" s="101"/>
      <c r="HD91" s="101"/>
      <c r="HE91" s="101"/>
      <c r="HF91" s="101"/>
      <c r="HG91" s="101"/>
      <c r="HH91" s="101"/>
      <c r="HI91" s="101"/>
      <c r="HJ91" s="101"/>
      <c r="HK91" s="101"/>
      <c r="HL91" s="101"/>
      <c r="HM91" s="101"/>
      <c r="HN91" s="101"/>
      <c r="HO91" s="101"/>
      <c r="HP91" s="101"/>
      <c r="HQ91" s="101"/>
      <c r="HR91" s="101"/>
      <c r="HS91" s="101"/>
      <c r="HT91" s="101"/>
      <c r="HU91" s="101"/>
      <c r="HV91" s="101"/>
      <c r="HW91" s="101"/>
      <c r="HX91" s="101"/>
      <c r="HY91" s="101"/>
      <c r="HZ91" s="101"/>
      <c r="IA91" s="101"/>
      <c r="IB91" s="101"/>
      <c r="IC91" s="101"/>
      <c r="ID91" s="101"/>
      <c r="IE91" s="101"/>
      <c r="IF91" s="101"/>
      <c r="IG91" s="101"/>
      <c r="IH91" s="101"/>
      <c r="II91" s="101"/>
      <c r="IJ91" s="101"/>
      <c r="IK91" s="101"/>
      <c r="IL91" s="101"/>
      <c r="IM91" s="101"/>
      <c r="IN91" s="101"/>
      <c r="IO91" s="101"/>
      <c r="IP91" s="101"/>
      <c r="IQ91" s="101"/>
      <c r="IR91" s="101"/>
      <c r="IS91" s="101"/>
      <c r="IT91" s="101"/>
      <c r="IU91" s="101"/>
      <c r="IV91" s="101"/>
      <c r="IW91" s="101"/>
      <c r="IX91" s="101"/>
      <c r="IY91" s="101"/>
      <c r="IZ91" s="101"/>
      <c r="JA91" s="101"/>
      <c r="JB91" s="101"/>
      <c r="JC91" s="101"/>
      <c r="JD91" s="101"/>
      <c r="JE91" s="101"/>
      <c r="JF91" s="101"/>
      <c r="JG91" s="101"/>
      <c r="JH91" s="101"/>
      <c r="JI91" s="101"/>
      <c r="JJ91" s="101"/>
      <c r="JK91" s="101"/>
      <c r="JL91" s="101"/>
      <c r="JM91" s="101"/>
      <c r="JN91" s="101"/>
      <c r="JO91" s="101"/>
      <c r="JP91" s="101"/>
      <c r="JQ91" s="101"/>
      <c r="JR91" s="101"/>
      <c r="JS91" s="101"/>
      <c r="JT91" s="101"/>
      <c r="JU91" s="101"/>
      <c r="JV91" s="101"/>
      <c r="JW91" s="101"/>
      <c r="JX91" s="101"/>
      <c r="JY91" s="101"/>
      <c r="JZ91" s="101"/>
      <c r="KA91" s="101"/>
      <c r="KB91" s="101"/>
      <c r="KC91" s="101"/>
      <c r="KD91" s="101"/>
      <c r="KE91" s="101"/>
      <c r="KF91" s="101"/>
      <c r="KG91" s="101"/>
      <c r="KH91" s="101"/>
      <c r="KI91" s="101"/>
      <c r="KJ91" s="101"/>
      <c r="KK91" s="101"/>
      <c r="KL91" s="101"/>
      <c r="KM91" s="101"/>
      <c r="KN91" s="101"/>
      <c r="KO91" s="101"/>
      <c r="KP91" s="101"/>
      <c r="KQ91" s="101"/>
      <c r="KR91" s="101"/>
      <c r="KS91" s="101"/>
      <c r="KT91" s="101"/>
      <c r="KU91" s="101"/>
      <c r="KV91" s="101"/>
      <c r="KW91" s="101"/>
      <c r="KX91" s="101"/>
      <c r="KY91" s="101"/>
      <c r="KZ91" s="101"/>
      <c r="LA91" s="101"/>
    </row>
    <row r="92" spans="1:313" s="6" customFormat="1" ht="30" customHeight="1" x14ac:dyDescent="0.25">
      <c r="A92" s="21" t="s">
        <v>1380</v>
      </c>
      <c r="B92" s="21">
        <v>8</v>
      </c>
      <c r="C92" s="21"/>
      <c r="D92" s="22" t="s">
        <v>1188</v>
      </c>
      <c r="E92" s="23">
        <v>5000000</v>
      </c>
      <c r="F92" s="24"/>
      <c r="G92" s="23" t="s">
        <v>2</v>
      </c>
      <c r="H92" s="21">
        <v>6048</v>
      </c>
      <c r="I92" s="21"/>
      <c r="J92" s="21"/>
      <c r="K92" s="21"/>
      <c r="L92" s="21" t="s">
        <v>1168</v>
      </c>
      <c r="M92" s="21">
        <v>90</v>
      </c>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c r="GE92" s="101"/>
      <c r="GF92" s="101"/>
      <c r="GG92" s="101"/>
      <c r="GH92" s="101"/>
      <c r="GI92" s="101"/>
      <c r="GJ92" s="101"/>
      <c r="GK92" s="101"/>
      <c r="GL92" s="101"/>
      <c r="GM92" s="101"/>
      <c r="GN92" s="101"/>
      <c r="GO92" s="101"/>
      <c r="GP92" s="101"/>
      <c r="GQ92" s="101"/>
      <c r="GR92" s="101"/>
      <c r="GS92" s="101"/>
      <c r="GT92" s="101"/>
      <c r="GU92" s="101"/>
      <c r="GV92" s="101"/>
      <c r="GW92" s="101"/>
      <c r="GX92" s="101"/>
      <c r="GY92" s="101"/>
      <c r="GZ92" s="101"/>
      <c r="HA92" s="101"/>
      <c r="HB92" s="101"/>
      <c r="HC92" s="101"/>
      <c r="HD92" s="101"/>
      <c r="HE92" s="101"/>
      <c r="HF92" s="101"/>
      <c r="HG92" s="101"/>
      <c r="HH92" s="101"/>
      <c r="HI92" s="101"/>
      <c r="HJ92" s="101"/>
      <c r="HK92" s="101"/>
      <c r="HL92" s="101"/>
      <c r="HM92" s="101"/>
      <c r="HN92" s="101"/>
      <c r="HO92" s="101"/>
      <c r="HP92" s="101"/>
      <c r="HQ92" s="101"/>
      <c r="HR92" s="101"/>
      <c r="HS92" s="101"/>
      <c r="HT92" s="101"/>
      <c r="HU92" s="101"/>
      <c r="HV92" s="101"/>
      <c r="HW92" s="101"/>
      <c r="HX92" s="101"/>
      <c r="HY92" s="101"/>
      <c r="HZ92" s="101"/>
      <c r="IA92" s="101"/>
      <c r="IB92" s="101"/>
      <c r="IC92" s="101"/>
      <c r="ID92" s="101"/>
      <c r="IE92" s="101"/>
      <c r="IF92" s="101"/>
      <c r="IG92" s="101"/>
      <c r="IH92" s="101"/>
      <c r="II92" s="101"/>
      <c r="IJ92" s="101"/>
      <c r="IK92" s="101"/>
      <c r="IL92" s="101"/>
      <c r="IM92" s="101"/>
      <c r="IN92" s="101"/>
      <c r="IO92" s="101"/>
      <c r="IP92" s="101"/>
      <c r="IQ92" s="101"/>
      <c r="IR92" s="101"/>
      <c r="IS92" s="101"/>
      <c r="IT92" s="101"/>
      <c r="IU92" s="101"/>
      <c r="IV92" s="101"/>
      <c r="IW92" s="101"/>
      <c r="IX92" s="101"/>
      <c r="IY92" s="101"/>
      <c r="IZ92" s="101"/>
      <c r="JA92" s="101"/>
      <c r="JB92" s="101"/>
      <c r="JC92" s="101"/>
      <c r="JD92" s="101"/>
      <c r="JE92" s="101"/>
      <c r="JF92" s="101"/>
      <c r="JG92" s="101"/>
      <c r="JH92" s="101"/>
      <c r="JI92" s="101"/>
      <c r="JJ92" s="101"/>
      <c r="JK92" s="101"/>
      <c r="JL92" s="101"/>
      <c r="JM92" s="101"/>
      <c r="JN92" s="101"/>
      <c r="JO92" s="101"/>
      <c r="JP92" s="101"/>
      <c r="JQ92" s="101"/>
      <c r="JR92" s="101"/>
      <c r="JS92" s="101"/>
      <c r="JT92" s="101"/>
      <c r="JU92" s="101"/>
      <c r="JV92" s="101"/>
      <c r="JW92" s="101"/>
      <c r="JX92" s="101"/>
      <c r="JY92" s="101"/>
      <c r="JZ92" s="101"/>
      <c r="KA92" s="101"/>
      <c r="KB92" s="101"/>
      <c r="KC92" s="101"/>
      <c r="KD92" s="101"/>
      <c r="KE92" s="101"/>
      <c r="KF92" s="101"/>
      <c r="KG92" s="101"/>
      <c r="KH92" s="101"/>
      <c r="KI92" s="101"/>
      <c r="KJ92" s="101"/>
      <c r="KK92" s="101"/>
      <c r="KL92" s="101"/>
      <c r="KM92" s="101"/>
      <c r="KN92" s="101"/>
      <c r="KO92" s="101"/>
      <c r="KP92" s="101"/>
      <c r="KQ92" s="101"/>
      <c r="KR92" s="101"/>
      <c r="KS92" s="101"/>
      <c r="KT92" s="101"/>
      <c r="KU92" s="101"/>
      <c r="KV92" s="101"/>
      <c r="KW92" s="101"/>
      <c r="KX92" s="101"/>
      <c r="KY92" s="101"/>
      <c r="KZ92" s="101"/>
      <c r="LA92" s="101"/>
    </row>
    <row r="93" spans="1:313" s="6" customFormat="1" ht="30" customHeight="1" x14ac:dyDescent="0.25">
      <c r="A93" s="21" t="s">
        <v>1185</v>
      </c>
      <c r="B93" s="21">
        <v>8</v>
      </c>
      <c r="C93" s="21"/>
      <c r="D93" s="22" t="s">
        <v>572</v>
      </c>
      <c r="E93" s="23">
        <f>G93*F93</f>
        <v>40000000</v>
      </c>
      <c r="F93" s="24">
        <v>0.05</v>
      </c>
      <c r="G93" s="23">
        <v>800000000</v>
      </c>
      <c r="H93" s="21" t="s">
        <v>609</v>
      </c>
      <c r="I93" s="21"/>
      <c r="J93" s="21"/>
      <c r="K93" s="21"/>
      <c r="L93" s="21" t="s">
        <v>346</v>
      </c>
      <c r="M93" s="21">
        <v>91</v>
      </c>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c r="GE93" s="101"/>
      <c r="GF93" s="101"/>
      <c r="GG93" s="101"/>
      <c r="GH93" s="101"/>
      <c r="GI93" s="101"/>
      <c r="GJ93" s="101"/>
      <c r="GK93" s="101"/>
      <c r="GL93" s="101"/>
      <c r="GM93" s="101"/>
      <c r="GN93" s="101"/>
      <c r="GO93" s="101"/>
      <c r="GP93" s="101"/>
      <c r="GQ93" s="101"/>
      <c r="GR93" s="101"/>
      <c r="GS93" s="101"/>
      <c r="GT93" s="101"/>
      <c r="GU93" s="101"/>
      <c r="GV93" s="101"/>
      <c r="GW93" s="101"/>
      <c r="GX93" s="101"/>
      <c r="GY93" s="101"/>
      <c r="GZ93" s="101"/>
      <c r="HA93" s="101"/>
      <c r="HB93" s="101"/>
      <c r="HC93" s="101"/>
      <c r="HD93" s="101"/>
      <c r="HE93" s="101"/>
      <c r="HF93" s="101"/>
      <c r="HG93" s="101"/>
      <c r="HH93" s="101"/>
      <c r="HI93" s="101"/>
      <c r="HJ93" s="101"/>
      <c r="HK93" s="101"/>
      <c r="HL93" s="101"/>
      <c r="HM93" s="101"/>
      <c r="HN93" s="101"/>
      <c r="HO93" s="101"/>
      <c r="HP93" s="101"/>
      <c r="HQ93" s="101"/>
      <c r="HR93" s="101"/>
      <c r="HS93" s="101"/>
      <c r="HT93" s="101"/>
      <c r="HU93" s="101"/>
      <c r="HV93" s="101"/>
      <c r="HW93" s="101"/>
      <c r="HX93" s="101"/>
      <c r="HY93" s="101"/>
      <c r="HZ93" s="101"/>
      <c r="IA93" s="101"/>
      <c r="IB93" s="101"/>
      <c r="IC93" s="101"/>
      <c r="ID93" s="101"/>
      <c r="IE93" s="101"/>
      <c r="IF93" s="101"/>
      <c r="IG93" s="101"/>
      <c r="IH93" s="101"/>
      <c r="II93" s="101"/>
      <c r="IJ93" s="101"/>
      <c r="IK93" s="101"/>
      <c r="IL93" s="101"/>
      <c r="IM93" s="101"/>
      <c r="IN93" s="101"/>
      <c r="IO93" s="101"/>
      <c r="IP93" s="101"/>
      <c r="IQ93" s="101"/>
      <c r="IR93" s="101"/>
      <c r="IS93" s="101"/>
      <c r="IT93" s="101"/>
      <c r="IU93" s="101"/>
      <c r="IV93" s="101"/>
      <c r="IW93" s="101"/>
      <c r="IX93" s="101"/>
      <c r="IY93" s="101"/>
      <c r="IZ93" s="101"/>
      <c r="JA93" s="101"/>
      <c r="JB93" s="101"/>
      <c r="JC93" s="101"/>
      <c r="JD93" s="101"/>
      <c r="JE93" s="101"/>
      <c r="JF93" s="101"/>
      <c r="JG93" s="101"/>
      <c r="JH93" s="101"/>
      <c r="JI93" s="101"/>
      <c r="JJ93" s="101"/>
      <c r="JK93" s="101"/>
      <c r="JL93" s="101"/>
      <c r="JM93" s="101"/>
      <c r="JN93" s="101"/>
      <c r="JO93" s="101"/>
      <c r="JP93" s="101"/>
      <c r="JQ93" s="101"/>
      <c r="JR93" s="101"/>
      <c r="JS93" s="101"/>
      <c r="JT93" s="101"/>
      <c r="JU93" s="101"/>
      <c r="JV93" s="101"/>
      <c r="JW93" s="101"/>
      <c r="JX93" s="101"/>
      <c r="JY93" s="101"/>
      <c r="JZ93" s="101"/>
      <c r="KA93" s="101"/>
      <c r="KB93" s="101"/>
      <c r="KC93" s="101"/>
      <c r="KD93" s="101"/>
      <c r="KE93" s="101"/>
      <c r="KF93" s="101"/>
      <c r="KG93" s="101"/>
      <c r="KH93" s="101"/>
      <c r="KI93" s="101"/>
      <c r="KJ93" s="101"/>
      <c r="KK93" s="101"/>
      <c r="KL93" s="101"/>
      <c r="KM93" s="101"/>
      <c r="KN93" s="101"/>
      <c r="KO93" s="101"/>
      <c r="KP93" s="101"/>
      <c r="KQ93" s="101"/>
      <c r="KR93" s="101"/>
      <c r="KS93" s="101"/>
      <c r="KT93" s="101"/>
      <c r="KU93" s="101"/>
      <c r="KV93" s="101"/>
      <c r="KW93" s="101"/>
      <c r="KX93" s="101"/>
      <c r="KY93" s="101"/>
      <c r="KZ93" s="101"/>
      <c r="LA93" s="101"/>
    </row>
    <row r="94" spans="1:313" s="6" customFormat="1" ht="30" customHeight="1" x14ac:dyDescent="0.25">
      <c r="A94" s="21"/>
      <c r="B94" s="21">
        <v>8</v>
      </c>
      <c r="C94" s="22"/>
      <c r="D94" s="22"/>
      <c r="E94" s="23">
        <v>2000000</v>
      </c>
      <c r="F94" s="21"/>
      <c r="G94" s="21" t="s">
        <v>2</v>
      </c>
      <c r="H94" s="21" t="s">
        <v>1382</v>
      </c>
      <c r="I94" s="21"/>
      <c r="J94" s="21"/>
      <c r="K94" s="21"/>
      <c r="L94" s="21" t="s">
        <v>1381</v>
      </c>
      <c r="M94" s="21">
        <v>92</v>
      </c>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c r="GE94" s="101"/>
      <c r="GF94" s="101"/>
      <c r="GG94" s="101"/>
      <c r="GH94" s="101"/>
      <c r="GI94" s="101"/>
      <c r="GJ94" s="101"/>
      <c r="GK94" s="101"/>
      <c r="GL94" s="101"/>
      <c r="GM94" s="101"/>
      <c r="GN94" s="101"/>
      <c r="GO94" s="101"/>
      <c r="GP94" s="101"/>
      <c r="GQ94" s="101"/>
      <c r="GR94" s="101"/>
      <c r="GS94" s="101"/>
      <c r="GT94" s="101"/>
      <c r="GU94" s="101"/>
      <c r="GV94" s="101"/>
      <c r="GW94" s="101"/>
      <c r="GX94" s="101"/>
      <c r="GY94" s="101"/>
      <c r="GZ94" s="101"/>
      <c r="HA94" s="101"/>
      <c r="HB94" s="101"/>
      <c r="HC94" s="101"/>
      <c r="HD94" s="101"/>
      <c r="HE94" s="101"/>
      <c r="HF94" s="101"/>
      <c r="HG94" s="101"/>
      <c r="HH94" s="101"/>
      <c r="HI94" s="101"/>
      <c r="HJ94" s="101"/>
      <c r="HK94" s="101"/>
      <c r="HL94" s="101"/>
      <c r="HM94" s="101"/>
      <c r="HN94" s="101"/>
      <c r="HO94" s="101"/>
      <c r="HP94" s="101"/>
      <c r="HQ94" s="101"/>
      <c r="HR94" s="101"/>
      <c r="HS94" s="101"/>
      <c r="HT94" s="101"/>
      <c r="HU94" s="101"/>
      <c r="HV94" s="101"/>
      <c r="HW94" s="101"/>
      <c r="HX94" s="101"/>
      <c r="HY94" s="101"/>
      <c r="HZ94" s="101"/>
      <c r="IA94" s="101"/>
      <c r="IB94" s="101"/>
      <c r="IC94" s="101"/>
      <c r="ID94" s="101"/>
      <c r="IE94" s="101"/>
      <c r="IF94" s="101"/>
      <c r="IG94" s="101"/>
      <c r="IH94" s="101"/>
      <c r="II94" s="101"/>
      <c r="IJ94" s="101"/>
      <c r="IK94" s="101"/>
      <c r="IL94" s="101"/>
      <c r="IM94" s="101"/>
      <c r="IN94" s="101"/>
      <c r="IO94" s="101"/>
      <c r="IP94" s="101"/>
      <c r="IQ94" s="101"/>
      <c r="IR94" s="101"/>
      <c r="IS94" s="101"/>
      <c r="IT94" s="101"/>
      <c r="IU94" s="101"/>
      <c r="IV94" s="101"/>
      <c r="IW94" s="101"/>
      <c r="IX94" s="101"/>
      <c r="IY94" s="101"/>
      <c r="IZ94" s="101"/>
      <c r="JA94" s="101"/>
      <c r="JB94" s="101"/>
      <c r="JC94" s="101"/>
      <c r="JD94" s="101"/>
      <c r="JE94" s="101"/>
      <c r="JF94" s="101"/>
      <c r="JG94" s="101"/>
      <c r="JH94" s="101"/>
      <c r="JI94" s="101"/>
      <c r="JJ94" s="101"/>
      <c r="JK94" s="101"/>
      <c r="JL94" s="101"/>
      <c r="JM94" s="101"/>
      <c r="JN94" s="101"/>
      <c r="JO94" s="101"/>
      <c r="JP94" s="101"/>
      <c r="JQ94" s="101"/>
      <c r="JR94" s="101"/>
      <c r="JS94" s="101"/>
      <c r="JT94" s="101"/>
      <c r="JU94" s="101"/>
      <c r="JV94" s="101"/>
      <c r="JW94" s="101"/>
      <c r="JX94" s="101"/>
      <c r="JY94" s="101"/>
      <c r="JZ94" s="101"/>
      <c r="KA94" s="101"/>
      <c r="KB94" s="101"/>
      <c r="KC94" s="101"/>
      <c r="KD94" s="101"/>
      <c r="KE94" s="101"/>
      <c r="KF94" s="101"/>
      <c r="KG94" s="101"/>
      <c r="KH94" s="101"/>
      <c r="KI94" s="101"/>
      <c r="KJ94" s="101"/>
      <c r="KK94" s="101"/>
      <c r="KL94" s="101"/>
      <c r="KM94" s="101"/>
      <c r="KN94" s="101"/>
      <c r="KO94" s="101"/>
      <c r="KP94" s="101"/>
      <c r="KQ94" s="101"/>
      <c r="KR94" s="101"/>
      <c r="KS94" s="101"/>
      <c r="KT94" s="101"/>
      <c r="KU94" s="101"/>
      <c r="KV94" s="101"/>
      <c r="KW94" s="101"/>
      <c r="KX94" s="101"/>
      <c r="KY94" s="101"/>
      <c r="KZ94" s="101"/>
      <c r="LA94" s="101"/>
    </row>
    <row r="95" spans="1:313" s="6" customFormat="1" ht="30" customHeight="1" x14ac:dyDescent="0.25">
      <c r="A95" s="21" t="s">
        <v>1383</v>
      </c>
      <c r="B95" s="21">
        <v>8</v>
      </c>
      <c r="C95" s="21"/>
      <c r="D95" s="22">
        <v>10</v>
      </c>
      <c r="E95" s="23">
        <f>G95*F95</f>
        <v>2500000</v>
      </c>
      <c r="F95" s="24">
        <v>0.05</v>
      </c>
      <c r="G95" s="23">
        <v>50000000</v>
      </c>
      <c r="H95" s="23" t="s">
        <v>571</v>
      </c>
      <c r="I95" s="23"/>
      <c r="J95" s="21"/>
      <c r="K95" s="21"/>
      <c r="L95" s="21" t="s">
        <v>42</v>
      </c>
      <c r="M95" s="21">
        <v>93</v>
      </c>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c r="GE95" s="101"/>
      <c r="GF95" s="101"/>
      <c r="GG95" s="101"/>
      <c r="GH95" s="101"/>
      <c r="GI95" s="101"/>
      <c r="GJ95" s="101"/>
      <c r="GK95" s="101"/>
      <c r="GL95" s="101"/>
      <c r="GM95" s="101"/>
      <c r="GN95" s="101"/>
      <c r="GO95" s="101"/>
      <c r="GP95" s="101"/>
      <c r="GQ95" s="101"/>
      <c r="GR95" s="101"/>
      <c r="GS95" s="101"/>
      <c r="GT95" s="101"/>
      <c r="GU95" s="101"/>
      <c r="GV95" s="101"/>
      <c r="GW95" s="101"/>
      <c r="GX95" s="101"/>
      <c r="GY95" s="101"/>
      <c r="GZ95" s="101"/>
      <c r="HA95" s="101"/>
      <c r="HB95" s="101"/>
      <c r="HC95" s="101"/>
      <c r="HD95" s="101"/>
      <c r="HE95" s="101"/>
      <c r="HF95" s="101"/>
      <c r="HG95" s="101"/>
      <c r="HH95" s="101"/>
      <c r="HI95" s="101"/>
      <c r="HJ95" s="101"/>
      <c r="HK95" s="101"/>
      <c r="HL95" s="101"/>
      <c r="HM95" s="101"/>
      <c r="HN95" s="101"/>
      <c r="HO95" s="101"/>
      <c r="HP95" s="101"/>
      <c r="HQ95" s="101"/>
      <c r="HR95" s="101"/>
      <c r="HS95" s="101"/>
      <c r="HT95" s="101"/>
      <c r="HU95" s="101"/>
      <c r="HV95" s="101"/>
      <c r="HW95" s="101"/>
      <c r="HX95" s="101"/>
      <c r="HY95" s="101"/>
      <c r="HZ95" s="101"/>
      <c r="IA95" s="101"/>
      <c r="IB95" s="101"/>
      <c r="IC95" s="101"/>
      <c r="ID95" s="101"/>
      <c r="IE95" s="101"/>
      <c r="IF95" s="101"/>
      <c r="IG95" s="101"/>
      <c r="IH95" s="101"/>
      <c r="II95" s="101"/>
      <c r="IJ95" s="101"/>
      <c r="IK95" s="101"/>
      <c r="IL95" s="101"/>
      <c r="IM95" s="101"/>
      <c r="IN95" s="101"/>
      <c r="IO95" s="101"/>
      <c r="IP95" s="101"/>
      <c r="IQ95" s="101"/>
      <c r="IR95" s="101"/>
      <c r="IS95" s="101"/>
      <c r="IT95" s="101"/>
      <c r="IU95" s="101"/>
      <c r="IV95" s="101"/>
      <c r="IW95" s="101"/>
      <c r="IX95" s="101"/>
      <c r="IY95" s="101"/>
      <c r="IZ95" s="101"/>
      <c r="JA95" s="101"/>
      <c r="JB95" s="101"/>
      <c r="JC95" s="101"/>
      <c r="JD95" s="101"/>
      <c r="JE95" s="101"/>
      <c r="JF95" s="101"/>
      <c r="JG95" s="101"/>
      <c r="JH95" s="101"/>
      <c r="JI95" s="101"/>
      <c r="JJ95" s="101"/>
      <c r="JK95" s="101"/>
      <c r="JL95" s="101"/>
      <c r="JM95" s="101"/>
      <c r="JN95" s="101"/>
      <c r="JO95" s="101"/>
      <c r="JP95" s="101"/>
      <c r="JQ95" s="101"/>
      <c r="JR95" s="101"/>
      <c r="JS95" s="101"/>
      <c r="JT95" s="101"/>
      <c r="JU95" s="101"/>
      <c r="JV95" s="101"/>
      <c r="JW95" s="101"/>
      <c r="JX95" s="101"/>
      <c r="JY95" s="101"/>
      <c r="JZ95" s="101"/>
      <c r="KA95" s="101"/>
      <c r="KB95" s="101"/>
      <c r="KC95" s="101"/>
      <c r="KD95" s="101"/>
      <c r="KE95" s="101"/>
      <c r="KF95" s="101"/>
      <c r="KG95" s="101"/>
      <c r="KH95" s="101"/>
      <c r="KI95" s="101"/>
      <c r="KJ95" s="101"/>
      <c r="KK95" s="101"/>
      <c r="KL95" s="101"/>
      <c r="KM95" s="101"/>
      <c r="KN95" s="101"/>
      <c r="KO95" s="101"/>
      <c r="KP95" s="101"/>
      <c r="KQ95" s="101"/>
      <c r="KR95" s="101"/>
      <c r="KS95" s="101"/>
      <c r="KT95" s="101"/>
      <c r="KU95" s="101"/>
      <c r="KV95" s="101"/>
      <c r="KW95" s="101"/>
      <c r="KX95" s="101"/>
      <c r="KY95" s="101"/>
      <c r="KZ95" s="101"/>
      <c r="LA95" s="101"/>
    </row>
    <row r="96" spans="1:313" s="6" customFormat="1" ht="30" customHeight="1" x14ac:dyDescent="0.25">
      <c r="A96" s="21" t="s">
        <v>1384</v>
      </c>
      <c r="B96" s="21">
        <v>8</v>
      </c>
      <c r="C96" s="21">
        <v>28</v>
      </c>
      <c r="D96" s="22" t="s">
        <v>1285</v>
      </c>
      <c r="E96" s="23">
        <v>3750000</v>
      </c>
      <c r="F96" s="21"/>
      <c r="G96" s="23" t="s">
        <v>2</v>
      </c>
      <c r="H96" s="21" t="s">
        <v>831</v>
      </c>
      <c r="I96" s="21"/>
      <c r="J96" s="21"/>
      <c r="K96" s="21"/>
      <c r="L96" s="21" t="s">
        <v>830</v>
      </c>
      <c r="M96" s="21">
        <v>94</v>
      </c>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c r="GE96" s="101"/>
      <c r="GF96" s="101"/>
      <c r="GG96" s="101"/>
      <c r="GH96" s="101"/>
      <c r="GI96" s="101"/>
      <c r="GJ96" s="101"/>
      <c r="GK96" s="101"/>
      <c r="GL96" s="101"/>
      <c r="GM96" s="101"/>
      <c r="GN96" s="101"/>
      <c r="GO96" s="101"/>
      <c r="GP96" s="101"/>
      <c r="GQ96" s="101"/>
      <c r="GR96" s="101"/>
      <c r="GS96" s="101"/>
      <c r="GT96" s="101"/>
      <c r="GU96" s="101"/>
      <c r="GV96" s="101"/>
      <c r="GW96" s="101"/>
      <c r="GX96" s="101"/>
      <c r="GY96" s="101"/>
      <c r="GZ96" s="101"/>
      <c r="HA96" s="101"/>
      <c r="HB96" s="101"/>
      <c r="HC96" s="101"/>
      <c r="HD96" s="101"/>
      <c r="HE96" s="101"/>
      <c r="HF96" s="101"/>
      <c r="HG96" s="101"/>
      <c r="HH96" s="101"/>
      <c r="HI96" s="101"/>
      <c r="HJ96" s="101"/>
      <c r="HK96" s="101"/>
      <c r="HL96" s="101"/>
      <c r="HM96" s="101"/>
      <c r="HN96" s="101"/>
      <c r="HO96" s="101"/>
      <c r="HP96" s="101"/>
      <c r="HQ96" s="101"/>
      <c r="HR96" s="101"/>
      <c r="HS96" s="101"/>
      <c r="HT96" s="101"/>
      <c r="HU96" s="101"/>
      <c r="HV96" s="101"/>
      <c r="HW96" s="101"/>
      <c r="HX96" s="101"/>
      <c r="HY96" s="101"/>
      <c r="HZ96" s="101"/>
      <c r="IA96" s="101"/>
      <c r="IB96" s="101"/>
      <c r="IC96" s="101"/>
      <c r="ID96" s="101"/>
      <c r="IE96" s="101"/>
      <c r="IF96" s="101"/>
      <c r="IG96" s="101"/>
      <c r="IH96" s="101"/>
      <c r="II96" s="101"/>
      <c r="IJ96" s="101"/>
      <c r="IK96" s="101"/>
      <c r="IL96" s="101"/>
      <c r="IM96" s="101"/>
      <c r="IN96" s="101"/>
      <c r="IO96" s="101"/>
      <c r="IP96" s="101"/>
      <c r="IQ96" s="101"/>
      <c r="IR96" s="101"/>
      <c r="IS96" s="101"/>
      <c r="IT96" s="101"/>
      <c r="IU96" s="101"/>
      <c r="IV96" s="101"/>
      <c r="IW96" s="101"/>
      <c r="IX96" s="101"/>
      <c r="IY96" s="101"/>
      <c r="IZ96" s="101"/>
      <c r="JA96" s="101"/>
      <c r="JB96" s="101"/>
      <c r="JC96" s="101"/>
      <c r="JD96" s="101"/>
      <c r="JE96" s="101"/>
      <c r="JF96" s="101"/>
      <c r="JG96" s="101"/>
      <c r="JH96" s="101"/>
      <c r="JI96" s="101"/>
      <c r="JJ96" s="101"/>
      <c r="JK96" s="101"/>
      <c r="JL96" s="101"/>
      <c r="JM96" s="101"/>
      <c r="JN96" s="101"/>
      <c r="JO96" s="101"/>
      <c r="JP96" s="101"/>
      <c r="JQ96" s="101"/>
      <c r="JR96" s="101"/>
      <c r="JS96" s="101"/>
      <c r="JT96" s="101"/>
      <c r="JU96" s="101"/>
      <c r="JV96" s="101"/>
      <c r="JW96" s="101"/>
      <c r="JX96" s="101"/>
      <c r="JY96" s="101"/>
      <c r="JZ96" s="101"/>
      <c r="KA96" s="101"/>
      <c r="KB96" s="101"/>
      <c r="KC96" s="101"/>
      <c r="KD96" s="101"/>
      <c r="KE96" s="101"/>
      <c r="KF96" s="101"/>
      <c r="KG96" s="101"/>
      <c r="KH96" s="101"/>
      <c r="KI96" s="101"/>
      <c r="KJ96" s="101"/>
      <c r="KK96" s="101"/>
      <c r="KL96" s="101"/>
      <c r="KM96" s="101"/>
      <c r="KN96" s="101"/>
      <c r="KO96" s="101"/>
      <c r="KP96" s="101"/>
      <c r="KQ96" s="101"/>
      <c r="KR96" s="101"/>
      <c r="KS96" s="101"/>
      <c r="KT96" s="101"/>
      <c r="KU96" s="101"/>
      <c r="KV96" s="101"/>
      <c r="KW96" s="101"/>
      <c r="KX96" s="101"/>
      <c r="KY96" s="101"/>
      <c r="KZ96" s="101"/>
      <c r="LA96" s="101"/>
    </row>
    <row r="97" spans="1:313" s="6" customFormat="1" ht="30" customHeight="1" x14ac:dyDescent="0.25">
      <c r="A97" s="21"/>
      <c r="B97" s="21">
        <v>8</v>
      </c>
      <c r="C97" s="21"/>
      <c r="D97" s="22">
        <v>6</v>
      </c>
      <c r="E97" s="23">
        <f t="shared" ref="E97:E104" si="12">G97*F97</f>
        <v>8000000</v>
      </c>
      <c r="F97" s="24">
        <v>0.04</v>
      </c>
      <c r="G97" s="23">
        <v>200000000</v>
      </c>
      <c r="H97" s="23" t="s">
        <v>342</v>
      </c>
      <c r="I97" s="23"/>
      <c r="J97" s="21"/>
      <c r="K97" s="21"/>
      <c r="L97" s="21" t="s">
        <v>564</v>
      </c>
      <c r="M97" s="21">
        <v>95</v>
      </c>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c r="GE97" s="101"/>
      <c r="GF97" s="101"/>
      <c r="GG97" s="101"/>
      <c r="GH97" s="101"/>
      <c r="GI97" s="101"/>
      <c r="GJ97" s="101"/>
      <c r="GK97" s="101"/>
      <c r="GL97" s="101"/>
      <c r="GM97" s="101"/>
      <c r="GN97" s="101"/>
      <c r="GO97" s="101"/>
      <c r="GP97" s="101"/>
      <c r="GQ97" s="101"/>
      <c r="GR97" s="101"/>
      <c r="GS97" s="101"/>
      <c r="GT97" s="101"/>
      <c r="GU97" s="101"/>
      <c r="GV97" s="101"/>
      <c r="GW97" s="101"/>
      <c r="GX97" s="101"/>
      <c r="GY97" s="101"/>
      <c r="GZ97" s="101"/>
      <c r="HA97" s="101"/>
      <c r="HB97" s="101"/>
      <c r="HC97" s="101"/>
      <c r="HD97" s="101"/>
      <c r="HE97" s="101"/>
      <c r="HF97" s="101"/>
      <c r="HG97" s="101"/>
      <c r="HH97" s="101"/>
      <c r="HI97" s="101"/>
      <c r="HJ97" s="101"/>
      <c r="HK97" s="101"/>
      <c r="HL97" s="101"/>
      <c r="HM97" s="101"/>
      <c r="HN97" s="101"/>
      <c r="HO97" s="101"/>
      <c r="HP97" s="101"/>
      <c r="HQ97" s="101"/>
      <c r="HR97" s="101"/>
      <c r="HS97" s="101"/>
      <c r="HT97" s="101"/>
      <c r="HU97" s="101"/>
      <c r="HV97" s="101"/>
      <c r="HW97" s="101"/>
      <c r="HX97" s="101"/>
      <c r="HY97" s="101"/>
      <c r="HZ97" s="101"/>
      <c r="IA97" s="101"/>
      <c r="IB97" s="101"/>
      <c r="IC97" s="101"/>
      <c r="ID97" s="101"/>
      <c r="IE97" s="101"/>
      <c r="IF97" s="101"/>
      <c r="IG97" s="101"/>
      <c r="IH97" s="101"/>
      <c r="II97" s="101"/>
      <c r="IJ97" s="101"/>
      <c r="IK97" s="101"/>
      <c r="IL97" s="101"/>
      <c r="IM97" s="101"/>
      <c r="IN97" s="101"/>
      <c r="IO97" s="101"/>
      <c r="IP97" s="101"/>
      <c r="IQ97" s="101"/>
      <c r="IR97" s="101"/>
      <c r="IS97" s="101"/>
      <c r="IT97" s="101"/>
      <c r="IU97" s="101"/>
      <c r="IV97" s="101"/>
      <c r="IW97" s="101"/>
      <c r="IX97" s="101"/>
      <c r="IY97" s="101"/>
      <c r="IZ97" s="101"/>
      <c r="JA97" s="101"/>
      <c r="JB97" s="101"/>
      <c r="JC97" s="101"/>
      <c r="JD97" s="101"/>
      <c r="JE97" s="101"/>
      <c r="JF97" s="101"/>
      <c r="JG97" s="101"/>
      <c r="JH97" s="101"/>
      <c r="JI97" s="101"/>
      <c r="JJ97" s="101"/>
      <c r="JK97" s="101"/>
      <c r="JL97" s="101"/>
      <c r="JM97" s="101"/>
      <c r="JN97" s="101"/>
      <c r="JO97" s="101"/>
      <c r="JP97" s="101"/>
      <c r="JQ97" s="101"/>
      <c r="JR97" s="101"/>
      <c r="JS97" s="101"/>
      <c r="JT97" s="101"/>
      <c r="JU97" s="101"/>
      <c r="JV97" s="101"/>
      <c r="JW97" s="101"/>
      <c r="JX97" s="101"/>
      <c r="JY97" s="101"/>
      <c r="JZ97" s="101"/>
      <c r="KA97" s="101"/>
      <c r="KB97" s="101"/>
      <c r="KC97" s="101"/>
      <c r="KD97" s="101"/>
      <c r="KE97" s="101"/>
      <c r="KF97" s="101"/>
      <c r="KG97" s="101"/>
      <c r="KH97" s="101"/>
      <c r="KI97" s="101"/>
      <c r="KJ97" s="101"/>
      <c r="KK97" s="101"/>
      <c r="KL97" s="101"/>
      <c r="KM97" s="101"/>
      <c r="KN97" s="101"/>
      <c r="KO97" s="101"/>
      <c r="KP97" s="101"/>
      <c r="KQ97" s="101"/>
      <c r="KR97" s="101"/>
      <c r="KS97" s="101"/>
      <c r="KT97" s="101"/>
      <c r="KU97" s="101"/>
      <c r="KV97" s="101"/>
      <c r="KW97" s="101"/>
      <c r="KX97" s="101"/>
      <c r="KY97" s="101"/>
      <c r="KZ97" s="101"/>
      <c r="LA97" s="101"/>
    </row>
    <row r="98" spans="1:313" s="6" customFormat="1" ht="30" customHeight="1" x14ac:dyDescent="0.25">
      <c r="A98" s="21" t="s">
        <v>1385</v>
      </c>
      <c r="B98" s="21">
        <v>8</v>
      </c>
      <c r="C98" s="21"/>
      <c r="D98" s="22">
        <v>8</v>
      </c>
      <c r="E98" s="23">
        <f t="shared" si="12"/>
        <v>4000000</v>
      </c>
      <c r="F98" s="24">
        <v>0.04</v>
      </c>
      <c r="G98" s="23">
        <v>100000000</v>
      </c>
      <c r="H98" s="26" t="s">
        <v>300</v>
      </c>
      <c r="I98" s="26"/>
      <c r="J98" s="29"/>
      <c r="K98" s="29"/>
      <c r="L98" s="29" t="s">
        <v>299</v>
      </c>
      <c r="M98" s="21">
        <v>96</v>
      </c>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c r="GE98" s="101"/>
      <c r="GF98" s="101"/>
      <c r="GG98" s="101"/>
      <c r="GH98" s="101"/>
      <c r="GI98" s="101"/>
      <c r="GJ98" s="101"/>
      <c r="GK98" s="101"/>
      <c r="GL98" s="101"/>
      <c r="GM98" s="101"/>
      <c r="GN98" s="101"/>
      <c r="GO98" s="101"/>
      <c r="GP98" s="101"/>
      <c r="GQ98" s="101"/>
      <c r="GR98" s="101"/>
      <c r="GS98" s="101"/>
      <c r="GT98" s="101"/>
      <c r="GU98" s="101"/>
      <c r="GV98" s="101"/>
      <c r="GW98" s="101"/>
      <c r="GX98" s="101"/>
      <c r="GY98" s="101"/>
      <c r="GZ98" s="101"/>
      <c r="HA98" s="101"/>
      <c r="HB98" s="101"/>
      <c r="HC98" s="101"/>
      <c r="HD98" s="101"/>
      <c r="HE98" s="101"/>
      <c r="HF98" s="101"/>
      <c r="HG98" s="101"/>
      <c r="HH98" s="101"/>
      <c r="HI98" s="101"/>
      <c r="HJ98" s="101"/>
      <c r="HK98" s="101"/>
      <c r="HL98" s="101"/>
      <c r="HM98" s="101"/>
      <c r="HN98" s="101"/>
      <c r="HO98" s="101"/>
      <c r="HP98" s="101"/>
      <c r="HQ98" s="101"/>
      <c r="HR98" s="101"/>
      <c r="HS98" s="101"/>
      <c r="HT98" s="101"/>
      <c r="HU98" s="101"/>
      <c r="HV98" s="101"/>
      <c r="HW98" s="101"/>
      <c r="HX98" s="101"/>
      <c r="HY98" s="101"/>
      <c r="HZ98" s="101"/>
      <c r="IA98" s="101"/>
      <c r="IB98" s="101"/>
      <c r="IC98" s="101"/>
      <c r="ID98" s="101"/>
      <c r="IE98" s="101"/>
      <c r="IF98" s="101"/>
      <c r="IG98" s="101"/>
      <c r="IH98" s="101"/>
      <c r="II98" s="101"/>
      <c r="IJ98" s="101"/>
      <c r="IK98" s="101"/>
      <c r="IL98" s="101"/>
      <c r="IM98" s="101"/>
      <c r="IN98" s="101"/>
      <c r="IO98" s="101"/>
      <c r="IP98" s="101"/>
      <c r="IQ98" s="101"/>
      <c r="IR98" s="101"/>
      <c r="IS98" s="101"/>
      <c r="IT98" s="101"/>
      <c r="IU98" s="101"/>
      <c r="IV98" s="101"/>
      <c r="IW98" s="101"/>
      <c r="IX98" s="101"/>
      <c r="IY98" s="101"/>
      <c r="IZ98" s="101"/>
      <c r="JA98" s="101"/>
      <c r="JB98" s="101"/>
      <c r="JC98" s="101"/>
      <c r="JD98" s="101"/>
      <c r="JE98" s="101"/>
      <c r="JF98" s="101"/>
      <c r="JG98" s="101"/>
      <c r="JH98" s="101"/>
      <c r="JI98" s="101"/>
      <c r="JJ98" s="101"/>
      <c r="JK98" s="101"/>
      <c r="JL98" s="101"/>
      <c r="JM98" s="101"/>
      <c r="JN98" s="101"/>
      <c r="JO98" s="101"/>
      <c r="JP98" s="101"/>
      <c r="JQ98" s="101"/>
      <c r="JR98" s="101"/>
      <c r="JS98" s="101"/>
      <c r="JT98" s="101"/>
      <c r="JU98" s="101"/>
      <c r="JV98" s="101"/>
      <c r="JW98" s="101"/>
      <c r="JX98" s="101"/>
      <c r="JY98" s="101"/>
      <c r="JZ98" s="101"/>
      <c r="KA98" s="101"/>
      <c r="KB98" s="101"/>
      <c r="KC98" s="101"/>
      <c r="KD98" s="101"/>
      <c r="KE98" s="101"/>
      <c r="KF98" s="101"/>
      <c r="KG98" s="101"/>
      <c r="KH98" s="101"/>
      <c r="KI98" s="101"/>
      <c r="KJ98" s="101"/>
      <c r="KK98" s="101"/>
      <c r="KL98" s="101"/>
      <c r="KM98" s="101"/>
      <c r="KN98" s="101"/>
      <c r="KO98" s="101"/>
      <c r="KP98" s="101"/>
      <c r="KQ98" s="101"/>
      <c r="KR98" s="101"/>
      <c r="KS98" s="101"/>
      <c r="KT98" s="101"/>
      <c r="KU98" s="101"/>
      <c r="KV98" s="101"/>
      <c r="KW98" s="101"/>
      <c r="KX98" s="101"/>
      <c r="KY98" s="101"/>
      <c r="KZ98" s="101"/>
      <c r="LA98" s="101"/>
    </row>
    <row r="99" spans="1:313" s="6" customFormat="1" ht="30" customHeight="1" x14ac:dyDescent="0.25">
      <c r="A99" s="21"/>
      <c r="B99" s="21">
        <v>8</v>
      </c>
      <c r="C99" s="22"/>
      <c r="D99" s="22"/>
      <c r="E99" s="23">
        <f t="shared" si="12"/>
        <v>2500000</v>
      </c>
      <c r="F99" s="24">
        <v>0.05</v>
      </c>
      <c r="G99" s="23">
        <v>50000000</v>
      </c>
      <c r="H99" s="21">
        <v>7397</v>
      </c>
      <c r="I99" s="21"/>
      <c r="J99" s="21"/>
      <c r="K99" s="21"/>
      <c r="L99" s="21" t="s">
        <v>1386</v>
      </c>
      <c r="M99" s="21">
        <v>97</v>
      </c>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c r="GV99" s="101"/>
      <c r="GW99" s="101"/>
      <c r="GX99" s="101"/>
      <c r="GY99" s="101"/>
      <c r="GZ99" s="101"/>
      <c r="HA99" s="101"/>
      <c r="HB99" s="101"/>
      <c r="HC99" s="101"/>
      <c r="HD99" s="101"/>
      <c r="HE99" s="101"/>
      <c r="HF99" s="101"/>
      <c r="HG99" s="101"/>
      <c r="HH99" s="101"/>
      <c r="HI99" s="101"/>
      <c r="HJ99" s="101"/>
      <c r="HK99" s="101"/>
      <c r="HL99" s="101"/>
      <c r="HM99" s="101"/>
      <c r="HN99" s="101"/>
      <c r="HO99" s="101"/>
      <c r="HP99" s="101"/>
      <c r="HQ99" s="101"/>
      <c r="HR99" s="101"/>
      <c r="HS99" s="101"/>
      <c r="HT99" s="101"/>
      <c r="HU99" s="101"/>
      <c r="HV99" s="101"/>
      <c r="HW99" s="101"/>
      <c r="HX99" s="101"/>
      <c r="HY99" s="101"/>
      <c r="HZ99" s="101"/>
      <c r="IA99" s="101"/>
      <c r="IB99" s="101"/>
      <c r="IC99" s="101"/>
      <c r="ID99" s="101"/>
      <c r="IE99" s="101"/>
      <c r="IF99" s="101"/>
      <c r="IG99" s="101"/>
      <c r="IH99" s="101"/>
      <c r="II99" s="101"/>
      <c r="IJ99" s="101"/>
      <c r="IK99" s="101"/>
      <c r="IL99" s="101"/>
      <c r="IM99" s="101"/>
      <c r="IN99" s="101"/>
      <c r="IO99" s="101"/>
      <c r="IP99" s="101"/>
      <c r="IQ99" s="101"/>
      <c r="IR99" s="101"/>
      <c r="IS99" s="101"/>
      <c r="IT99" s="101"/>
      <c r="IU99" s="101"/>
      <c r="IV99" s="101"/>
      <c r="IW99" s="101"/>
      <c r="IX99" s="101"/>
      <c r="IY99" s="101"/>
      <c r="IZ99" s="101"/>
      <c r="JA99" s="101"/>
      <c r="JB99" s="101"/>
      <c r="JC99" s="101"/>
      <c r="JD99" s="101"/>
      <c r="JE99" s="101"/>
      <c r="JF99" s="101"/>
      <c r="JG99" s="101"/>
      <c r="JH99" s="101"/>
      <c r="JI99" s="101"/>
      <c r="JJ99" s="101"/>
      <c r="JK99" s="101"/>
      <c r="JL99" s="101"/>
      <c r="JM99" s="101"/>
      <c r="JN99" s="101"/>
      <c r="JO99" s="101"/>
      <c r="JP99" s="101"/>
      <c r="JQ99" s="101"/>
      <c r="JR99" s="101"/>
      <c r="JS99" s="101"/>
      <c r="JT99" s="101"/>
      <c r="JU99" s="101"/>
      <c r="JV99" s="101"/>
      <c r="JW99" s="101"/>
      <c r="JX99" s="101"/>
      <c r="JY99" s="101"/>
      <c r="JZ99" s="101"/>
      <c r="KA99" s="101"/>
      <c r="KB99" s="101"/>
      <c r="KC99" s="101"/>
      <c r="KD99" s="101"/>
      <c r="KE99" s="101"/>
      <c r="KF99" s="101"/>
      <c r="KG99" s="101"/>
      <c r="KH99" s="101"/>
      <c r="KI99" s="101"/>
      <c r="KJ99" s="101"/>
      <c r="KK99" s="101"/>
      <c r="KL99" s="101"/>
      <c r="KM99" s="101"/>
      <c r="KN99" s="101"/>
      <c r="KO99" s="101"/>
      <c r="KP99" s="101"/>
      <c r="KQ99" s="101"/>
      <c r="KR99" s="101"/>
      <c r="KS99" s="101"/>
      <c r="KT99" s="101"/>
      <c r="KU99" s="101"/>
      <c r="KV99" s="101"/>
      <c r="KW99" s="101"/>
      <c r="KX99" s="101"/>
      <c r="KY99" s="101"/>
      <c r="KZ99" s="101"/>
      <c r="LA99" s="101"/>
    </row>
    <row r="100" spans="1:313" s="6" customFormat="1" ht="30" customHeight="1" x14ac:dyDescent="0.25">
      <c r="A100" s="21" t="s">
        <v>1387</v>
      </c>
      <c r="B100" s="21">
        <v>8</v>
      </c>
      <c r="C100" s="21"/>
      <c r="D100" s="22">
        <v>8</v>
      </c>
      <c r="E100" s="23">
        <f t="shared" si="12"/>
        <v>5000000</v>
      </c>
      <c r="F100" s="24">
        <v>0.05</v>
      </c>
      <c r="G100" s="23">
        <v>100000000</v>
      </c>
      <c r="H100" s="21" t="s">
        <v>234</v>
      </c>
      <c r="I100" s="21"/>
      <c r="J100" s="21"/>
      <c r="K100" s="21">
        <v>1</v>
      </c>
      <c r="L100" s="21" t="s">
        <v>233</v>
      </c>
      <c r="M100" s="21">
        <v>98</v>
      </c>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c r="GE100" s="101"/>
      <c r="GF100" s="101"/>
      <c r="GG100" s="101"/>
      <c r="GH100" s="101"/>
      <c r="GI100" s="101"/>
      <c r="GJ100" s="101"/>
      <c r="GK100" s="101"/>
      <c r="GL100" s="101"/>
      <c r="GM100" s="101"/>
      <c r="GN100" s="101"/>
      <c r="GO100" s="101"/>
      <c r="GP100" s="101"/>
      <c r="GQ100" s="101"/>
      <c r="GR100" s="101"/>
      <c r="GS100" s="101"/>
      <c r="GT100" s="101"/>
      <c r="GU100" s="101"/>
      <c r="GV100" s="101"/>
      <c r="GW100" s="101"/>
      <c r="GX100" s="101"/>
      <c r="GY100" s="101"/>
      <c r="GZ100" s="101"/>
      <c r="HA100" s="101"/>
      <c r="HB100" s="101"/>
      <c r="HC100" s="101"/>
      <c r="HD100" s="101"/>
      <c r="HE100" s="101"/>
      <c r="HF100" s="101"/>
      <c r="HG100" s="101"/>
      <c r="HH100" s="101"/>
      <c r="HI100" s="101"/>
      <c r="HJ100" s="101"/>
      <c r="HK100" s="101"/>
      <c r="HL100" s="101"/>
      <c r="HM100" s="101"/>
      <c r="HN100" s="101"/>
      <c r="HO100" s="101"/>
      <c r="HP100" s="101"/>
      <c r="HQ100" s="101"/>
      <c r="HR100" s="101"/>
      <c r="HS100" s="101"/>
      <c r="HT100" s="101"/>
      <c r="HU100" s="101"/>
      <c r="HV100" s="101"/>
      <c r="HW100" s="101"/>
      <c r="HX100" s="101"/>
      <c r="HY100" s="101"/>
      <c r="HZ100" s="101"/>
      <c r="IA100" s="101"/>
      <c r="IB100" s="101"/>
      <c r="IC100" s="101"/>
      <c r="ID100" s="101"/>
      <c r="IE100" s="101"/>
      <c r="IF100" s="101"/>
      <c r="IG100" s="101"/>
      <c r="IH100" s="101"/>
      <c r="II100" s="101"/>
      <c r="IJ100" s="101"/>
      <c r="IK100" s="101"/>
      <c r="IL100" s="101"/>
      <c r="IM100" s="101"/>
      <c r="IN100" s="101"/>
      <c r="IO100" s="101"/>
      <c r="IP100" s="101"/>
      <c r="IQ100" s="101"/>
      <c r="IR100" s="101"/>
      <c r="IS100" s="101"/>
      <c r="IT100" s="101"/>
      <c r="IU100" s="101"/>
      <c r="IV100" s="101"/>
      <c r="IW100" s="101"/>
      <c r="IX100" s="101"/>
      <c r="IY100" s="101"/>
      <c r="IZ100" s="101"/>
      <c r="JA100" s="101"/>
      <c r="JB100" s="101"/>
      <c r="JC100" s="101"/>
      <c r="JD100" s="101"/>
      <c r="JE100" s="101"/>
      <c r="JF100" s="101"/>
      <c r="JG100" s="101"/>
      <c r="JH100" s="101"/>
      <c r="JI100" s="101"/>
      <c r="JJ100" s="101"/>
      <c r="JK100" s="101"/>
      <c r="JL100" s="101"/>
      <c r="JM100" s="101"/>
      <c r="JN100" s="101"/>
      <c r="JO100" s="101"/>
      <c r="JP100" s="101"/>
      <c r="JQ100" s="101"/>
      <c r="JR100" s="101"/>
      <c r="JS100" s="101"/>
      <c r="JT100" s="101"/>
      <c r="JU100" s="101"/>
      <c r="JV100" s="101"/>
      <c r="JW100" s="101"/>
      <c r="JX100" s="101"/>
      <c r="JY100" s="101"/>
      <c r="JZ100" s="101"/>
      <c r="KA100" s="101"/>
      <c r="KB100" s="101"/>
      <c r="KC100" s="101"/>
      <c r="KD100" s="101"/>
      <c r="KE100" s="101"/>
      <c r="KF100" s="101"/>
      <c r="KG100" s="101"/>
      <c r="KH100" s="101"/>
      <c r="KI100" s="101"/>
      <c r="KJ100" s="101"/>
      <c r="KK100" s="101"/>
      <c r="KL100" s="101"/>
      <c r="KM100" s="101"/>
      <c r="KN100" s="101"/>
      <c r="KO100" s="101"/>
      <c r="KP100" s="101"/>
      <c r="KQ100" s="101"/>
      <c r="KR100" s="101"/>
      <c r="KS100" s="101"/>
      <c r="KT100" s="101"/>
      <c r="KU100" s="101"/>
      <c r="KV100" s="101"/>
      <c r="KW100" s="101"/>
      <c r="KX100" s="101"/>
      <c r="KY100" s="101"/>
      <c r="KZ100" s="101"/>
      <c r="LA100" s="101"/>
    </row>
    <row r="101" spans="1:313" s="6" customFormat="1" ht="30" customHeight="1" x14ac:dyDescent="0.25">
      <c r="A101" s="29" t="s">
        <v>1388</v>
      </c>
      <c r="B101" s="21">
        <v>8</v>
      </c>
      <c r="C101" s="29"/>
      <c r="D101" s="30" t="s">
        <v>1166</v>
      </c>
      <c r="E101" s="26">
        <f t="shared" si="12"/>
        <v>49522500</v>
      </c>
      <c r="F101" s="27">
        <v>4.4999999999999998E-2</v>
      </c>
      <c r="G101" s="26">
        <f>1100500000</f>
        <v>1100500000</v>
      </c>
      <c r="H101" s="26" t="s">
        <v>610</v>
      </c>
      <c r="I101" s="26"/>
      <c r="J101" s="29"/>
      <c r="K101" s="29">
        <v>6</v>
      </c>
      <c r="L101" s="29" t="s">
        <v>1165</v>
      </c>
      <c r="M101" s="21">
        <v>99</v>
      </c>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c r="GE101" s="101"/>
      <c r="GF101" s="101"/>
      <c r="GG101" s="101"/>
      <c r="GH101" s="101"/>
      <c r="GI101" s="101"/>
      <c r="GJ101" s="101"/>
      <c r="GK101" s="101"/>
      <c r="GL101" s="101"/>
      <c r="GM101" s="101"/>
      <c r="GN101" s="101"/>
      <c r="GO101" s="101"/>
      <c r="GP101" s="101"/>
      <c r="GQ101" s="101"/>
      <c r="GR101" s="101"/>
      <c r="GS101" s="101"/>
      <c r="GT101" s="101"/>
      <c r="GU101" s="101"/>
      <c r="GV101" s="101"/>
      <c r="GW101" s="101"/>
      <c r="GX101" s="101"/>
      <c r="GY101" s="101"/>
      <c r="GZ101" s="101"/>
      <c r="HA101" s="101"/>
      <c r="HB101" s="101"/>
      <c r="HC101" s="101"/>
      <c r="HD101" s="101"/>
      <c r="HE101" s="101"/>
      <c r="HF101" s="101"/>
      <c r="HG101" s="101"/>
      <c r="HH101" s="101"/>
      <c r="HI101" s="101"/>
      <c r="HJ101" s="101"/>
      <c r="HK101" s="101"/>
      <c r="HL101" s="101"/>
      <c r="HM101" s="101"/>
      <c r="HN101" s="101"/>
      <c r="HO101" s="101"/>
      <c r="HP101" s="101"/>
      <c r="HQ101" s="101"/>
      <c r="HR101" s="101"/>
      <c r="HS101" s="101"/>
      <c r="HT101" s="101"/>
      <c r="HU101" s="101"/>
      <c r="HV101" s="101"/>
      <c r="HW101" s="101"/>
      <c r="HX101" s="101"/>
      <c r="HY101" s="101"/>
      <c r="HZ101" s="101"/>
      <c r="IA101" s="101"/>
      <c r="IB101" s="101"/>
      <c r="IC101" s="101"/>
      <c r="ID101" s="101"/>
      <c r="IE101" s="101"/>
      <c r="IF101" s="101"/>
      <c r="IG101" s="101"/>
      <c r="IH101" s="101"/>
      <c r="II101" s="101"/>
      <c r="IJ101" s="101"/>
      <c r="IK101" s="101"/>
      <c r="IL101" s="101"/>
      <c r="IM101" s="101"/>
      <c r="IN101" s="101"/>
      <c r="IO101" s="101"/>
      <c r="IP101" s="101"/>
      <c r="IQ101" s="101"/>
      <c r="IR101" s="101"/>
      <c r="IS101" s="101"/>
      <c r="IT101" s="101"/>
      <c r="IU101" s="101"/>
      <c r="IV101" s="101"/>
      <c r="IW101" s="101"/>
      <c r="IX101" s="101"/>
      <c r="IY101" s="101"/>
      <c r="IZ101" s="101"/>
      <c r="JA101" s="101"/>
      <c r="JB101" s="101"/>
      <c r="JC101" s="101"/>
      <c r="JD101" s="101"/>
      <c r="JE101" s="101"/>
      <c r="JF101" s="101"/>
      <c r="JG101" s="101"/>
      <c r="JH101" s="101"/>
      <c r="JI101" s="101"/>
      <c r="JJ101" s="101"/>
      <c r="JK101" s="101"/>
      <c r="JL101" s="101"/>
      <c r="JM101" s="101"/>
      <c r="JN101" s="101"/>
      <c r="JO101" s="101"/>
      <c r="JP101" s="101"/>
      <c r="JQ101" s="101"/>
      <c r="JR101" s="101"/>
      <c r="JS101" s="101"/>
      <c r="JT101" s="101"/>
      <c r="JU101" s="101"/>
      <c r="JV101" s="101"/>
      <c r="JW101" s="101"/>
      <c r="JX101" s="101"/>
      <c r="JY101" s="101"/>
      <c r="JZ101" s="101"/>
      <c r="KA101" s="101"/>
      <c r="KB101" s="101"/>
      <c r="KC101" s="101"/>
      <c r="KD101" s="101"/>
      <c r="KE101" s="101"/>
      <c r="KF101" s="101"/>
      <c r="KG101" s="101"/>
      <c r="KH101" s="101"/>
      <c r="KI101" s="101"/>
      <c r="KJ101" s="101"/>
      <c r="KK101" s="101"/>
      <c r="KL101" s="101"/>
      <c r="KM101" s="101"/>
      <c r="KN101" s="101"/>
      <c r="KO101" s="101"/>
      <c r="KP101" s="101"/>
      <c r="KQ101" s="101"/>
      <c r="KR101" s="101"/>
      <c r="KS101" s="101"/>
      <c r="KT101" s="101"/>
      <c r="KU101" s="101"/>
      <c r="KV101" s="101"/>
      <c r="KW101" s="101"/>
      <c r="KX101" s="101"/>
      <c r="KY101" s="101"/>
      <c r="KZ101" s="101"/>
      <c r="LA101" s="101"/>
    </row>
    <row r="102" spans="1:313" s="6" customFormat="1" ht="30" customHeight="1" x14ac:dyDescent="0.25">
      <c r="A102" s="21" t="s">
        <v>1223</v>
      </c>
      <c r="B102" s="21">
        <v>9</v>
      </c>
      <c r="C102" s="21"/>
      <c r="D102" s="22" t="s">
        <v>961</v>
      </c>
      <c r="E102" s="23">
        <f t="shared" si="12"/>
        <v>4500000</v>
      </c>
      <c r="F102" s="24">
        <v>4.4999999999999998E-2</v>
      </c>
      <c r="G102" s="23">
        <v>100000000</v>
      </c>
      <c r="H102" s="23" t="s">
        <v>380</v>
      </c>
      <c r="I102" s="23"/>
      <c r="J102" s="21"/>
      <c r="K102" s="21">
        <v>11</v>
      </c>
      <c r="L102" s="21" t="s">
        <v>66</v>
      </c>
      <c r="M102" s="21">
        <v>100</v>
      </c>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c r="GE102" s="101"/>
      <c r="GF102" s="101"/>
      <c r="GG102" s="101"/>
      <c r="GH102" s="101"/>
      <c r="GI102" s="101"/>
      <c r="GJ102" s="101"/>
      <c r="GK102" s="101"/>
      <c r="GL102" s="101"/>
      <c r="GM102" s="101"/>
      <c r="GN102" s="101"/>
      <c r="GO102" s="101"/>
      <c r="GP102" s="101"/>
      <c r="GQ102" s="101"/>
      <c r="GR102" s="101"/>
      <c r="GS102" s="101"/>
      <c r="GT102" s="101"/>
      <c r="GU102" s="101"/>
      <c r="GV102" s="101"/>
      <c r="GW102" s="101"/>
      <c r="GX102" s="101"/>
      <c r="GY102" s="101"/>
      <c r="GZ102" s="101"/>
      <c r="HA102" s="101"/>
      <c r="HB102" s="101"/>
      <c r="HC102" s="101"/>
      <c r="HD102" s="101"/>
      <c r="HE102" s="101"/>
      <c r="HF102" s="101"/>
      <c r="HG102" s="101"/>
      <c r="HH102" s="101"/>
      <c r="HI102" s="101"/>
      <c r="HJ102" s="101"/>
      <c r="HK102" s="101"/>
      <c r="HL102" s="101"/>
      <c r="HM102" s="101"/>
      <c r="HN102" s="101"/>
      <c r="HO102" s="101"/>
      <c r="HP102" s="101"/>
      <c r="HQ102" s="101"/>
      <c r="HR102" s="101"/>
      <c r="HS102" s="101"/>
      <c r="HT102" s="101"/>
      <c r="HU102" s="101"/>
      <c r="HV102" s="101"/>
      <c r="HW102" s="101"/>
      <c r="HX102" s="101"/>
      <c r="HY102" s="101"/>
      <c r="HZ102" s="101"/>
      <c r="IA102" s="101"/>
      <c r="IB102" s="101"/>
      <c r="IC102" s="101"/>
      <c r="ID102" s="101"/>
      <c r="IE102" s="101"/>
      <c r="IF102" s="101"/>
      <c r="IG102" s="101"/>
      <c r="IH102" s="101"/>
      <c r="II102" s="101"/>
      <c r="IJ102" s="101"/>
      <c r="IK102" s="101"/>
      <c r="IL102" s="101"/>
      <c r="IM102" s="101"/>
      <c r="IN102" s="101"/>
      <c r="IO102" s="101"/>
      <c r="IP102" s="101"/>
      <c r="IQ102" s="101"/>
      <c r="IR102" s="101"/>
      <c r="IS102" s="101"/>
      <c r="IT102" s="101"/>
      <c r="IU102" s="101"/>
      <c r="IV102" s="101"/>
      <c r="IW102" s="101"/>
      <c r="IX102" s="101"/>
      <c r="IY102" s="101"/>
      <c r="IZ102" s="101"/>
      <c r="JA102" s="101"/>
      <c r="JB102" s="101"/>
      <c r="JC102" s="101"/>
      <c r="JD102" s="101"/>
      <c r="JE102" s="101"/>
      <c r="JF102" s="101"/>
      <c r="JG102" s="101"/>
      <c r="JH102" s="101"/>
      <c r="JI102" s="101"/>
      <c r="JJ102" s="101"/>
      <c r="JK102" s="101"/>
      <c r="JL102" s="101"/>
      <c r="JM102" s="101"/>
      <c r="JN102" s="101"/>
      <c r="JO102" s="101"/>
      <c r="JP102" s="101"/>
      <c r="JQ102" s="101"/>
      <c r="JR102" s="101"/>
      <c r="JS102" s="101"/>
      <c r="JT102" s="101"/>
      <c r="JU102" s="101"/>
      <c r="JV102" s="101"/>
      <c r="JW102" s="101"/>
      <c r="JX102" s="101"/>
      <c r="JY102" s="101"/>
      <c r="JZ102" s="101"/>
      <c r="KA102" s="101"/>
      <c r="KB102" s="101"/>
      <c r="KC102" s="101"/>
      <c r="KD102" s="101"/>
      <c r="KE102" s="101"/>
      <c r="KF102" s="101"/>
      <c r="KG102" s="101"/>
      <c r="KH102" s="101"/>
      <c r="KI102" s="101"/>
      <c r="KJ102" s="101"/>
      <c r="KK102" s="101"/>
      <c r="KL102" s="101"/>
      <c r="KM102" s="101"/>
      <c r="KN102" s="101"/>
      <c r="KO102" s="101"/>
      <c r="KP102" s="101"/>
      <c r="KQ102" s="101"/>
      <c r="KR102" s="101"/>
      <c r="KS102" s="101"/>
      <c r="KT102" s="101"/>
      <c r="KU102" s="101"/>
      <c r="KV102" s="101"/>
      <c r="KW102" s="101"/>
      <c r="KX102" s="101"/>
      <c r="KY102" s="101"/>
      <c r="KZ102" s="101"/>
      <c r="LA102" s="101"/>
    </row>
    <row r="103" spans="1:313" s="6" customFormat="1" ht="30" customHeight="1" x14ac:dyDescent="0.25">
      <c r="A103" s="21"/>
      <c r="B103" s="21">
        <v>9</v>
      </c>
      <c r="C103" s="21"/>
      <c r="D103" s="22">
        <v>8</v>
      </c>
      <c r="E103" s="23">
        <f t="shared" si="12"/>
        <v>4400000</v>
      </c>
      <c r="F103" s="24">
        <v>0.04</v>
      </c>
      <c r="G103" s="23">
        <v>110000000</v>
      </c>
      <c r="H103" s="21" t="s">
        <v>1082</v>
      </c>
      <c r="I103" s="21"/>
      <c r="J103" s="21"/>
      <c r="K103" s="21"/>
      <c r="L103" s="21" t="s">
        <v>1081</v>
      </c>
      <c r="M103" s="21">
        <v>101</v>
      </c>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c r="GE103" s="101"/>
      <c r="GF103" s="101"/>
      <c r="GG103" s="101"/>
      <c r="GH103" s="101"/>
      <c r="GI103" s="101"/>
      <c r="GJ103" s="101"/>
      <c r="GK103" s="101"/>
      <c r="GL103" s="101"/>
      <c r="GM103" s="101"/>
      <c r="GN103" s="101"/>
      <c r="GO103" s="101"/>
      <c r="GP103" s="101"/>
      <c r="GQ103" s="101"/>
      <c r="GR103" s="101"/>
      <c r="GS103" s="101"/>
      <c r="GT103" s="101"/>
      <c r="GU103" s="101"/>
      <c r="GV103" s="101"/>
      <c r="GW103" s="101"/>
      <c r="GX103" s="101"/>
      <c r="GY103" s="101"/>
      <c r="GZ103" s="101"/>
      <c r="HA103" s="101"/>
      <c r="HB103" s="101"/>
      <c r="HC103" s="101"/>
      <c r="HD103" s="101"/>
      <c r="HE103" s="101"/>
      <c r="HF103" s="101"/>
      <c r="HG103" s="101"/>
      <c r="HH103" s="101"/>
      <c r="HI103" s="101"/>
      <c r="HJ103" s="101"/>
      <c r="HK103" s="101"/>
      <c r="HL103" s="101"/>
      <c r="HM103" s="101"/>
      <c r="HN103" s="101"/>
      <c r="HO103" s="101"/>
      <c r="HP103" s="101"/>
      <c r="HQ103" s="101"/>
      <c r="HR103" s="101"/>
      <c r="HS103" s="101"/>
      <c r="HT103" s="101"/>
      <c r="HU103" s="101"/>
      <c r="HV103" s="101"/>
      <c r="HW103" s="101"/>
      <c r="HX103" s="101"/>
      <c r="HY103" s="101"/>
      <c r="HZ103" s="101"/>
      <c r="IA103" s="101"/>
      <c r="IB103" s="101"/>
      <c r="IC103" s="101"/>
      <c r="ID103" s="101"/>
      <c r="IE103" s="101"/>
      <c r="IF103" s="101"/>
      <c r="IG103" s="101"/>
      <c r="IH103" s="101"/>
      <c r="II103" s="101"/>
      <c r="IJ103" s="101"/>
      <c r="IK103" s="101"/>
      <c r="IL103" s="101"/>
      <c r="IM103" s="101"/>
      <c r="IN103" s="101"/>
      <c r="IO103" s="101"/>
      <c r="IP103" s="101"/>
      <c r="IQ103" s="101"/>
      <c r="IR103" s="101"/>
      <c r="IS103" s="101"/>
      <c r="IT103" s="101"/>
      <c r="IU103" s="101"/>
      <c r="IV103" s="101"/>
      <c r="IW103" s="101"/>
      <c r="IX103" s="101"/>
      <c r="IY103" s="101"/>
      <c r="IZ103" s="101"/>
      <c r="JA103" s="101"/>
      <c r="JB103" s="101"/>
      <c r="JC103" s="101"/>
      <c r="JD103" s="101"/>
      <c r="JE103" s="101"/>
      <c r="JF103" s="101"/>
      <c r="JG103" s="101"/>
      <c r="JH103" s="101"/>
      <c r="JI103" s="101"/>
      <c r="JJ103" s="101"/>
      <c r="JK103" s="101"/>
      <c r="JL103" s="101"/>
      <c r="JM103" s="101"/>
      <c r="JN103" s="101"/>
      <c r="JO103" s="101"/>
      <c r="JP103" s="101"/>
      <c r="JQ103" s="101"/>
      <c r="JR103" s="101"/>
      <c r="JS103" s="101"/>
      <c r="JT103" s="101"/>
      <c r="JU103" s="101"/>
      <c r="JV103" s="101"/>
      <c r="JW103" s="101"/>
      <c r="JX103" s="101"/>
      <c r="JY103" s="101"/>
      <c r="JZ103" s="101"/>
      <c r="KA103" s="101"/>
      <c r="KB103" s="101"/>
      <c r="KC103" s="101"/>
      <c r="KD103" s="101"/>
      <c r="KE103" s="101"/>
      <c r="KF103" s="101"/>
      <c r="KG103" s="101"/>
      <c r="KH103" s="101"/>
      <c r="KI103" s="101"/>
      <c r="KJ103" s="101"/>
      <c r="KK103" s="101"/>
      <c r="KL103" s="101"/>
      <c r="KM103" s="101"/>
      <c r="KN103" s="101"/>
      <c r="KO103" s="101"/>
      <c r="KP103" s="101"/>
      <c r="KQ103" s="101"/>
      <c r="KR103" s="101"/>
      <c r="KS103" s="101"/>
      <c r="KT103" s="101"/>
      <c r="KU103" s="101"/>
      <c r="KV103" s="101"/>
      <c r="KW103" s="101"/>
      <c r="KX103" s="101"/>
      <c r="KY103" s="101"/>
      <c r="KZ103" s="101"/>
      <c r="LA103" s="101"/>
    </row>
    <row r="104" spans="1:313" s="6" customFormat="1" ht="30" customHeight="1" x14ac:dyDescent="0.25">
      <c r="A104" s="21" t="s">
        <v>1296</v>
      </c>
      <c r="B104" s="21">
        <v>9</v>
      </c>
      <c r="C104" s="21">
        <v>24</v>
      </c>
      <c r="D104" s="22" t="s">
        <v>1254</v>
      </c>
      <c r="E104" s="23">
        <f t="shared" si="12"/>
        <v>5000000</v>
      </c>
      <c r="F104" s="24">
        <v>0.05</v>
      </c>
      <c r="G104" s="23">
        <v>100000000</v>
      </c>
      <c r="H104" s="21" t="s">
        <v>1053</v>
      </c>
      <c r="I104" s="21"/>
      <c r="J104" s="21"/>
      <c r="K104" s="21"/>
      <c r="L104" s="21" t="s">
        <v>822</v>
      </c>
      <c r="M104" s="21">
        <v>102</v>
      </c>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c r="GE104" s="101"/>
      <c r="GF104" s="101"/>
      <c r="GG104" s="101"/>
      <c r="GH104" s="101"/>
      <c r="GI104" s="101"/>
      <c r="GJ104" s="101"/>
      <c r="GK104" s="101"/>
      <c r="GL104" s="101"/>
      <c r="GM104" s="101"/>
      <c r="GN104" s="101"/>
      <c r="GO104" s="101"/>
      <c r="GP104" s="101"/>
      <c r="GQ104" s="101"/>
      <c r="GR104" s="101"/>
      <c r="GS104" s="101"/>
      <c r="GT104" s="101"/>
      <c r="GU104" s="101"/>
      <c r="GV104" s="101"/>
      <c r="GW104" s="101"/>
      <c r="GX104" s="101"/>
      <c r="GY104" s="101"/>
      <c r="GZ104" s="101"/>
      <c r="HA104" s="101"/>
      <c r="HB104" s="101"/>
      <c r="HC104" s="101"/>
      <c r="HD104" s="101"/>
      <c r="HE104" s="101"/>
      <c r="HF104" s="101"/>
      <c r="HG104" s="101"/>
      <c r="HH104" s="101"/>
      <c r="HI104" s="101"/>
      <c r="HJ104" s="101"/>
      <c r="HK104" s="101"/>
      <c r="HL104" s="101"/>
      <c r="HM104" s="101"/>
      <c r="HN104" s="101"/>
      <c r="HO104" s="101"/>
      <c r="HP104" s="101"/>
      <c r="HQ104" s="101"/>
      <c r="HR104" s="101"/>
      <c r="HS104" s="101"/>
      <c r="HT104" s="101"/>
      <c r="HU104" s="101"/>
      <c r="HV104" s="101"/>
      <c r="HW104" s="101"/>
      <c r="HX104" s="101"/>
      <c r="HY104" s="101"/>
      <c r="HZ104" s="101"/>
      <c r="IA104" s="101"/>
      <c r="IB104" s="101"/>
      <c r="IC104" s="101"/>
      <c r="ID104" s="101"/>
      <c r="IE104" s="101"/>
      <c r="IF104" s="101"/>
      <c r="IG104" s="101"/>
      <c r="IH104" s="101"/>
      <c r="II104" s="101"/>
      <c r="IJ104" s="101"/>
      <c r="IK104" s="101"/>
      <c r="IL104" s="101"/>
      <c r="IM104" s="101"/>
      <c r="IN104" s="101"/>
      <c r="IO104" s="101"/>
      <c r="IP104" s="101"/>
      <c r="IQ104" s="101"/>
      <c r="IR104" s="101"/>
      <c r="IS104" s="101"/>
      <c r="IT104" s="101"/>
      <c r="IU104" s="101"/>
      <c r="IV104" s="101"/>
      <c r="IW104" s="101"/>
      <c r="IX104" s="101"/>
      <c r="IY104" s="101"/>
      <c r="IZ104" s="101"/>
      <c r="JA104" s="101"/>
      <c r="JB104" s="101"/>
      <c r="JC104" s="101"/>
      <c r="JD104" s="101"/>
      <c r="JE104" s="101"/>
      <c r="JF104" s="101"/>
      <c r="JG104" s="101"/>
      <c r="JH104" s="101"/>
      <c r="JI104" s="101"/>
      <c r="JJ104" s="101"/>
      <c r="JK104" s="101"/>
      <c r="JL104" s="101"/>
      <c r="JM104" s="101"/>
      <c r="JN104" s="101"/>
      <c r="JO104" s="101"/>
      <c r="JP104" s="101"/>
      <c r="JQ104" s="101"/>
      <c r="JR104" s="101"/>
      <c r="JS104" s="101"/>
      <c r="JT104" s="101"/>
      <c r="JU104" s="101"/>
      <c r="JV104" s="101"/>
      <c r="JW104" s="101"/>
      <c r="JX104" s="101"/>
      <c r="JY104" s="101"/>
      <c r="JZ104" s="101"/>
      <c r="KA104" s="101"/>
      <c r="KB104" s="101"/>
      <c r="KC104" s="101"/>
      <c r="KD104" s="101"/>
      <c r="KE104" s="101"/>
      <c r="KF104" s="101"/>
      <c r="KG104" s="101"/>
      <c r="KH104" s="101"/>
      <c r="KI104" s="101"/>
      <c r="KJ104" s="101"/>
      <c r="KK104" s="101"/>
      <c r="KL104" s="101"/>
      <c r="KM104" s="101"/>
      <c r="KN104" s="101"/>
      <c r="KO104" s="101"/>
      <c r="KP104" s="101"/>
      <c r="KQ104" s="101"/>
      <c r="KR104" s="101"/>
      <c r="KS104" s="101"/>
      <c r="KT104" s="101"/>
      <c r="KU104" s="101"/>
      <c r="KV104" s="101"/>
      <c r="KW104" s="101"/>
      <c r="KX104" s="101"/>
      <c r="KY104" s="101"/>
      <c r="KZ104" s="101"/>
      <c r="LA104" s="101"/>
    </row>
    <row r="105" spans="1:313" s="6" customFormat="1" ht="30" customHeight="1" x14ac:dyDescent="0.25">
      <c r="A105" s="21"/>
      <c r="B105" s="21">
        <v>9</v>
      </c>
      <c r="C105" s="22"/>
      <c r="D105" s="22"/>
      <c r="E105" s="23"/>
      <c r="F105" s="21"/>
      <c r="G105" s="23">
        <v>40000000</v>
      </c>
      <c r="H105" s="21"/>
      <c r="I105" s="21"/>
      <c r="J105" s="21"/>
      <c r="K105" s="21"/>
      <c r="L105" s="21" t="s">
        <v>1389</v>
      </c>
      <c r="M105" s="21">
        <v>103</v>
      </c>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c r="GE105" s="101"/>
      <c r="GF105" s="101"/>
      <c r="GG105" s="101"/>
      <c r="GH105" s="101"/>
      <c r="GI105" s="101"/>
      <c r="GJ105" s="101"/>
      <c r="GK105" s="101"/>
      <c r="GL105" s="101"/>
      <c r="GM105" s="101"/>
      <c r="GN105" s="101"/>
      <c r="GO105" s="101"/>
      <c r="GP105" s="101"/>
      <c r="GQ105" s="101"/>
      <c r="GR105" s="101"/>
      <c r="GS105" s="101"/>
      <c r="GT105" s="101"/>
      <c r="GU105" s="101"/>
      <c r="GV105" s="101"/>
      <c r="GW105" s="101"/>
      <c r="GX105" s="101"/>
      <c r="GY105" s="101"/>
      <c r="GZ105" s="101"/>
      <c r="HA105" s="101"/>
      <c r="HB105" s="101"/>
      <c r="HC105" s="101"/>
      <c r="HD105" s="101"/>
      <c r="HE105" s="101"/>
      <c r="HF105" s="101"/>
      <c r="HG105" s="101"/>
      <c r="HH105" s="101"/>
      <c r="HI105" s="101"/>
      <c r="HJ105" s="101"/>
      <c r="HK105" s="101"/>
      <c r="HL105" s="101"/>
      <c r="HM105" s="101"/>
      <c r="HN105" s="101"/>
      <c r="HO105" s="101"/>
      <c r="HP105" s="101"/>
      <c r="HQ105" s="101"/>
      <c r="HR105" s="101"/>
      <c r="HS105" s="101"/>
      <c r="HT105" s="101"/>
      <c r="HU105" s="101"/>
      <c r="HV105" s="101"/>
      <c r="HW105" s="101"/>
      <c r="HX105" s="101"/>
      <c r="HY105" s="101"/>
      <c r="HZ105" s="101"/>
      <c r="IA105" s="101"/>
      <c r="IB105" s="101"/>
      <c r="IC105" s="101"/>
      <c r="ID105" s="101"/>
      <c r="IE105" s="101"/>
      <c r="IF105" s="101"/>
      <c r="IG105" s="101"/>
      <c r="IH105" s="101"/>
      <c r="II105" s="101"/>
      <c r="IJ105" s="101"/>
      <c r="IK105" s="101"/>
      <c r="IL105" s="101"/>
      <c r="IM105" s="101"/>
      <c r="IN105" s="101"/>
      <c r="IO105" s="101"/>
      <c r="IP105" s="101"/>
      <c r="IQ105" s="101"/>
      <c r="IR105" s="101"/>
      <c r="IS105" s="101"/>
      <c r="IT105" s="101"/>
      <c r="IU105" s="101"/>
      <c r="IV105" s="101"/>
      <c r="IW105" s="101"/>
      <c r="IX105" s="101"/>
      <c r="IY105" s="101"/>
      <c r="IZ105" s="101"/>
      <c r="JA105" s="101"/>
      <c r="JB105" s="101"/>
      <c r="JC105" s="101"/>
      <c r="JD105" s="101"/>
      <c r="JE105" s="101"/>
      <c r="JF105" s="101"/>
      <c r="JG105" s="101"/>
      <c r="JH105" s="101"/>
      <c r="JI105" s="101"/>
      <c r="JJ105" s="101"/>
      <c r="JK105" s="101"/>
      <c r="JL105" s="101"/>
      <c r="JM105" s="101"/>
      <c r="JN105" s="101"/>
      <c r="JO105" s="101"/>
      <c r="JP105" s="101"/>
      <c r="JQ105" s="101"/>
      <c r="JR105" s="101"/>
      <c r="JS105" s="101"/>
      <c r="JT105" s="101"/>
      <c r="JU105" s="101"/>
      <c r="JV105" s="101"/>
      <c r="JW105" s="101"/>
      <c r="JX105" s="101"/>
      <c r="JY105" s="101"/>
      <c r="JZ105" s="101"/>
      <c r="KA105" s="101"/>
      <c r="KB105" s="101"/>
      <c r="KC105" s="101"/>
      <c r="KD105" s="101"/>
      <c r="KE105" s="101"/>
      <c r="KF105" s="101"/>
      <c r="KG105" s="101"/>
      <c r="KH105" s="101"/>
      <c r="KI105" s="101"/>
      <c r="KJ105" s="101"/>
      <c r="KK105" s="101"/>
      <c r="KL105" s="101"/>
      <c r="KM105" s="101"/>
      <c r="KN105" s="101"/>
      <c r="KO105" s="101"/>
      <c r="KP105" s="101"/>
      <c r="KQ105" s="101"/>
      <c r="KR105" s="101"/>
      <c r="KS105" s="101"/>
      <c r="KT105" s="101"/>
      <c r="KU105" s="101"/>
      <c r="KV105" s="101"/>
      <c r="KW105" s="101"/>
      <c r="KX105" s="101"/>
      <c r="KY105" s="101"/>
      <c r="KZ105" s="101"/>
      <c r="LA105" s="101"/>
    </row>
    <row r="106" spans="1:313" s="6" customFormat="1" ht="30" customHeight="1" x14ac:dyDescent="0.25">
      <c r="A106" s="31" t="s">
        <v>1391</v>
      </c>
      <c r="B106" s="31">
        <v>9</v>
      </c>
      <c r="C106" s="31"/>
      <c r="D106" s="22">
        <v>10</v>
      </c>
      <c r="E106" s="23">
        <f t="shared" ref="E106:E111" si="13">G106*F106</f>
        <v>12600000</v>
      </c>
      <c r="F106" s="24">
        <v>4.4999999999999998E-2</v>
      </c>
      <c r="G106" s="23">
        <v>280000000</v>
      </c>
      <c r="H106" s="21" t="s">
        <v>180</v>
      </c>
      <c r="I106" s="21"/>
      <c r="J106" s="21"/>
      <c r="K106" s="21">
        <v>8</v>
      </c>
      <c r="L106" s="21" t="s">
        <v>179</v>
      </c>
      <c r="M106" s="21">
        <v>104</v>
      </c>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c r="GE106" s="101"/>
      <c r="GF106" s="101"/>
      <c r="GG106" s="101"/>
      <c r="GH106" s="101"/>
      <c r="GI106" s="101"/>
      <c r="GJ106" s="101"/>
      <c r="GK106" s="101"/>
      <c r="GL106" s="101"/>
      <c r="GM106" s="101"/>
      <c r="GN106" s="101"/>
      <c r="GO106" s="101"/>
      <c r="GP106" s="101"/>
      <c r="GQ106" s="101"/>
      <c r="GR106" s="101"/>
      <c r="GS106" s="101"/>
      <c r="GT106" s="101"/>
      <c r="GU106" s="101"/>
      <c r="GV106" s="101"/>
      <c r="GW106" s="101"/>
      <c r="GX106" s="101"/>
      <c r="GY106" s="101"/>
      <c r="GZ106" s="101"/>
      <c r="HA106" s="101"/>
      <c r="HB106" s="101"/>
      <c r="HC106" s="101"/>
      <c r="HD106" s="101"/>
      <c r="HE106" s="101"/>
      <c r="HF106" s="101"/>
      <c r="HG106" s="101"/>
      <c r="HH106" s="101"/>
      <c r="HI106" s="101"/>
      <c r="HJ106" s="101"/>
      <c r="HK106" s="101"/>
      <c r="HL106" s="101"/>
      <c r="HM106" s="101"/>
      <c r="HN106" s="101"/>
      <c r="HO106" s="101"/>
      <c r="HP106" s="101"/>
      <c r="HQ106" s="101"/>
      <c r="HR106" s="101"/>
      <c r="HS106" s="101"/>
      <c r="HT106" s="101"/>
      <c r="HU106" s="101"/>
      <c r="HV106" s="101"/>
      <c r="HW106" s="101"/>
      <c r="HX106" s="101"/>
      <c r="HY106" s="101"/>
      <c r="HZ106" s="101"/>
      <c r="IA106" s="101"/>
      <c r="IB106" s="101"/>
      <c r="IC106" s="101"/>
      <c r="ID106" s="101"/>
      <c r="IE106" s="101"/>
      <c r="IF106" s="101"/>
      <c r="IG106" s="101"/>
      <c r="IH106" s="101"/>
      <c r="II106" s="101"/>
      <c r="IJ106" s="101"/>
      <c r="IK106" s="101"/>
      <c r="IL106" s="101"/>
      <c r="IM106" s="101"/>
      <c r="IN106" s="101"/>
      <c r="IO106" s="101"/>
      <c r="IP106" s="101"/>
      <c r="IQ106" s="101"/>
      <c r="IR106" s="101"/>
      <c r="IS106" s="101"/>
      <c r="IT106" s="101"/>
      <c r="IU106" s="101"/>
      <c r="IV106" s="101"/>
      <c r="IW106" s="101"/>
      <c r="IX106" s="101"/>
      <c r="IY106" s="101"/>
      <c r="IZ106" s="101"/>
      <c r="JA106" s="101"/>
      <c r="JB106" s="101"/>
      <c r="JC106" s="101"/>
      <c r="JD106" s="101"/>
      <c r="JE106" s="101"/>
      <c r="JF106" s="101"/>
      <c r="JG106" s="101"/>
      <c r="JH106" s="101"/>
      <c r="JI106" s="101"/>
      <c r="JJ106" s="101"/>
      <c r="JK106" s="101"/>
      <c r="JL106" s="101"/>
      <c r="JM106" s="101"/>
      <c r="JN106" s="101"/>
      <c r="JO106" s="101"/>
      <c r="JP106" s="101"/>
      <c r="JQ106" s="101"/>
      <c r="JR106" s="101"/>
      <c r="JS106" s="101"/>
      <c r="JT106" s="101"/>
      <c r="JU106" s="101"/>
      <c r="JV106" s="101"/>
      <c r="JW106" s="101"/>
      <c r="JX106" s="101"/>
      <c r="JY106" s="101"/>
      <c r="JZ106" s="101"/>
      <c r="KA106" s="101"/>
      <c r="KB106" s="101"/>
      <c r="KC106" s="101"/>
      <c r="KD106" s="101"/>
      <c r="KE106" s="101"/>
      <c r="KF106" s="101"/>
      <c r="KG106" s="101"/>
      <c r="KH106" s="101"/>
      <c r="KI106" s="101"/>
      <c r="KJ106" s="101"/>
      <c r="KK106" s="101"/>
      <c r="KL106" s="101"/>
      <c r="KM106" s="101"/>
      <c r="KN106" s="101"/>
      <c r="KO106" s="101"/>
      <c r="KP106" s="101"/>
      <c r="KQ106" s="101"/>
      <c r="KR106" s="101"/>
      <c r="KS106" s="101"/>
      <c r="KT106" s="101"/>
      <c r="KU106" s="101"/>
      <c r="KV106" s="101"/>
      <c r="KW106" s="101"/>
      <c r="KX106" s="101"/>
      <c r="KY106" s="101"/>
      <c r="KZ106" s="101"/>
      <c r="LA106" s="101"/>
    </row>
    <row r="107" spans="1:313" s="6" customFormat="1" ht="30" customHeight="1" x14ac:dyDescent="0.25">
      <c r="A107" s="31" t="s">
        <v>1390</v>
      </c>
      <c r="B107" s="31">
        <v>9</v>
      </c>
      <c r="C107" s="31"/>
      <c r="D107" s="22" t="s">
        <v>1188</v>
      </c>
      <c r="E107" s="23">
        <f t="shared" si="13"/>
        <v>15000000</v>
      </c>
      <c r="F107" s="24">
        <v>0.05</v>
      </c>
      <c r="G107" s="23">
        <v>300000000</v>
      </c>
      <c r="H107" s="21" t="s">
        <v>687</v>
      </c>
      <c r="I107" s="21"/>
      <c r="J107" s="21"/>
      <c r="K107" s="21"/>
      <c r="L107" s="21" t="s">
        <v>686</v>
      </c>
      <c r="M107" s="21">
        <v>105</v>
      </c>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c r="GE107" s="101"/>
      <c r="GF107" s="101"/>
      <c r="GG107" s="101"/>
      <c r="GH107" s="101"/>
      <c r="GI107" s="101"/>
      <c r="GJ107" s="101"/>
      <c r="GK107" s="101"/>
      <c r="GL107" s="101"/>
      <c r="GM107" s="101"/>
      <c r="GN107" s="101"/>
      <c r="GO107" s="101"/>
      <c r="GP107" s="101"/>
      <c r="GQ107" s="101"/>
      <c r="GR107" s="101"/>
      <c r="GS107" s="101"/>
      <c r="GT107" s="101"/>
      <c r="GU107" s="101"/>
      <c r="GV107" s="101"/>
      <c r="GW107" s="101"/>
      <c r="GX107" s="101"/>
      <c r="GY107" s="101"/>
      <c r="GZ107" s="101"/>
      <c r="HA107" s="101"/>
      <c r="HB107" s="101"/>
      <c r="HC107" s="101"/>
      <c r="HD107" s="101"/>
      <c r="HE107" s="101"/>
      <c r="HF107" s="101"/>
      <c r="HG107" s="101"/>
      <c r="HH107" s="101"/>
      <c r="HI107" s="101"/>
      <c r="HJ107" s="101"/>
      <c r="HK107" s="101"/>
      <c r="HL107" s="101"/>
      <c r="HM107" s="101"/>
      <c r="HN107" s="101"/>
      <c r="HO107" s="101"/>
      <c r="HP107" s="101"/>
      <c r="HQ107" s="101"/>
      <c r="HR107" s="101"/>
      <c r="HS107" s="101"/>
      <c r="HT107" s="101"/>
      <c r="HU107" s="101"/>
      <c r="HV107" s="101"/>
      <c r="HW107" s="101"/>
      <c r="HX107" s="101"/>
      <c r="HY107" s="101"/>
      <c r="HZ107" s="101"/>
      <c r="IA107" s="101"/>
      <c r="IB107" s="101"/>
      <c r="IC107" s="101"/>
      <c r="ID107" s="101"/>
      <c r="IE107" s="101"/>
      <c r="IF107" s="101"/>
      <c r="IG107" s="101"/>
      <c r="IH107" s="101"/>
      <c r="II107" s="101"/>
      <c r="IJ107" s="101"/>
      <c r="IK107" s="101"/>
      <c r="IL107" s="101"/>
      <c r="IM107" s="101"/>
      <c r="IN107" s="101"/>
      <c r="IO107" s="101"/>
      <c r="IP107" s="101"/>
      <c r="IQ107" s="101"/>
      <c r="IR107" s="101"/>
      <c r="IS107" s="101"/>
      <c r="IT107" s="101"/>
      <c r="IU107" s="101"/>
      <c r="IV107" s="101"/>
      <c r="IW107" s="101"/>
      <c r="IX107" s="101"/>
      <c r="IY107" s="101"/>
      <c r="IZ107" s="101"/>
      <c r="JA107" s="101"/>
      <c r="JB107" s="101"/>
      <c r="JC107" s="101"/>
      <c r="JD107" s="101"/>
      <c r="JE107" s="101"/>
      <c r="JF107" s="101"/>
      <c r="JG107" s="101"/>
      <c r="JH107" s="101"/>
      <c r="JI107" s="101"/>
      <c r="JJ107" s="101"/>
      <c r="JK107" s="101"/>
      <c r="JL107" s="101"/>
      <c r="JM107" s="101"/>
      <c r="JN107" s="101"/>
      <c r="JO107" s="101"/>
      <c r="JP107" s="101"/>
      <c r="JQ107" s="101"/>
      <c r="JR107" s="101"/>
      <c r="JS107" s="101"/>
      <c r="JT107" s="101"/>
      <c r="JU107" s="101"/>
      <c r="JV107" s="101"/>
      <c r="JW107" s="101"/>
      <c r="JX107" s="101"/>
      <c r="JY107" s="101"/>
      <c r="JZ107" s="101"/>
      <c r="KA107" s="101"/>
      <c r="KB107" s="101"/>
      <c r="KC107" s="101"/>
      <c r="KD107" s="101"/>
      <c r="KE107" s="101"/>
      <c r="KF107" s="101"/>
      <c r="KG107" s="101"/>
      <c r="KH107" s="101"/>
      <c r="KI107" s="101"/>
      <c r="KJ107" s="101"/>
      <c r="KK107" s="101"/>
      <c r="KL107" s="101"/>
      <c r="KM107" s="101"/>
      <c r="KN107" s="101"/>
      <c r="KO107" s="101"/>
      <c r="KP107" s="101"/>
      <c r="KQ107" s="101"/>
      <c r="KR107" s="101"/>
      <c r="KS107" s="101"/>
      <c r="KT107" s="101"/>
      <c r="KU107" s="101"/>
      <c r="KV107" s="101"/>
      <c r="KW107" s="101"/>
      <c r="KX107" s="101"/>
      <c r="KY107" s="101"/>
      <c r="KZ107" s="101"/>
      <c r="LA107" s="101"/>
    </row>
    <row r="108" spans="1:313" s="6" customFormat="1" ht="30" customHeight="1" x14ac:dyDescent="0.25">
      <c r="A108" s="21"/>
      <c r="B108" s="21">
        <v>9</v>
      </c>
      <c r="C108" s="21"/>
      <c r="D108" s="22">
        <v>10</v>
      </c>
      <c r="E108" s="23">
        <f t="shared" si="13"/>
        <v>500000</v>
      </c>
      <c r="F108" s="24">
        <v>0.05</v>
      </c>
      <c r="G108" s="23">
        <v>10000000</v>
      </c>
      <c r="H108" s="21" t="s">
        <v>326</v>
      </c>
      <c r="I108" s="21"/>
      <c r="J108" s="21"/>
      <c r="K108" s="21"/>
      <c r="L108" s="21" t="s">
        <v>1080</v>
      </c>
      <c r="M108" s="21">
        <v>106</v>
      </c>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1"/>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c r="GE108" s="101"/>
      <c r="GF108" s="101"/>
      <c r="GG108" s="101"/>
      <c r="GH108" s="101"/>
      <c r="GI108" s="101"/>
      <c r="GJ108" s="101"/>
      <c r="GK108" s="101"/>
      <c r="GL108" s="101"/>
      <c r="GM108" s="101"/>
      <c r="GN108" s="101"/>
      <c r="GO108" s="101"/>
      <c r="GP108" s="101"/>
      <c r="GQ108" s="101"/>
      <c r="GR108" s="101"/>
      <c r="GS108" s="101"/>
      <c r="GT108" s="101"/>
      <c r="GU108" s="101"/>
      <c r="GV108" s="101"/>
      <c r="GW108" s="101"/>
      <c r="GX108" s="101"/>
      <c r="GY108" s="101"/>
      <c r="GZ108" s="101"/>
      <c r="HA108" s="101"/>
      <c r="HB108" s="101"/>
      <c r="HC108" s="101"/>
      <c r="HD108" s="101"/>
      <c r="HE108" s="101"/>
      <c r="HF108" s="101"/>
      <c r="HG108" s="101"/>
      <c r="HH108" s="101"/>
      <c r="HI108" s="101"/>
      <c r="HJ108" s="101"/>
      <c r="HK108" s="101"/>
      <c r="HL108" s="101"/>
      <c r="HM108" s="101"/>
      <c r="HN108" s="101"/>
      <c r="HO108" s="101"/>
      <c r="HP108" s="101"/>
      <c r="HQ108" s="101"/>
      <c r="HR108" s="101"/>
      <c r="HS108" s="101"/>
      <c r="HT108" s="101"/>
      <c r="HU108" s="101"/>
      <c r="HV108" s="101"/>
      <c r="HW108" s="101"/>
      <c r="HX108" s="101"/>
      <c r="HY108" s="101"/>
      <c r="HZ108" s="101"/>
      <c r="IA108" s="101"/>
      <c r="IB108" s="101"/>
      <c r="IC108" s="101"/>
      <c r="ID108" s="101"/>
      <c r="IE108" s="101"/>
      <c r="IF108" s="101"/>
      <c r="IG108" s="101"/>
      <c r="IH108" s="101"/>
      <c r="II108" s="101"/>
      <c r="IJ108" s="101"/>
      <c r="IK108" s="101"/>
      <c r="IL108" s="101"/>
      <c r="IM108" s="101"/>
      <c r="IN108" s="101"/>
      <c r="IO108" s="101"/>
      <c r="IP108" s="101"/>
      <c r="IQ108" s="101"/>
      <c r="IR108" s="101"/>
      <c r="IS108" s="101"/>
      <c r="IT108" s="101"/>
      <c r="IU108" s="101"/>
      <c r="IV108" s="101"/>
      <c r="IW108" s="101"/>
      <c r="IX108" s="101"/>
      <c r="IY108" s="101"/>
      <c r="IZ108" s="101"/>
      <c r="JA108" s="101"/>
      <c r="JB108" s="101"/>
      <c r="JC108" s="101"/>
      <c r="JD108" s="101"/>
      <c r="JE108" s="101"/>
      <c r="JF108" s="101"/>
      <c r="JG108" s="101"/>
      <c r="JH108" s="101"/>
      <c r="JI108" s="101"/>
      <c r="JJ108" s="101"/>
      <c r="JK108" s="101"/>
      <c r="JL108" s="101"/>
      <c r="JM108" s="101"/>
      <c r="JN108" s="101"/>
      <c r="JO108" s="101"/>
      <c r="JP108" s="101"/>
      <c r="JQ108" s="101"/>
      <c r="JR108" s="101"/>
      <c r="JS108" s="101"/>
      <c r="JT108" s="101"/>
      <c r="JU108" s="101"/>
      <c r="JV108" s="101"/>
      <c r="JW108" s="101"/>
      <c r="JX108" s="101"/>
      <c r="JY108" s="101"/>
      <c r="JZ108" s="101"/>
      <c r="KA108" s="101"/>
      <c r="KB108" s="101"/>
      <c r="KC108" s="101"/>
      <c r="KD108" s="101"/>
      <c r="KE108" s="101"/>
      <c r="KF108" s="101"/>
      <c r="KG108" s="101"/>
      <c r="KH108" s="101"/>
      <c r="KI108" s="101"/>
      <c r="KJ108" s="101"/>
      <c r="KK108" s="101"/>
      <c r="KL108" s="101"/>
      <c r="KM108" s="101"/>
      <c r="KN108" s="101"/>
      <c r="KO108" s="101"/>
      <c r="KP108" s="101"/>
      <c r="KQ108" s="101"/>
      <c r="KR108" s="101"/>
      <c r="KS108" s="101"/>
      <c r="KT108" s="101"/>
      <c r="KU108" s="101"/>
      <c r="KV108" s="101"/>
      <c r="KW108" s="101"/>
      <c r="KX108" s="101"/>
      <c r="KY108" s="101"/>
      <c r="KZ108" s="101"/>
      <c r="LA108" s="101"/>
    </row>
    <row r="109" spans="1:313" s="6" customFormat="1" ht="30" customHeight="1" x14ac:dyDescent="0.25">
      <c r="A109" s="21" t="s">
        <v>1392</v>
      </c>
      <c r="B109" s="21">
        <v>9</v>
      </c>
      <c r="C109" s="21"/>
      <c r="D109" s="22">
        <v>10</v>
      </c>
      <c r="E109" s="23">
        <f t="shared" si="13"/>
        <v>4500000</v>
      </c>
      <c r="F109" s="24">
        <v>4.4999999999999998E-2</v>
      </c>
      <c r="G109" s="23">
        <v>100000000</v>
      </c>
      <c r="H109" s="23" t="s">
        <v>334</v>
      </c>
      <c r="I109" s="23"/>
      <c r="J109" s="21"/>
      <c r="K109" s="21">
        <v>7</v>
      </c>
      <c r="L109" s="21" t="s">
        <v>133</v>
      </c>
      <c r="M109" s="21">
        <v>107</v>
      </c>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c r="GE109" s="101"/>
      <c r="GF109" s="101"/>
      <c r="GG109" s="101"/>
      <c r="GH109" s="101"/>
      <c r="GI109" s="101"/>
      <c r="GJ109" s="101"/>
      <c r="GK109" s="101"/>
      <c r="GL109" s="101"/>
      <c r="GM109" s="101"/>
      <c r="GN109" s="101"/>
      <c r="GO109" s="101"/>
      <c r="GP109" s="101"/>
      <c r="GQ109" s="101"/>
      <c r="GR109" s="101"/>
      <c r="GS109" s="101"/>
      <c r="GT109" s="101"/>
      <c r="GU109" s="101"/>
      <c r="GV109" s="101"/>
      <c r="GW109" s="101"/>
      <c r="GX109" s="101"/>
      <c r="GY109" s="101"/>
      <c r="GZ109" s="101"/>
      <c r="HA109" s="101"/>
      <c r="HB109" s="101"/>
      <c r="HC109" s="101"/>
      <c r="HD109" s="101"/>
      <c r="HE109" s="101"/>
      <c r="HF109" s="101"/>
      <c r="HG109" s="101"/>
      <c r="HH109" s="101"/>
      <c r="HI109" s="101"/>
      <c r="HJ109" s="101"/>
      <c r="HK109" s="101"/>
      <c r="HL109" s="101"/>
      <c r="HM109" s="101"/>
      <c r="HN109" s="101"/>
      <c r="HO109" s="101"/>
      <c r="HP109" s="101"/>
      <c r="HQ109" s="101"/>
      <c r="HR109" s="101"/>
      <c r="HS109" s="101"/>
      <c r="HT109" s="101"/>
      <c r="HU109" s="101"/>
      <c r="HV109" s="101"/>
      <c r="HW109" s="101"/>
      <c r="HX109" s="101"/>
      <c r="HY109" s="101"/>
      <c r="HZ109" s="101"/>
      <c r="IA109" s="101"/>
      <c r="IB109" s="101"/>
      <c r="IC109" s="101"/>
      <c r="ID109" s="101"/>
      <c r="IE109" s="101"/>
      <c r="IF109" s="101"/>
      <c r="IG109" s="101"/>
      <c r="IH109" s="101"/>
      <c r="II109" s="101"/>
      <c r="IJ109" s="101"/>
      <c r="IK109" s="101"/>
      <c r="IL109" s="101"/>
      <c r="IM109" s="101"/>
      <c r="IN109" s="101"/>
      <c r="IO109" s="101"/>
      <c r="IP109" s="101"/>
      <c r="IQ109" s="101"/>
      <c r="IR109" s="101"/>
      <c r="IS109" s="101"/>
      <c r="IT109" s="101"/>
      <c r="IU109" s="101"/>
      <c r="IV109" s="101"/>
      <c r="IW109" s="101"/>
      <c r="IX109" s="101"/>
      <c r="IY109" s="101"/>
      <c r="IZ109" s="101"/>
      <c r="JA109" s="101"/>
      <c r="JB109" s="101"/>
      <c r="JC109" s="101"/>
      <c r="JD109" s="101"/>
      <c r="JE109" s="101"/>
      <c r="JF109" s="101"/>
      <c r="JG109" s="101"/>
      <c r="JH109" s="101"/>
      <c r="JI109" s="101"/>
      <c r="JJ109" s="101"/>
      <c r="JK109" s="101"/>
      <c r="JL109" s="101"/>
      <c r="JM109" s="101"/>
      <c r="JN109" s="101"/>
      <c r="JO109" s="101"/>
      <c r="JP109" s="101"/>
      <c r="JQ109" s="101"/>
      <c r="JR109" s="101"/>
      <c r="JS109" s="101"/>
      <c r="JT109" s="101"/>
      <c r="JU109" s="101"/>
      <c r="JV109" s="101"/>
      <c r="JW109" s="101"/>
      <c r="JX109" s="101"/>
      <c r="JY109" s="101"/>
      <c r="JZ109" s="101"/>
      <c r="KA109" s="101"/>
      <c r="KB109" s="101"/>
      <c r="KC109" s="101"/>
      <c r="KD109" s="101"/>
      <c r="KE109" s="101"/>
      <c r="KF109" s="101"/>
      <c r="KG109" s="101"/>
      <c r="KH109" s="101"/>
      <c r="KI109" s="101"/>
      <c r="KJ109" s="101"/>
      <c r="KK109" s="101"/>
      <c r="KL109" s="101"/>
      <c r="KM109" s="101"/>
      <c r="KN109" s="101"/>
      <c r="KO109" s="101"/>
      <c r="KP109" s="101"/>
      <c r="KQ109" s="101"/>
      <c r="KR109" s="101"/>
      <c r="KS109" s="101"/>
      <c r="KT109" s="101"/>
      <c r="KU109" s="101"/>
      <c r="KV109" s="101"/>
      <c r="KW109" s="101"/>
      <c r="KX109" s="101"/>
      <c r="KY109" s="101"/>
      <c r="KZ109" s="101"/>
      <c r="LA109" s="101"/>
    </row>
    <row r="110" spans="1:313" s="6" customFormat="1" ht="30" customHeight="1" x14ac:dyDescent="0.25">
      <c r="A110" s="21" t="s">
        <v>1055</v>
      </c>
      <c r="B110" s="21">
        <v>9</v>
      </c>
      <c r="C110" s="21"/>
      <c r="D110" s="22">
        <v>9</v>
      </c>
      <c r="E110" s="23">
        <f t="shared" si="13"/>
        <v>60000000</v>
      </c>
      <c r="F110" s="24">
        <v>0.04</v>
      </c>
      <c r="G110" s="23">
        <v>1500000000</v>
      </c>
      <c r="H110" s="23" t="s">
        <v>397</v>
      </c>
      <c r="I110" s="23"/>
      <c r="J110" s="21"/>
      <c r="K110" s="21"/>
      <c r="L110" s="21" t="s">
        <v>131</v>
      </c>
      <c r="M110" s="21">
        <v>108</v>
      </c>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c r="GE110" s="101"/>
      <c r="GF110" s="101"/>
      <c r="GG110" s="101"/>
      <c r="GH110" s="101"/>
      <c r="GI110" s="101"/>
      <c r="GJ110" s="101"/>
      <c r="GK110" s="101"/>
      <c r="GL110" s="101"/>
      <c r="GM110" s="101"/>
      <c r="GN110" s="101"/>
      <c r="GO110" s="101"/>
      <c r="GP110" s="101"/>
      <c r="GQ110" s="101"/>
      <c r="GR110" s="101"/>
      <c r="GS110" s="101"/>
      <c r="GT110" s="101"/>
      <c r="GU110" s="101"/>
      <c r="GV110" s="101"/>
      <c r="GW110" s="101"/>
      <c r="GX110" s="101"/>
      <c r="GY110" s="101"/>
      <c r="GZ110" s="101"/>
      <c r="HA110" s="101"/>
      <c r="HB110" s="101"/>
      <c r="HC110" s="101"/>
      <c r="HD110" s="101"/>
      <c r="HE110" s="101"/>
      <c r="HF110" s="101"/>
      <c r="HG110" s="101"/>
      <c r="HH110" s="101"/>
      <c r="HI110" s="101"/>
      <c r="HJ110" s="101"/>
      <c r="HK110" s="101"/>
      <c r="HL110" s="101"/>
      <c r="HM110" s="101"/>
      <c r="HN110" s="101"/>
      <c r="HO110" s="101"/>
      <c r="HP110" s="101"/>
      <c r="HQ110" s="101"/>
      <c r="HR110" s="101"/>
      <c r="HS110" s="101"/>
      <c r="HT110" s="101"/>
      <c r="HU110" s="101"/>
      <c r="HV110" s="101"/>
      <c r="HW110" s="101"/>
      <c r="HX110" s="101"/>
      <c r="HY110" s="101"/>
      <c r="HZ110" s="101"/>
      <c r="IA110" s="101"/>
      <c r="IB110" s="101"/>
      <c r="IC110" s="101"/>
      <c r="ID110" s="101"/>
      <c r="IE110" s="101"/>
      <c r="IF110" s="101"/>
      <c r="IG110" s="101"/>
      <c r="IH110" s="101"/>
      <c r="II110" s="101"/>
      <c r="IJ110" s="101"/>
      <c r="IK110" s="101"/>
      <c r="IL110" s="101"/>
      <c r="IM110" s="101"/>
      <c r="IN110" s="101"/>
      <c r="IO110" s="101"/>
      <c r="IP110" s="101"/>
      <c r="IQ110" s="101"/>
      <c r="IR110" s="101"/>
      <c r="IS110" s="101"/>
      <c r="IT110" s="101"/>
      <c r="IU110" s="101"/>
      <c r="IV110" s="101"/>
      <c r="IW110" s="101"/>
      <c r="IX110" s="101"/>
      <c r="IY110" s="101"/>
      <c r="IZ110" s="101"/>
      <c r="JA110" s="101"/>
      <c r="JB110" s="101"/>
      <c r="JC110" s="101"/>
      <c r="JD110" s="101"/>
      <c r="JE110" s="101"/>
      <c r="JF110" s="101"/>
      <c r="JG110" s="101"/>
      <c r="JH110" s="101"/>
      <c r="JI110" s="101"/>
      <c r="JJ110" s="101"/>
      <c r="JK110" s="101"/>
      <c r="JL110" s="101"/>
      <c r="JM110" s="101"/>
      <c r="JN110" s="101"/>
      <c r="JO110" s="101"/>
      <c r="JP110" s="101"/>
      <c r="JQ110" s="101"/>
      <c r="JR110" s="101"/>
      <c r="JS110" s="101"/>
      <c r="JT110" s="101"/>
      <c r="JU110" s="101"/>
      <c r="JV110" s="101"/>
      <c r="JW110" s="101"/>
      <c r="JX110" s="101"/>
      <c r="JY110" s="101"/>
      <c r="JZ110" s="101"/>
      <c r="KA110" s="101"/>
      <c r="KB110" s="101"/>
      <c r="KC110" s="101"/>
      <c r="KD110" s="101"/>
      <c r="KE110" s="101"/>
      <c r="KF110" s="101"/>
      <c r="KG110" s="101"/>
      <c r="KH110" s="101"/>
      <c r="KI110" s="101"/>
      <c r="KJ110" s="101"/>
      <c r="KK110" s="101"/>
      <c r="KL110" s="101"/>
      <c r="KM110" s="101"/>
      <c r="KN110" s="101"/>
      <c r="KO110" s="101"/>
      <c r="KP110" s="101"/>
      <c r="KQ110" s="101"/>
      <c r="KR110" s="101"/>
      <c r="KS110" s="101"/>
      <c r="KT110" s="101"/>
      <c r="KU110" s="101"/>
      <c r="KV110" s="101"/>
      <c r="KW110" s="101"/>
      <c r="KX110" s="101"/>
      <c r="KY110" s="101"/>
      <c r="KZ110" s="101"/>
      <c r="LA110" s="101"/>
    </row>
    <row r="111" spans="1:313" s="6" customFormat="1" ht="30" customHeight="1" x14ac:dyDescent="0.25">
      <c r="A111" s="21"/>
      <c r="B111" s="21">
        <v>9</v>
      </c>
      <c r="C111" s="21"/>
      <c r="D111" s="22">
        <v>2</v>
      </c>
      <c r="E111" s="23">
        <f t="shared" si="13"/>
        <v>1500000</v>
      </c>
      <c r="F111" s="24">
        <v>0.05</v>
      </c>
      <c r="G111" s="23">
        <v>30000000</v>
      </c>
      <c r="H111" s="21">
        <v>7431</v>
      </c>
      <c r="I111" s="21"/>
      <c r="J111" s="21"/>
      <c r="K111" s="21"/>
      <c r="L111" s="21" t="s">
        <v>1147</v>
      </c>
      <c r="M111" s="21">
        <v>109</v>
      </c>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1"/>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c r="GE111" s="101"/>
      <c r="GF111" s="101"/>
      <c r="GG111" s="101"/>
      <c r="GH111" s="101"/>
      <c r="GI111" s="101"/>
      <c r="GJ111" s="101"/>
      <c r="GK111" s="101"/>
      <c r="GL111" s="101"/>
      <c r="GM111" s="101"/>
      <c r="GN111" s="101"/>
      <c r="GO111" s="101"/>
      <c r="GP111" s="101"/>
      <c r="GQ111" s="101"/>
      <c r="GR111" s="101"/>
      <c r="GS111" s="101"/>
      <c r="GT111" s="101"/>
      <c r="GU111" s="101"/>
      <c r="GV111" s="101"/>
      <c r="GW111" s="101"/>
      <c r="GX111" s="101"/>
      <c r="GY111" s="101"/>
      <c r="GZ111" s="101"/>
      <c r="HA111" s="101"/>
      <c r="HB111" s="101"/>
      <c r="HC111" s="101"/>
      <c r="HD111" s="101"/>
      <c r="HE111" s="101"/>
      <c r="HF111" s="101"/>
      <c r="HG111" s="101"/>
      <c r="HH111" s="101"/>
      <c r="HI111" s="101"/>
      <c r="HJ111" s="101"/>
      <c r="HK111" s="101"/>
      <c r="HL111" s="101"/>
      <c r="HM111" s="101"/>
      <c r="HN111" s="101"/>
      <c r="HO111" s="101"/>
      <c r="HP111" s="101"/>
      <c r="HQ111" s="101"/>
      <c r="HR111" s="101"/>
      <c r="HS111" s="101"/>
      <c r="HT111" s="101"/>
      <c r="HU111" s="101"/>
      <c r="HV111" s="101"/>
      <c r="HW111" s="101"/>
      <c r="HX111" s="101"/>
      <c r="HY111" s="101"/>
      <c r="HZ111" s="101"/>
      <c r="IA111" s="101"/>
      <c r="IB111" s="101"/>
      <c r="IC111" s="101"/>
      <c r="ID111" s="101"/>
      <c r="IE111" s="101"/>
      <c r="IF111" s="101"/>
      <c r="IG111" s="101"/>
      <c r="IH111" s="101"/>
      <c r="II111" s="101"/>
      <c r="IJ111" s="101"/>
      <c r="IK111" s="101"/>
      <c r="IL111" s="101"/>
      <c r="IM111" s="101"/>
      <c r="IN111" s="101"/>
      <c r="IO111" s="101"/>
      <c r="IP111" s="101"/>
      <c r="IQ111" s="101"/>
      <c r="IR111" s="101"/>
      <c r="IS111" s="101"/>
      <c r="IT111" s="101"/>
      <c r="IU111" s="101"/>
      <c r="IV111" s="101"/>
      <c r="IW111" s="101"/>
      <c r="IX111" s="101"/>
      <c r="IY111" s="101"/>
      <c r="IZ111" s="101"/>
      <c r="JA111" s="101"/>
      <c r="JB111" s="101"/>
      <c r="JC111" s="101"/>
      <c r="JD111" s="101"/>
      <c r="JE111" s="101"/>
      <c r="JF111" s="101"/>
      <c r="JG111" s="101"/>
      <c r="JH111" s="101"/>
      <c r="JI111" s="101"/>
      <c r="JJ111" s="101"/>
      <c r="JK111" s="101"/>
      <c r="JL111" s="101"/>
      <c r="JM111" s="101"/>
      <c r="JN111" s="101"/>
      <c r="JO111" s="101"/>
      <c r="JP111" s="101"/>
      <c r="JQ111" s="101"/>
      <c r="JR111" s="101"/>
      <c r="JS111" s="101"/>
      <c r="JT111" s="101"/>
      <c r="JU111" s="101"/>
      <c r="JV111" s="101"/>
      <c r="JW111" s="101"/>
      <c r="JX111" s="101"/>
      <c r="JY111" s="101"/>
      <c r="JZ111" s="101"/>
      <c r="KA111" s="101"/>
      <c r="KB111" s="101"/>
      <c r="KC111" s="101"/>
      <c r="KD111" s="101"/>
      <c r="KE111" s="101"/>
      <c r="KF111" s="101"/>
      <c r="KG111" s="101"/>
      <c r="KH111" s="101"/>
      <c r="KI111" s="101"/>
      <c r="KJ111" s="101"/>
      <c r="KK111" s="101"/>
      <c r="KL111" s="101"/>
      <c r="KM111" s="101"/>
      <c r="KN111" s="101"/>
      <c r="KO111" s="101"/>
      <c r="KP111" s="101"/>
      <c r="KQ111" s="101"/>
      <c r="KR111" s="101"/>
      <c r="KS111" s="101"/>
      <c r="KT111" s="101"/>
      <c r="KU111" s="101"/>
      <c r="KV111" s="101"/>
      <c r="KW111" s="101"/>
      <c r="KX111" s="101"/>
      <c r="KY111" s="101"/>
      <c r="KZ111" s="101"/>
      <c r="LA111" s="101"/>
    </row>
    <row r="112" spans="1:313" s="6" customFormat="1" ht="30" customHeight="1" x14ac:dyDescent="0.25">
      <c r="A112" s="29" t="s">
        <v>1393</v>
      </c>
      <c r="B112" s="29">
        <v>9</v>
      </c>
      <c r="C112" s="29"/>
      <c r="D112" s="30">
        <v>20</v>
      </c>
      <c r="E112" s="23">
        <v>85000000</v>
      </c>
      <c r="F112" s="24"/>
      <c r="G112" s="23" t="s">
        <v>2</v>
      </c>
      <c r="H112" s="23" t="s">
        <v>990</v>
      </c>
      <c r="I112" s="23"/>
      <c r="J112" s="21"/>
      <c r="K112" s="21"/>
      <c r="L112" s="21" t="s">
        <v>989</v>
      </c>
      <c r="M112" s="21">
        <v>110</v>
      </c>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1"/>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c r="GE112" s="101"/>
      <c r="GF112" s="101"/>
      <c r="GG112" s="101"/>
      <c r="GH112" s="101"/>
      <c r="GI112" s="101"/>
      <c r="GJ112" s="101"/>
      <c r="GK112" s="101"/>
      <c r="GL112" s="101"/>
      <c r="GM112" s="101"/>
      <c r="GN112" s="101"/>
      <c r="GO112" s="101"/>
      <c r="GP112" s="101"/>
      <c r="GQ112" s="101"/>
      <c r="GR112" s="101"/>
      <c r="GS112" s="101"/>
      <c r="GT112" s="101"/>
      <c r="GU112" s="101"/>
      <c r="GV112" s="101"/>
      <c r="GW112" s="101"/>
      <c r="GX112" s="101"/>
      <c r="GY112" s="101"/>
      <c r="GZ112" s="101"/>
      <c r="HA112" s="101"/>
      <c r="HB112" s="101"/>
      <c r="HC112" s="101"/>
      <c r="HD112" s="101"/>
      <c r="HE112" s="101"/>
      <c r="HF112" s="101"/>
      <c r="HG112" s="101"/>
      <c r="HH112" s="101"/>
      <c r="HI112" s="101"/>
      <c r="HJ112" s="101"/>
      <c r="HK112" s="101"/>
      <c r="HL112" s="101"/>
      <c r="HM112" s="101"/>
      <c r="HN112" s="101"/>
      <c r="HO112" s="101"/>
      <c r="HP112" s="101"/>
      <c r="HQ112" s="101"/>
      <c r="HR112" s="101"/>
      <c r="HS112" s="101"/>
      <c r="HT112" s="101"/>
      <c r="HU112" s="101"/>
      <c r="HV112" s="101"/>
      <c r="HW112" s="101"/>
      <c r="HX112" s="101"/>
      <c r="HY112" s="101"/>
      <c r="HZ112" s="101"/>
      <c r="IA112" s="101"/>
      <c r="IB112" s="101"/>
      <c r="IC112" s="101"/>
      <c r="ID112" s="101"/>
      <c r="IE112" s="101"/>
      <c r="IF112" s="101"/>
      <c r="IG112" s="101"/>
      <c r="IH112" s="101"/>
      <c r="II112" s="101"/>
      <c r="IJ112" s="101"/>
      <c r="IK112" s="101"/>
      <c r="IL112" s="101"/>
      <c r="IM112" s="101"/>
      <c r="IN112" s="101"/>
      <c r="IO112" s="101"/>
      <c r="IP112" s="101"/>
      <c r="IQ112" s="101"/>
      <c r="IR112" s="101"/>
      <c r="IS112" s="101"/>
      <c r="IT112" s="101"/>
      <c r="IU112" s="101"/>
      <c r="IV112" s="101"/>
      <c r="IW112" s="101"/>
      <c r="IX112" s="101"/>
      <c r="IY112" s="101"/>
      <c r="IZ112" s="101"/>
      <c r="JA112" s="101"/>
      <c r="JB112" s="101"/>
      <c r="JC112" s="101"/>
      <c r="JD112" s="101"/>
      <c r="JE112" s="101"/>
      <c r="JF112" s="101"/>
      <c r="JG112" s="101"/>
      <c r="JH112" s="101"/>
      <c r="JI112" s="101"/>
      <c r="JJ112" s="101"/>
      <c r="JK112" s="101"/>
      <c r="JL112" s="101"/>
      <c r="JM112" s="101"/>
      <c r="JN112" s="101"/>
      <c r="JO112" s="101"/>
      <c r="JP112" s="101"/>
      <c r="JQ112" s="101"/>
      <c r="JR112" s="101"/>
      <c r="JS112" s="101"/>
      <c r="JT112" s="101"/>
      <c r="JU112" s="101"/>
      <c r="JV112" s="101"/>
      <c r="JW112" s="101"/>
      <c r="JX112" s="101"/>
      <c r="JY112" s="101"/>
      <c r="JZ112" s="101"/>
      <c r="KA112" s="101"/>
      <c r="KB112" s="101"/>
      <c r="KC112" s="101"/>
      <c r="KD112" s="101"/>
      <c r="KE112" s="101"/>
      <c r="KF112" s="101"/>
      <c r="KG112" s="101"/>
      <c r="KH112" s="101"/>
      <c r="KI112" s="101"/>
      <c r="KJ112" s="101"/>
      <c r="KK112" s="101"/>
      <c r="KL112" s="101"/>
      <c r="KM112" s="101"/>
      <c r="KN112" s="101"/>
      <c r="KO112" s="101"/>
      <c r="KP112" s="101"/>
      <c r="KQ112" s="101"/>
      <c r="KR112" s="101"/>
      <c r="KS112" s="101"/>
      <c r="KT112" s="101"/>
      <c r="KU112" s="101"/>
      <c r="KV112" s="101"/>
      <c r="KW112" s="101"/>
      <c r="KX112" s="101"/>
      <c r="KY112" s="101"/>
      <c r="KZ112" s="101"/>
      <c r="LA112" s="101"/>
    </row>
    <row r="113" spans="1:313" s="6" customFormat="1" ht="30" customHeight="1" x14ac:dyDescent="0.25">
      <c r="A113" s="32" t="s">
        <v>1394</v>
      </c>
      <c r="B113" s="32">
        <v>9</v>
      </c>
      <c r="C113" s="32"/>
      <c r="D113" s="33"/>
      <c r="E113" s="35">
        <f>G113*F113</f>
        <v>2000000</v>
      </c>
      <c r="F113" s="36">
        <v>0.04</v>
      </c>
      <c r="G113" s="53">
        <v>50000000</v>
      </c>
      <c r="H113" s="32" t="s">
        <v>1062</v>
      </c>
      <c r="I113" s="32"/>
      <c r="J113" s="32"/>
      <c r="K113" s="32"/>
      <c r="L113" s="32" t="s">
        <v>861</v>
      </c>
      <c r="M113" s="21">
        <v>111</v>
      </c>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1"/>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c r="GE113" s="101"/>
      <c r="GF113" s="101"/>
      <c r="GG113" s="101"/>
      <c r="GH113" s="101"/>
      <c r="GI113" s="101"/>
      <c r="GJ113" s="101"/>
      <c r="GK113" s="101"/>
      <c r="GL113" s="101"/>
      <c r="GM113" s="101"/>
      <c r="GN113" s="101"/>
      <c r="GO113" s="101"/>
      <c r="GP113" s="101"/>
      <c r="GQ113" s="101"/>
      <c r="GR113" s="101"/>
      <c r="GS113" s="101"/>
      <c r="GT113" s="101"/>
      <c r="GU113" s="101"/>
      <c r="GV113" s="101"/>
      <c r="GW113" s="101"/>
      <c r="GX113" s="101"/>
      <c r="GY113" s="101"/>
      <c r="GZ113" s="101"/>
      <c r="HA113" s="101"/>
      <c r="HB113" s="101"/>
      <c r="HC113" s="101"/>
      <c r="HD113" s="101"/>
      <c r="HE113" s="101"/>
      <c r="HF113" s="101"/>
      <c r="HG113" s="101"/>
      <c r="HH113" s="101"/>
      <c r="HI113" s="101"/>
      <c r="HJ113" s="101"/>
      <c r="HK113" s="101"/>
      <c r="HL113" s="101"/>
      <c r="HM113" s="101"/>
      <c r="HN113" s="101"/>
      <c r="HO113" s="101"/>
      <c r="HP113" s="101"/>
      <c r="HQ113" s="101"/>
      <c r="HR113" s="101"/>
      <c r="HS113" s="101"/>
      <c r="HT113" s="101"/>
      <c r="HU113" s="101"/>
      <c r="HV113" s="101"/>
      <c r="HW113" s="101"/>
      <c r="HX113" s="101"/>
      <c r="HY113" s="101"/>
      <c r="HZ113" s="101"/>
      <c r="IA113" s="101"/>
      <c r="IB113" s="101"/>
      <c r="IC113" s="101"/>
      <c r="ID113" s="101"/>
      <c r="IE113" s="101"/>
      <c r="IF113" s="101"/>
      <c r="IG113" s="101"/>
      <c r="IH113" s="101"/>
      <c r="II113" s="101"/>
      <c r="IJ113" s="101"/>
      <c r="IK113" s="101"/>
      <c r="IL113" s="101"/>
      <c r="IM113" s="101"/>
      <c r="IN113" s="101"/>
      <c r="IO113" s="101"/>
      <c r="IP113" s="101"/>
      <c r="IQ113" s="101"/>
      <c r="IR113" s="101"/>
      <c r="IS113" s="101"/>
      <c r="IT113" s="101"/>
      <c r="IU113" s="101"/>
      <c r="IV113" s="101"/>
      <c r="IW113" s="101"/>
      <c r="IX113" s="101"/>
      <c r="IY113" s="101"/>
      <c r="IZ113" s="101"/>
      <c r="JA113" s="101"/>
      <c r="JB113" s="101"/>
      <c r="JC113" s="101"/>
      <c r="JD113" s="101"/>
      <c r="JE113" s="101"/>
      <c r="JF113" s="101"/>
      <c r="JG113" s="101"/>
      <c r="JH113" s="101"/>
      <c r="JI113" s="101"/>
      <c r="JJ113" s="101"/>
      <c r="JK113" s="101"/>
      <c r="JL113" s="101"/>
      <c r="JM113" s="101"/>
      <c r="JN113" s="101"/>
      <c r="JO113" s="101"/>
      <c r="JP113" s="101"/>
      <c r="JQ113" s="101"/>
      <c r="JR113" s="101"/>
      <c r="JS113" s="101"/>
      <c r="JT113" s="101"/>
      <c r="JU113" s="101"/>
      <c r="JV113" s="101"/>
      <c r="JW113" s="101"/>
      <c r="JX113" s="101"/>
      <c r="JY113" s="101"/>
      <c r="JZ113" s="101"/>
      <c r="KA113" s="101"/>
      <c r="KB113" s="101"/>
      <c r="KC113" s="101"/>
      <c r="KD113" s="101"/>
      <c r="KE113" s="101"/>
      <c r="KF113" s="101"/>
      <c r="KG113" s="101"/>
      <c r="KH113" s="101"/>
      <c r="KI113" s="101"/>
      <c r="KJ113" s="101"/>
      <c r="KK113" s="101"/>
      <c r="KL113" s="101"/>
      <c r="KM113" s="101"/>
      <c r="KN113" s="101"/>
      <c r="KO113" s="101"/>
      <c r="KP113" s="101"/>
      <c r="KQ113" s="101"/>
      <c r="KR113" s="101"/>
      <c r="KS113" s="101"/>
      <c r="KT113" s="101"/>
      <c r="KU113" s="101"/>
      <c r="KV113" s="101"/>
      <c r="KW113" s="101"/>
      <c r="KX113" s="101"/>
      <c r="KY113" s="101"/>
      <c r="KZ113" s="101"/>
      <c r="LA113" s="101"/>
    </row>
    <row r="114" spans="1:313" s="6" customFormat="1" ht="30" customHeight="1" x14ac:dyDescent="0.25">
      <c r="A114" s="21" t="s">
        <v>1206</v>
      </c>
      <c r="B114" s="21">
        <v>9</v>
      </c>
      <c r="C114" s="21"/>
      <c r="D114" s="22">
        <v>13</v>
      </c>
      <c r="E114" s="23">
        <f>G114*F114</f>
        <v>250000</v>
      </c>
      <c r="F114" s="24">
        <v>0.05</v>
      </c>
      <c r="G114" s="23">
        <v>5000000</v>
      </c>
      <c r="H114" s="21" t="s">
        <v>949</v>
      </c>
      <c r="I114" s="21"/>
      <c r="J114" s="21"/>
      <c r="K114" s="21"/>
      <c r="L114" s="21" t="s">
        <v>653</v>
      </c>
      <c r="M114" s="21">
        <v>112</v>
      </c>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c r="GE114" s="101"/>
      <c r="GF114" s="101"/>
      <c r="GG114" s="101"/>
      <c r="GH114" s="101"/>
      <c r="GI114" s="101"/>
      <c r="GJ114" s="101"/>
      <c r="GK114" s="101"/>
      <c r="GL114" s="101"/>
      <c r="GM114" s="101"/>
      <c r="GN114" s="101"/>
      <c r="GO114" s="101"/>
      <c r="GP114" s="101"/>
      <c r="GQ114" s="101"/>
      <c r="GR114" s="101"/>
      <c r="GS114" s="101"/>
      <c r="GT114" s="101"/>
      <c r="GU114" s="101"/>
      <c r="GV114" s="101"/>
      <c r="GW114" s="101"/>
      <c r="GX114" s="101"/>
      <c r="GY114" s="101"/>
      <c r="GZ114" s="101"/>
      <c r="HA114" s="101"/>
      <c r="HB114" s="101"/>
      <c r="HC114" s="101"/>
      <c r="HD114" s="101"/>
      <c r="HE114" s="101"/>
      <c r="HF114" s="101"/>
      <c r="HG114" s="101"/>
      <c r="HH114" s="101"/>
      <c r="HI114" s="101"/>
      <c r="HJ114" s="101"/>
      <c r="HK114" s="101"/>
      <c r="HL114" s="101"/>
      <c r="HM114" s="101"/>
      <c r="HN114" s="101"/>
      <c r="HO114" s="101"/>
      <c r="HP114" s="101"/>
      <c r="HQ114" s="101"/>
      <c r="HR114" s="101"/>
      <c r="HS114" s="101"/>
      <c r="HT114" s="101"/>
      <c r="HU114" s="101"/>
      <c r="HV114" s="101"/>
      <c r="HW114" s="101"/>
      <c r="HX114" s="101"/>
      <c r="HY114" s="101"/>
      <c r="HZ114" s="101"/>
      <c r="IA114" s="101"/>
      <c r="IB114" s="101"/>
      <c r="IC114" s="101"/>
      <c r="ID114" s="101"/>
      <c r="IE114" s="101"/>
      <c r="IF114" s="101"/>
      <c r="IG114" s="101"/>
      <c r="IH114" s="101"/>
      <c r="II114" s="101"/>
      <c r="IJ114" s="101"/>
      <c r="IK114" s="101"/>
      <c r="IL114" s="101"/>
      <c r="IM114" s="101"/>
      <c r="IN114" s="101"/>
      <c r="IO114" s="101"/>
      <c r="IP114" s="101"/>
      <c r="IQ114" s="101"/>
      <c r="IR114" s="101"/>
      <c r="IS114" s="101"/>
      <c r="IT114" s="101"/>
      <c r="IU114" s="101"/>
      <c r="IV114" s="101"/>
      <c r="IW114" s="101"/>
      <c r="IX114" s="101"/>
      <c r="IY114" s="101"/>
      <c r="IZ114" s="101"/>
      <c r="JA114" s="101"/>
      <c r="JB114" s="101"/>
      <c r="JC114" s="101"/>
      <c r="JD114" s="101"/>
      <c r="JE114" s="101"/>
      <c r="JF114" s="101"/>
      <c r="JG114" s="101"/>
      <c r="JH114" s="101"/>
      <c r="JI114" s="101"/>
      <c r="JJ114" s="101"/>
      <c r="JK114" s="101"/>
      <c r="JL114" s="101"/>
      <c r="JM114" s="101"/>
      <c r="JN114" s="101"/>
      <c r="JO114" s="101"/>
      <c r="JP114" s="101"/>
      <c r="JQ114" s="101"/>
      <c r="JR114" s="101"/>
      <c r="JS114" s="101"/>
      <c r="JT114" s="101"/>
      <c r="JU114" s="101"/>
      <c r="JV114" s="101"/>
      <c r="JW114" s="101"/>
      <c r="JX114" s="101"/>
      <c r="JY114" s="101"/>
      <c r="JZ114" s="101"/>
      <c r="KA114" s="101"/>
      <c r="KB114" s="101"/>
      <c r="KC114" s="101"/>
      <c r="KD114" s="101"/>
      <c r="KE114" s="101"/>
      <c r="KF114" s="101"/>
      <c r="KG114" s="101"/>
      <c r="KH114" s="101"/>
      <c r="KI114" s="101"/>
      <c r="KJ114" s="101"/>
      <c r="KK114" s="101"/>
      <c r="KL114" s="101"/>
      <c r="KM114" s="101"/>
      <c r="KN114" s="101"/>
      <c r="KO114" s="101"/>
      <c r="KP114" s="101"/>
      <c r="KQ114" s="101"/>
      <c r="KR114" s="101"/>
      <c r="KS114" s="101"/>
      <c r="KT114" s="101"/>
      <c r="KU114" s="101"/>
      <c r="KV114" s="101"/>
      <c r="KW114" s="101"/>
      <c r="KX114" s="101"/>
      <c r="KY114" s="101"/>
      <c r="KZ114" s="101"/>
      <c r="LA114" s="101"/>
    </row>
    <row r="115" spans="1:313" s="6" customFormat="1" ht="30" customHeight="1" x14ac:dyDescent="0.25">
      <c r="A115" s="21"/>
      <c r="B115" s="21">
        <v>9</v>
      </c>
      <c r="C115" s="21"/>
      <c r="D115" s="22">
        <v>8</v>
      </c>
      <c r="E115" s="23">
        <f>G115*F115</f>
        <v>4200000</v>
      </c>
      <c r="F115" s="24">
        <v>0.04</v>
      </c>
      <c r="G115" s="23">
        <v>105000000</v>
      </c>
      <c r="H115" s="23" t="s">
        <v>1083</v>
      </c>
      <c r="I115" s="23"/>
      <c r="J115" s="21"/>
      <c r="K115" s="21"/>
      <c r="L115" s="21" t="s">
        <v>37</v>
      </c>
      <c r="M115" s="21">
        <v>113</v>
      </c>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1"/>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c r="GE115" s="101"/>
      <c r="GF115" s="101"/>
      <c r="GG115" s="101"/>
      <c r="GH115" s="101"/>
      <c r="GI115" s="101"/>
      <c r="GJ115" s="101"/>
      <c r="GK115" s="101"/>
      <c r="GL115" s="101"/>
      <c r="GM115" s="101"/>
      <c r="GN115" s="101"/>
      <c r="GO115" s="101"/>
      <c r="GP115" s="101"/>
      <c r="GQ115" s="101"/>
      <c r="GR115" s="101"/>
      <c r="GS115" s="101"/>
      <c r="GT115" s="101"/>
      <c r="GU115" s="101"/>
      <c r="GV115" s="101"/>
      <c r="GW115" s="101"/>
      <c r="GX115" s="101"/>
      <c r="GY115" s="101"/>
      <c r="GZ115" s="101"/>
      <c r="HA115" s="101"/>
      <c r="HB115" s="101"/>
      <c r="HC115" s="101"/>
      <c r="HD115" s="101"/>
      <c r="HE115" s="101"/>
      <c r="HF115" s="101"/>
      <c r="HG115" s="101"/>
      <c r="HH115" s="101"/>
      <c r="HI115" s="101"/>
      <c r="HJ115" s="101"/>
      <c r="HK115" s="101"/>
      <c r="HL115" s="101"/>
      <c r="HM115" s="101"/>
      <c r="HN115" s="101"/>
      <c r="HO115" s="101"/>
      <c r="HP115" s="101"/>
      <c r="HQ115" s="101"/>
      <c r="HR115" s="101"/>
      <c r="HS115" s="101"/>
      <c r="HT115" s="101"/>
      <c r="HU115" s="101"/>
      <c r="HV115" s="101"/>
      <c r="HW115" s="101"/>
      <c r="HX115" s="101"/>
      <c r="HY115" s="101"/>
      <c r="HZ115" s="101"/>
      <c r="IA115" s="101"/>
      <c r="IB115" s="101"/>
      <c r="IC115" s="101"/>
      <c r="ID115" s="101"/>
      <c r="IE115" s="101"/>
      <c r="IF115" s="101"/>
      <c r="IG115" s="101"/>
      <c r="IH115" s="101"/>
      <c r="II115" s="101"/>
      <c r="IJ115" s="101"/>
      <c r="IK115" s="101"/>
      <c r="IL115" s="101"/>
      <c r="IM115" s="101"/>
      <c r="IN115" s="101"/>
      <c r="IO115" s="101"/>
      <c r="IP115" s="101"/>
      <c r="IQ115" s="101"/>
      <c r="IR115" s="101"/>
      <c r="IS115" s="101"/>
      <c r="IT115" s="101"/>
      <c r="IU115" s="101"/>
      <c r="IV115" s="101"/>
      <c r="IW115" s="101"/>
      <c r="IX115" s="101"/>
      <c r="IY115" s="101"/>
      <c r="IZ115" s="101"/>
      <c r="JA115" s="101"/>
      <c r="JB115" s="101"/>
      <c r="JC115" s="101"/>
      <c r="JD115" s="101"/>
      <c r="JE115" s="101"/>
      <c r="JF115" s="101"/>
      <c r="JG115" s="101"/>
      <c r="JH115" s="101"/>
      <c r="JI115" s="101"/>
      <c r="JJ115" s="101"/>
      <c r="JK115" s="101"/>
      <c r="JL115" s="101"/>
      <c r="JM115" s="101"/>
      <c r="JN115" s="101"/>
      <c r="JO115" s="101"/>
      <c r="JP115" s="101"/>
      <c r="JQ115" s="101"/>
      <c r="JR115" s="101"/>
      <c r="JS115" s="101"/>
      <c r="JT115" s="101"/>
      <c r="JU115" s="101"/>
      <c r="JV115" s="101"/>
      <c r="JW115" s="101"/>
      <c r="JX115" s="101"/>
      <c r="JY115" s="101"/>
      <c r="JZ115" s="101"/>
      <c r="KA115" s="101"/>
      <c r="KB115" s="101"/>
      <c r="KC115" s="101"/>
      <c r="KD115" s="101"/>
      <c r="KE115" s="101"/>
      <c r="KF115" s="101"/>
      <c r="KG115" s="101"/>
      <c r="KH115" s="101"/>
      <c r="KI115" s="101"/>
      <c r="KJ115" s="101"/>
      <c r="KK115" s="101"/>
      <c r="KL115" s="101"/>
      <c r="KM115" s="101"/>
      <c r="KN115" s="101"/>
      <c r="KO115" s="101"/>
      <c r="KP115" s="101"/>
      <c r="KQ115" s="101"/>
      <c r="KR115" s="101"/>
      <c r="KS115" s="101"/>
      <c r="KT115" s="101"/>
      <c r="KU115" s="101"/>
      <c r="KV115" s="101"/>
      <c r="KW115" s="101"/>
      <c r="KX115" s="101"/>
      <c r="KY115" s="101"/>
      <c r="KZ115" s="101"/>
      <c r="LA115" s="101"/>
    </row>
    <row r="116" spans="1:313" s="6" customFormat="1" ht="30" customHeight="1" x14ac:dyDescent="0.25">
      <c r="A116" s="31"/>
      <c r="B116" s="21">
        <v>9</v>
      </c>
      <c r="C116" s="31"/>
      <c r="D116" s="22">
        <v>9</v>
      </c>
      <c r="E116" s="23">
        <f t="shared" ref="E116:E117" si="14">G116*F116</f>
        <v>2250000</v>
      </c>
      <c r="F116" s="24">
        <v>4.4999999999999998E-2</v>
      </c>
      <c r="G116" s="23">
        <v>50000000</v>
      </c>
      <c r="H116" s="21">
        <v>8058</v>
      </c>
      <c r="I116" s="21"/>
      <c r="J116" s="21"/>
      <c r="K116" s="21"/>
      <c r="L116" s="21" t="s">
        <v>1182</v>
      </c>
      <c r="M116" s="21">
        <v>114</v>
      </c>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1"/>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c r="GE116" s="101"/>
      <c r="GF116" s="101"/>
      <c r="GG116" s="101"/>
      <c r="GH116" s="101"/>
      <c r="GI116" s="101"/>
      <c r="GJ116" s="101"/>
      <c r="GK116" s="101"/>
      <c r="GL116" s="101"/>
      <c r="GM116" s="101"/>
      <c r="GN116" s="101"/>
      <c r="GO116" s="101"/>
      <c r="GP116" s="101"/>
      <c r="GQ116" s="101"/>
      <c r="GR116" s="101"/>
      <c r="GS116" s="101"/>
      <c r="GT116" s="101"/>
      <c r="GU116" s="101"/>
      <c r="GV116" s="101"/>
      <c r="GW116" s="101"/>
      <c r="GX116" s="101"/>
      <c r="GY116" s="101"/>
      <c r="GZ116" s="101"/>
      <c r="HA116" s="101"/>
      <c r="HB116" s="101"/>
      <c r="HC116" s="101"/>
      <c r="HD116" s="101"/>
      <c r="HE116" s="101"/>
      <c r="HF116" s="101"/>
      <c r="HG116" s="101"/>
      <c r="HH116" s="101"/>
      <c r="HI116" s="101"/>
      <c r="HJ116" s="101"/>
      <c r="HK116" s="101"/>
      <c r="HL116" s="101"/>
      <c r="HM116" s="101"/>
      <c r="HN116" s="101"/>
      <c r="HO116" s="101"/>
      <c r="HP116" s="101"/>
      <c r="HQ116" s="101"/>
      <c r="HR116" s="101"/>
      <c r="HS116" s="101"/>
      <c r="HT116" s="101"/>
      <c r="HU116" s="101"/>
      <c r="HV116" s="101"/>
      <c r="HW116" s="101"/>
      <c r="HX116" s="101"/>
      <c r="HY116" s="101"/>
      <c r="HZ116" s="101"/>
      <c r="IA116" s="101"/>
      <c r="IB116" s="101"/>
      <c r="IC116" s="101"/>
      <c r="ID116" s="101"/>
      <c r="IE116" s="101"/>
      <c r="IF116" s="101"/>
      <c r="IG116" s="101"/>
      <c r="IH116" s="101"/>
      <c r="II116" s="101"/>
      <c r="IJ116" s="101"/>
      <c r="IK116" s="101"/>
      <c r="IL116" s="101"/>
      <c r="IM116" s="101"/>
      <c r="IN116" s="101"/>
      <c r="IO116" s="101"/>
      <c r="IP116" s="101"/>
      <c r="IQ116" s="101"/>
      <c r="IR116" s="101"/>
      <c r="IS116" s="101"/>
      <c r="IT116" s="101"/>
      <c r="IU116" s="101"/>
      <c r="IV116" s="101"/>
      <c r="IW116" s="101"/>
      <c r="IX116" s="101"/>
      <c r="IY116" s="101"/>
      <c r="IZ116" s="101"/>
      <c r="JA116" s="101"/>
      <c r="JB116" s="101"/>
      <c r="JC116" s="101"/>
      <c r="JD116" s="101"/>
      <c r="JE116" s="101"/>
      <c r="JF116" s="101"/>
      <c r="JG116" s="101"/>
      <c r="JH116" s="101"/>
      <c r="JI116" s="101"/>
      <c r="JJ116" s="101"/>
      <c r="JK116" s="101"/>
      <c r="JL116" s="101"/>
      <c r="JM116" s="101"/>
      <c r="JN116" s="101"/>
      <c r="JO116" s="101"/>
      <c r="JP116" s="101"/>
      <c r="JQ116" s="101"/>
      <c r="JR116" s="101"/>
      <c r="JS116" s="101"/>
      <c r="JT116" s="101"/>
      <c r="JU116" s="101"/>
      <c r="JV116" s="101"/>
      <c r="JW116" s="101"/>
      <c r="JX116" s="101"/>
      <c r="JY116" s="101"/>
      <c r="JZ116" s="101"/>
      <c r="KA116" s="101"/>
      <c r="KB116" s="101"/>
      <c r="KC116" s="101"/>
      <c r="KD116" s="101"/>
      <c r="KE116" s="101"/>
      <c r="KF116" s="101"/>
      <c r="KG116" s="101"/>
      <c r="KH116" s="101"/>
      <c r="KI116" s="101"/>
      <c r="KJ116" s="101"/>
      <c r="KK116" s="101"/>
      <c r="KL116" s="101"/>
      <c r="KM116" s="101"/>
      <c r="KN116" s="101"/>
      <c r="KO116" s="101"/>
      <c r="KP116" s="101"/>
      <c r="KQ116" s="101"/>
      <c r="KR116" s="101"/>
      <c r="KS116" s="101"/>
      <c r="KT116" s="101"/>
      <c r="KU116" s="101"/>
      <c r="KV116" s="101"/>
      <c r="KW116" s="101"/>
      <c r="KX116" s="101"/>
      <c r="KY116" s="101"/>
      <c r="KZ116" s="101"/>
      <c r="LA116" s="101"/>
    </row>
    <row r="117" spans="1:313" s="6" customFormat="1" ht="30" customHeight="1" x14ac:dyDescent="0.25">
      <c r="A117" s="21"/>
      <c r="B117" s="21">
        <v>9</v>
      </c>
      <c r="C117" s="21"/>
      <c r="D117" s="22">
        <v>10</v>
      </c>
      <c r="E117" s="23">
        <f t="shared" si="14"/>
        <v>1200000</v>
      </c>
      <c r="F117" s="24">
        <v>0.04</v>
      </c>
      <c r="G117" s="23">
        <v>30000000</v>
      </c>
      <c r="H117" s="21" t="s">
        <v>1395</v>
      </c>
      <c r="I117" s="21"/>
      <c r="J117" s="21"/>
      <c r="K117" s="21"/>
      <c r="L117" s="21" t="s">
        <v>1196</v>
      </c>
      <c r="M117" s="21">
        <v>115</v>
      </c>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1"/>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c r="GE117" s="101"/>
      <c r="GF117" s="101"/>
      <c r="GG117" s="101"/>
      <c r="GH117" s="101"/>
      <c r="GI117" s="101"/>
      <c r="GJ117" s="101"/>
      <c r="GK117" s="101"/>
      <c r="GL117" s="101"/>
      <c r="GM117" s="101"/>
      <c r="GN117" s="101"/>
      <c r="GO117" s="101"/>
      <c r="GP117" s="101"/>
      <c r="GQ117" s="101"/>
      <c r="GR117" s="101"/>
      <c r="GS117" s="101"/>
      <c r="GT117" s="101"/>
      <c r="GU117" s="101"/>
      <c r="GV117" s="101"/>
      <c r="GW117" s="101"/>
      <c r="GX117" s="101"/>
      <c r="GY117" s="101"/>
      <c r="GZ117" s="101"/>
      <c r="HA117" s="101"/>
      <c r="HB117" s="101"/>
      <c r="HC117" s="101"/>
      <c r="HD117" s="101"/>
      <c r="HE117" s="101"/>
      <c r="HF117" s="101"/>
      <c r="HG117" s="101"/>
      <c r="HH117" s="101"/>
      <c r="HI117" s="101"/>
      <c r="HJ117" s="101"/>
      <c r="HK117" s="101"/>
      <c r="HL117" s="101"/>
      <c r="HM117" s="101"/>
      <c r="HN117" s="101"/>
      <c r="HO117" s="101"/>
      <c r="HP117" s="101"/>
      <c r="HQ117" s="101"/>
      <c r="HR117" s="101"/>
      <c r="HS117" s="101"/>
      <c r="HT117" s="101"/>
      <c r="HU117" s="101"/>
      <c r="HV117" s="101"/>
      <c r="HW117" s="101"/>
      <c r="HX117" s="101"/>
      <c r="HY117" s="101"/>
      <c r="HZ117" s="101"/>
      <c r="IA117" s="101"/>
      <c r="IB117" s="101"/>
      <c r="IC117" s="101"/>
      <c r="ID117" s="101"/>
      <c r="IE117" s="101"/>
      <c r="IF117" s="101"/>
      <c r="IG117" s="101"/>
      <c r="IH117" s="101"/>
      <c r="II117" s="101"/>
      <c r="IJ117" s="101"/>
      <c r="IK117" s="101"/>
      <c r="IL117" s="101"/>
      <c r="IM117" s="101"/>
      <c r="IN117" s="101"/>
      <c r="IO117" s="101"/>
      <c r="IP117" s="101"/>
      <c r="IQ117" s="101"/>
      <c r="IR117" s="101"/>
      <c r="IS117" s="101"/>
      <c r="IT117" s="101"/>
      <c r="IU117" s="101"/>
      <c r="IV117" s="101"/>
      <c r="IW117" s="101"/>
      <c r="IX117" s="101"/>
      <c r="IY117" s="101"/>
      <c r="IZ117" s="101"/>
      <c r="JA117" s="101"/>
      <c r="JB117" s="101"/>
      <c r="JC117" s="101"/>
      <c r="JD117" s="101"/>
      <c r="JE117" s="101"/>
      <c r="JF117" s="101"/>
      <c r="JG117" s="101"/>
      <c r="JH117" s="101"/>
      <c r="JI117" s="101"/>
      <c r="JJ117" s="101"/>
      <c r="JK117" s="101"/>
      <c r="JL117" s="101"/>
      <c r="JM117" s="101"/>
      <c r="JN117" s="101"/>
      <c r="JO117" s="101"/>
      <c r="JP117" s="101"/>
      <c r="JQ117" s="101"/>
      <c r="JR117" s="101"/>
      <c r="JS117" s="101"/>
      <c r="JT117" s="101"/>
      <c r="JU117" s="101"/>
      <c r="JV117" s="101"/>
      <c r="JW117" s="101"/>
      <c r="JX117" s="101"/>
      <c r="JY117" s="101"/>
      <c r="JZ117" s="101"/>
      <c r="KA117" s="101"/>
      <c r="KB117" s="101"/>
      <c r="KC117" s="101"/>
      <c r="KD117" s="101"/>
      <c r="KE117" s="101"/>
      <c r="KF117" s="101"/>
      <c r="KG117" s="101"/>
      <c r="KH117" s="101"/>
      <c r="KI117" s="101"/>
      <c r="KJ117" s="101"/>
      <c r="KK117" s="101"/>
      <c r="KL117" s="101"/>
      <c r="KM117" s="101"/>
      <c r="KN117" s="101"/>
      <c r="KO117" s="101"/>
      <c r="KP117" s="101"/>
      <c r="KQ117" s="101"/>
      <c r="KR117" s="101"/>
      <c r="KS117" s="101"/>
      <c r="KT117" s="101"/>
      <c r="KU117" s="101"/>
      <c r="KV117" s="101"/>
      <c r="KW117" s="101"/>
      <c r="KX117" s="101"/>
      <c r="KY117" s="101"/>
      <c r="KZ117" s="101"/>
      <c r="LA117" s="101"/>
    </row>
    <row r="118" spans="1:313" s="6" customFormat="1" ht="30" customHeight="1" x14ac:dyDescent="0.25">
      <c r="A118" s="31" t="s">
        <v>1189</v>
      </c>
      <c r="B118" s="21">
        <v>10</v>
      </c>
      <c r="C118" s="31"/>
      <c r="D118" s="22">
        <v>10</v>
      </c>
      <c r="E118" s="23">
        <f>G118*F118</f>
        <v>5000000</v>
      </c>
      <c r="F118" s="24">
        <v>0.05</v>
      </c>
      <c r="G118" s="23">
        <v>100000000</v>
      </c>
      <c r="H118" s="23" t="s">
        <v>325</v>
      </c>
      <c r="I118" s="23"/>
      <c r="J118" s="21"/>
      <c r="K118" s="21">
        <v>8</v>
      </c>
      <c r="L118" s="21" t="s">
        <v>63</v>
      </c>
      <c r="M118" s="2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c r="GE118" s="101"/>
      <c r="GF118" s="101"/>
      <c r="GG118" s="101"/>
      <c r="GH118" s="101"/>
      <c r="GI118" s="101"/>
      <c r="GJ118" s="101"/>
      <c r="GK118" s="101"/>
      <c r="GL118" s="101"/>
      <c r="GM118" s="101"/>
      <c r="GN118" s="101"/>
      <c r="GO118" s="101"/>
      <c r="GP118" s="101"/>
      <c r="GQ118" s="101"/>
      <c r="GR118" s="101"/>
      <c r="GS118" s="101"/>
      <c r="GT118" s="101"/>
      <c r="GU118" s="101"/>
      <c r="GV118" s="101"/>
      <c r="GW118" s="101"/>
      <c r="GX118" s="101"/>
      <c r="GY118" s="101"/>
      <c r="GZ118" s="101"/>
      <c r="HA118" s="101"/>
      <c r="HB118" s="101"/>
      <c r="HC118" s="101"/>
      <c r="HD118" s="101"/>
      <c r="HE118" s="101"/>
      <c r="HF118" s="101"/>
      <c r="HG118" s="101"/>
      <c r="HH118" s="101"/>
      <c r="HI118" s="101"/>
      <c r="HJ118" s="101"/>
      <c r="HK118" s="101"/>
      <c r="HL118" s="101"/>
      <c r="HM118" s="101"/>
      <c r="HN118" s="101"/>
      <c r="HO118" s="101"/>
      <c r="HP118" s="101"/>
      <c r="HQ118" s="101"/>
      <c r="HR118" s="101"/>
      <c r="HS118" s="101"/>
      <c r="HT118" s="101"/>
      <c r="HU118" s="101"/>
      <c r="HV118" s="101"/>
      <c r="HW118" s="101"/>
      <c r="HX118" s="101"/>
      <c r="HY118" s="101"/>
      <c r="HZ118" s="101"/>
      <c r="IA118" s="101"/>
      <c r="IB118" s="101"/>
      <c r="IC118" s="101"/>
      <c r="ID118" s="101"/>
      <c r="IE118" s="101"/>
      <c r="IF118" s="101"/>
      <c r="IG118" s="101"/>
      <c r="IH118" s="101"/>
      <c r="II118" s="101"/>
      <c r="IJ118" s="101"/>
      <c r="IK118" s="101"/>
      <c r="IL118" s="101"/>
      <c r="IM118" s="101"/>
      <c r="IN118" s="101"/>
      <c r="IO118" s="101"/>
      <c r="IP118" s="101"/>
      <c r="IQ118" s="101"/>
      <c r="IR118" s="101"/>
      <c r="IS118" s="101"/>
      <c r="IT118" s="101"/>
      <c r="IU118" s="101"/>
      <c r="IV118" s="101"/>
      <c r="IW118" s="101"/>
      <c r="IX118" s="101"/>
      <c r="IY118" s="101"/>
      <c r="IZ118" s="101"/>
      <c r="JA118" s="101"/>
      <c r="JB118" s="101"/>
      <c r="JC118" s="101"/>
      <c r="JD118" s="101"/>
      <c r="JE118" s="101"/>
      <c r="JF118" s="101"/>
      <c r="JG118" s="101"/>
      <c r="JH118" s="101"/>
      <c r="JI118" s="101"/>
      <c r="JJ118" s="101"/>
      <c r="JK118" s="101"/>
      <c r="JL118" s="101"/>
      <c r="JM118" s="101"/>
      <c r="JN118" s="101"/>
      <c r="JO118" s="101"/>
      <c r="JP118" s="101"/>
      <c r="JQ118" s="101"/>
      <c r="JR118" s="101"/>
      <c r="JS118" s="101"/>
      <c r="JT118" s="101"/>
      <c r="JU118" s="101"/>
      <c r="JV118" s="101"/>
      <c r="JW118" s="101"/>
      <c r="JX118" s="101"/>
      <c r="JY118" s="101"/>
      <c r="JZ118" s="101"/>
      <c r="KA118" s="101"/>
      <c r="KB118" s="101"/>
      <c r="KC118" s="101"/>
      <c r="KD118" s="101"/>
      <c r="KE118" s="101"/>
      <c r="KF118" s="101"/>
      <c r="KG118" s="101"/>
      <c r="KH118" s="101"/>
      <c r="KI118" s="101"/>
      <c r="KJ118" s="101"/>
      <c r="KK118" s="101"/>
      <c r="KL118" s="101"/>
      <c r="KM118" s="101"/>
      <c r="KN118" s="101"/>
      <c r="KO118" s="101"/>
      <c r="KP118" s="101"/>
      <c r="KQ118" s="101"/>
      <c r="KR118" s="101"/>
      <c r="KS118" s="101"/>
      <c r="KT118" s="101"/>
      <c r="KU118" s="101"/>
      <c r="KV118" s="101"/>
      <c r="KW118" s="101"/>
      <c r="KX118" s="101"/>
      <c r="KY118" s="101"/>
      <c r="KZ118" s="101"/>
      <c r="LA118" s="101"/>
    </row>
    <row r="119" spans="1:313" s="6" customFormat="1" ht="30" customHeight="1" x14ac:dyDescent="0.25">
      <c r="A119" s="21" t="s">
        <v>1154</v>
      </c>
      <c r="B119" s="21">
        <v>10</v>
      </c>
      <c r="C119" s="21"/>
      <c r="D119" s="22">
        <v>6</v>
      </c>
      <c r="E119" s="23">
        <f>G119*F119</f>
        <v>1800000</v>
      </c>
      <c r="F119" s="24">
        <v>0.04</v>
      </c>
      <c r="G119" s="23">
        <v>45000000</v>
      </c>
      <c r="H119" s="21" t="s">
        <v>1397</v>
      </c>
      <c r="I119" s="21"/>
      <c r="J119" s="21"/>
      <c r="K119" s="21"/>
      <c r="L119" s="21" t="s">
        <v>1153</v>
      </c>
      <c r="M119" s="2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c r="GE119" s="101"/>
      <c r="GF119" s="101"/>
      <c r="GG119" s="101"/>
      <c r="GH119" s="101"/>
      <c r="GI119" s="101"/>
      <c r="GJ119" s="101"/>
      <c r="GK119" s="101"/>
      <c r="GL119" s="101"/>
      <c r="GM119" s="101"/>
      <c r="GN119" s="101"/>
      <c r="GO119" s="101"/>
      <c r="GP119" s="101"/>
      <c r="GQ119" s="101"/>
      <c r="GR119" s="101"/>
      <c r="GS119" s="101"/>
      <c r="GT119" s="101"/>
      <c r="GU119" s="101"/>
      <c r="GV119" s="101"/>
      <c r="GW119" s="101"/>
      <c r="GX119" s="101"/>
      <c r="GY119" s="101"/>
      <c r="GZ119" s="101"/>
      <c r="HA119" s="101"/>
      <c r="HB119" s="101"/>
      <c r="HC119" s="101"/>
      <c r="HD119" s="101"/>
      <c r="HE119" s="101"/>
      <c r="HF119" s="101"/>
      <c r="HG119" s="101"/>
      <c r="HH119" s="101"/>
      <c r="HI119" s="101"/>
      <c r="HJ119" s="101"/>
      <c r="HK119" s="101"/>
      <c r="HL119" s="101"/>
      <c r="HM119" s="101"/>
      <c r="HN119" s="101"/>
      <c r="HO119" s="101"/>
      <c r="HP119" s="101"/>
      <c r="HQ119" s="101"/>
      <c r="HR119" s="101"/>
      <c r="HS119" s="101"/>
      <c r="HT119" s="101"/>
      <c r="HU119" s="101"/>
      <c r="HV119" s="101"/>
      <c r="HW119" s="101"/>
      <c r="HX119" s="101"/>
      <c r="HY119" s="101"/>
      <c r="HZ119" s="101"/>
      <c r="IA119" s="101"/>
      <c r="IB119" s="101"/>
      <c r="IC119" s="101"/>
      <c r="ID119" s="101"/>
      <c r="IE119" s="101"/>
      <c r="IF119" s="101"/>
      <c r="IG119" s="101"/>
      <c r="IH119" s="101"/>
      <c r="II119" s="101"/>
      <c r="IJ119" s="101"/>
      <c r="IK119" s="101"/>
      <c r="IL119" s="101"/>
      <c r="IM119" s="101"/>
      <c r="IN119" s="101"/>
      <c r="IO119" s="101"/>
      <c r="IP119" s="101"/>
      <c r="IQ119" s="101"/>
      <c r="IR119" s="101"/>
      <c r="IS119" s="101"/>
      <c r="IT119" s="101"/>
      <c r="IU119" s="101"/>
      <c r="IV119" s="101"/>
      <c r="IW119" s="101"/>
      <c r="IX119" s="101"/>
      <c r="IY119" s="101"/>
      <c r="IZ119" s="101"/>
      <c r="JA119" s="101"/>
      <c r="JB119" s="101"/>
      <c r="JC119" s="101"/>
      <c r="JD119" s="101"/>
      <c r="JE119" s="101"/>
      <c r="JF119" s="101"/>
      <c r="JG119" s="101"/>
      <c r="JH119" s="101"/>
      <c r="JI119" s="101"/>
      <c r="JJ119" s="101"/>
      <c r="JK119" s="101"/>
      <c r="JL119" s="101"/>
      <c r="JM119" s="101"/>
      <c r="JN119" s="101"/>
      <c r="JO119" s="101"/>
      <c r="JP119" s="101"/>
      <c r="JQ119" s="101"/>
      <c r="JR119" s="101"/>
      <c r="JS119" s="101"/>
      <c r="JT119" s="101"/>
      <c r="JU119" s="101"/>
      <c r="JV119" s="101"/>
      <c r="JW119" s="101"/>
      <c r="JX119" s="101"/>
      <c r="JY119" s="101"/>
      <c r="JZ119" s="101"/>
      <c r="KA119" s="101"/>
      <c r="KB119" s="101"/>
      <c r="KC119" s="101"/>
      <c r="KD119" s="101"/>
      <c r="KE119" s="101"/>
      <c r="KF119" s="101"/>
      <c r="KG119" s="101"/>
      <c r="KH119" s="101"/>
      <c r="KI119" s="101"/>
      <c r="KJ119" s="101"/>
      <c r="KK119" s="101"/>
      <c r="KL119" s="101"/>
      <c r="KM119" s="101"/>
      <c r="KN119" s="101"/>
      <c r="KO119" s="101"/>
      <c r="KP119" s="101"/>
      <c r="KQ119" s="101"/>
      <c r="KR119" s="101"/>
      <c r="KS119" s="101"/>
      <c r="KT119" s="101"/>
      <c r="KU119" s="101"/>
      <c r="KV119" s="101"/>
      <c r="KW119" s="101"/>
      <c r="KX119" s="101"/>
      <c r="KY119" s="101"/>
      <c r="KZ119" s="101"/>
      <c r="LA119" s="101"/>
    </row>
    <row r="120" spans="1:313" s="6" customFormat="1" ht="30" customHeight="1" x14ac:dyDescent="0.25">
      <c r="A120" s="21"/>
      <c r="B120" s="21">
        <v>10</v>
      </c>
      <c r="C120" s="21"/>
      <c r="D120" s="22">
        <v>10</v>
      </c>
      <c r="E120" s="23">
        <f>G120*F120</f>
        <v>2500000</v>
      </c>
      <c r="F120" s="24">
        <v>0.05</v>
      </c>
      <c r="G120" s="23">
        <v>50000000</v>
      </c>
      <c r="H120" s="23" t="s">
        <v>1396</v>
      </c>
      <c r="I120" s="23"/>
      <c r="J120" s="21"/>
      <c r="K120" s="21"/>
      <c r="L120" s="21" t="s">
        <v>524</v>
      </c>
      <c r="M120" s="21">
        <v>98</v>
      </c>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1"/>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c r="GE120" s="101"/>
      <c r="GF120" s="101"/>
      <c r="GG120" s="101"/>
      <c r="GH120" s="101"/>
      <c r="GI120" s="101"/>
      <c r="GJ120" s="101"/>
      <c r="GK120" s="101"/>
      <c r="GL120" s="101"/>
      <c r="GM120" s="101"/>
      <c r="GN120" s="101"/>
      <c r="GO120" s="101"/>
      <c r="GP120" s="101"/>
      <c r="GQ120" s="101"/>
      <c r="GR120" s="101"/>
      <c r="GS120" s="101"/>
      <c r="GT120" s="101"/>
      <c r="GU120" s="101"/>
      <c r="GV120" s="101"/>
      <c r="GW120" s="101"/>
      <c r="GX120" s="101"/>
      <c r="GY120" s="101"/>
      <c r="GZ120" s="101"/>
      <c r="HA120" s="101"/>
      <c r="HB120" s="101"/>
      <c r="HC120" s="101"/>
      <c r="HD120" s="101"/>
      <c r="HE120" s="101"/>
      <c r="HF120" s="101"/>
      <c r="HG120" s="101"/>
      <c r="HH120" s="101"/>
      <c r="HI120" s="101"/>
      <c r="HJ120" s="101"/>
      <c r="HK120" s="101"/>
      <c r="HL120" s="101"/>
      <c r="HM120" s="101"/>
      <c r="HN120" s="101"/>
      <c r="HO120" s="101"/>
      <c r="HP120" s="101"/>
      <c r="HQ120" s="101"/>
      <c r="HR120" s="101"/>
      <c r="HS120" s="101"/>
      <c r="HT120" s="101"/>
      <c r="HU120" s="101"/>
      <c r="HV120" s="101"/>
      <c r="HW120" s="101"/>
      <c r="HX120" s="101"/>
      <c r="HY120" s="101"/>
      <c r="HZ120" s="101"/>
      <c r="IA120" s="101"/>
      <c r="IB120" s="101"/>
      <c r="IC120" s="101"/>
      <c r="ID120" s="101"/>
      <c r="IE120" s="101"/>
      <c r="IF120" s="101"/>
      <c r="IG120" s="101"/>
      <c r="IH120" s="101"/>
      <c r="II120" s="101"/>
      <c r="IJ120" s="101"/>
      <c r="IK120" s="101"/>
      <c r="IL120" s="101"/>
      <c r="IM120" s="101"/>
      <c r="IN120" s="101"/>
      <c r="IO120" s="101"/>
      <c r="IP120" s="101"/>
      <c r="IQ120" s="101"/>
      <c r="IR120" s="101"/>
      <c r="IS120" s="101"/>
      <c r="IT120" s="101"/>
      <c r="IU120" s="101"/>
      <c r="IV120" s="101"/>
      <c r="IW120" s="101"/>
      <c r="IX120" s="101"/>
      <c r="IY120" s="101"/>
      <c r="IZ120" s="101"/>
      <c r="JA120" s="101"/>
      <c r="JB120" s="101"/>
      <c r="JC120" s="101"/>
      <c r="JD120" s="101"/>
      <c r="JE120" s="101"/>
      <c r="JF120" s="101"/>
      <c r="JG120" s="101"/>
      <c r="JH120" s="101"/>
      <c r="JI120" s="101"/>
      <c r="JJ120" s="101"/>
      <c r="JK120" s="101"/>
      <c r="JL120" s="101"/>
      <c r="JM120" s="101"/>
      <c r="JN120" s="101"/>
      <c r="JO120" s="101"/>
      <c r="JP120" s="101"/>
      <c r="JQ120" s="101"/>
      <c r="JR120" s="101"/>
      <c r="JS120" s="101"/>
      <c r="JT120" s="101"/>
      <c r="JU120" s="101"/>
      <c r="JV120" s="101"/>
      <c r="JW120" s="101"/>
      <c r="JX120" s="101"/>
      <c r="JY120" s="101"/>
      <c r="JZ120" s="101"/>
      <c r="KA120" s="101"/>
      <c r="KB120" s="101"/>
      <c r="KC120" s="101"/>
      <c r="KD120" s="101"/>
      <c r="KE120" s="101"/>
      <c r="KF120" s="101"/>
      <c r="KG120" s="101"/>
      <c r="KH120" s="101"/>
      <c r="KI120" s="101"/>
      <c r="KJ120" s="101"/>
      <c r="KK120" s="101"/>
      <c r="KL120" s="101"/>
      <c r="KM120" s="101"/>
      <c r="KN120" s="101"/>
      <c r="KO120" s="101"/>
      <c r="KP120" s="101"/>
      <c r="KQ120" s="101"/>
      <c r="KR120" s="101"/>
      <c r="KS120" s="101"/>
      <c r="KT120" s="101"/>
      <c r="KU120" s="101"/>
      <c r="KV120" s="101"/>
      <c r="KW120" s="101"/>
      <c r="KX120" s="101"/>
      <c r="KY120" s="101"/>
      <c r="KZ120" s="101"/>
      <c r="LA120" s="101"/>
    </row>
    <row r="121" spans="1:313" s="6" customFormat="1" ht="30" customHeight="1" x14ac:dyDescent="0.25">
      <c r="A121" s="21" t="s">
        <v>1027</v>
      </c>
      <c r="B121" s="21">
        <v>10</v>
      </c>
      <c r="C121" s="21"/>
      <c r="D121" s="22">
        <v>18</v>
      </c>
      <c r="E121" s="23">
        <f>G121*F121</f>
        <v>1400000</v>
      </c>
      <c r="F121" s="24">
        <v>0.04</v>
      </c>
      <c r="G121" s="23">
        <v>35000000</v>
      </c>
      <c r="H121" s="23" t="s">
        <v>16</v>
      </c>
      <c r="I121" s="23"/>
      <c r="J121" s="21"/>
      <c r="K121" s="21">
        <v>3</v>
      </c>
      <c r="L121" s="21" t="s">
        <v>747</v>
      </c>
      <c r="M121" s="2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1"/>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c r="GE121" s="101"/>
      <c r="GF121" s="101"/>
      <c r="GG121" s="101"/>
      <c r="GH121" s="101"/>
      <c r="GI121" s="101"/>
      <c r="GJ121" s="101"/>
      <c r="GK121" s="101"/>
      <c r="GL121" s="101"/>
      <c r="GM121" s="101"/>
      <c r="GN121" s="101"/>
      <c r="GO121" s="101"/>
      <c r="GP121" s="101"/>
      <c r="GQ121" s="101"/>
      <c r="GR121" s="101"/>
      <c r="GS121" s="101"/>
      <c r="GT121" s="101"/>
      <c r="GU121" s="101"/>
      <c r="GV121" s="101"/>
      <c r="GW121" s="101"/>
      <c r="GX121" s="101"/>
      <c r="GY121" s="101"/>
      <c r="GZ121" s="101"/>
      <c r="HA121" s="101"/>
      <c r="HB121" s="101"/>
      <c r="HC121" s="101"/>
      <c r="HD121" s="101"/>
      <c r="HE121" s="101"/>
      <c r="HF121" s="101"/>
      <c r="HG121" s="101"/>
      <c r="HH121" s="101"/>
      <c r="HI121" s="101"/>
      <c r="HJ121" s="101"/>
      <c r="HK121" s="101"/>
      <c r="HL121" s="101"/>
      <c r="HM121" s="101"/>
      <c r="HN121" s="101"/>
      <c r="HO121" s="101"/>
      <c r="HP121" s="101"/>
      <c r="HQ121" s="101"/>
      <c r="HR121" s="101"/>
      <c r="HS121" s="101"/>
      <c r="HT121" s="101"/>
      <c r="HU121" s="101"/>
      <c r="HV121" s="101"/>
      <c r="HW121" s="101"/>
      <c r="HX121" s="101"/>
      <c r="HY121" s="101"/>
      <c r="HZ121" s="101"/>
      <c r="IA121" s="101"/>
      <c r="IB121" s="101"/>
      <c r="IC121" s="101"/>
      <c r="ID121" s="101"/>
      <c r="IE121" s="101"/>
      <c r="IF121" s="101"/>
      <c r="IG121" s="101"/>
      <c r="IH121" s="101"/>
      <c r="II121" s="101"/>
      <c r="IJ121" s="101"/>
      <c r="IK121" s="101"/>
      <c r="IL121" s="101"/>
      <c r="IM121" s="101"/>
      <c r="IN121" s="101"/>
      <c r="IO121" s="101"/>
      <c r="IP121" s="101"/>
      <c r="IQ121" s="101"/>
      <c r="IR121" s="101"/>
      <c r="IS121" s="101"/>
      <c r="IT121" s="101"/>
      <c r="IU121" s="101"/>
      <c r="IV121" s="101"/>
      <c r="IW121" s="101"/>
      <c r="IX121" s="101"/>
      <c r="IY121" s="101"/>
      <c r="IZ121" s="101"/>
      <c r="JA121" s="101"/>
      <c r="JB121" s="101"/>
      <c r="JC121" s="101"/>
      <c r="JD121" s="101"/>
      <c r="JE121" s="101"/>
      <c r="JF121" s="101"/>
      <c r="JG121" s="101"/>
      <c r="JH121" s="101"/>
      <c r="JI121" s="101"/>
      <c r="JJ121" s="101"/>
      <c r="JK121" s="101"/>
      <c r="JL121" s="101"/>
      <c r="JM121" s="101"/>
      <c r="JN121" s="101"/>
      <c r="JO121" s="101"/>
      <c r="JP121" s="101"/>
      <c r="JQ121" s="101"/>
      <c r="JR121" s="101"/>
      <c r="JS121" s="101"/>
      <c r="JT121" s="101"/>
      <c r="JU121" s="101"/>
      <c r="JV121" s="101"/>
      <c r="JW121" s="101"/>
      <c r="JX121" s="101"/>
      <c r="JY121" s="101"/>
      <c r="JZ121" s="101"/>
      <c r="KA121" s="101"/>
      <c r="KB121" s="101"/>
      <c r="KC121" s="101"/>
      <c r="KD121" s="101"/>
      <c r="KE121" s="101"/>
      <c r="KF121" s="101"/>
      <c r="KG121" s="101"/>
      <c r="KH121" s="101"/>
      <c r="KI121" s="101"/>
      <c r="KJ121" s="101"/>
      <c r="KK121" s="101"/>
      <c r="KL121" s="101"/>
      <c r="KM121" s="101"/>
      <c r="KN121" s="101"/>
      <c r="KO121" s="101"/>
      <c r="KP121" s="101"/>
      <c r="KQ121" s="101"/>
      <c r="KR121" s="101"/>
      <c r="KS121" s="101"/>
      <c r="KT121" s="101"/>
      <c r="KU121" s="101"/>
      <c r="KV121" s="101"/>
      <c r="KW121" s="101"/>
      <c r="KX121" s="101"/>
      <c r="KY121" s="101"/>
      <c r="KZ121" s="101"/>
      <c r="LA121" s="101"/>
    </row>
    <row r="122" spans="1:313" s="6" customFormat="1" ht="30" customHeight="1" x14ac:dyDescent="0.25">
      <c r="A122" s="21"/>
      <c r="B122" s="21">
        <v>10</v>
      </c>
      <c r="C122" s="21"/>
      <c r="D122" s="22">
        <v>11</v>
      </c>
      <c r="E122" s="23">
        <f>G122*F122</f>
        <v>4335000</v>
      </c>
      <c r="F122" s="24">
        <v>5.0999999999999997E-2</v>
      </c>
      <c r="G122" s="23">
        <f>50000000+35000000</f>
        <v>85000000</v>
      </c>
      <c r="H122" s="58" t="s">
        <v>468</v>
      </c>
      <c r="I122" s="23"/>
      <c r="J122" s="21"/>
      <c r="K122" s="21"/>
      <c r="L122" s="21" t="s">
        <v>467</v>
      </c>
      <c r="M122" s="2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1"/>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c r="GE122" s="101"/>
      <c r="GF122" s="101"/>
      <c r="GG122" s="101"/>
      <c r="GH122" s="101"/>
      <c r="GI122" s="101"/>
      <c r="GJ122" s="101"/>
      <c r="GK122" s="101"/>
      <c r="GL122" s="101"/>
      <c r="GM122" s="101"/>
      <c r="GN122" s="101"/>
      <c r="GO122" s="101"/>
      <c r="GP122" s="101"/>
      <c r="GQ122" s="101"/>
      <c r="GR122" s="101"/>
      <c r="GS122" s="101"/>
      <c r="GT122" s="101"/>
      <c r="GU122" s="101"/>
      <c r="GV122" s="101"/>
      <c r="GW122" s="101"/>
      <c r="GX122" s="101"/>
      <c r="GY122" s="101"/>
      <c r="GZ122" s="101"/>
      <c r="HA122" s="101"/>
      <c r="HB122" s="101"/>
      <c r="HC122" s="101"/>
      <c r="HD122" s="101"/>
      <c r="HE122" s="101"/>
      <c r="HF122" s="101"/>
      <c r="HG122" s="101"/>
      <c r="HH122" s="101"/>
      <c r="HI122" s="101"/>
      <c r="HJ122" s="101"/>
      <c r="HK122" s="101"/>
      <c r="HL122" s="101"/>
      <c r="HM122" s="101"/>
      <c r="HN122" s="101"/>
      <c r="HO122" s="101"/>
      <c r="HP122" s="101"/>
      <c r="HQ122" s="101"/>
      <c r="HR122" s="101"/>
      <c r="HS122" s="101"/>
      <c r="HT122" s="101"/>
      <c r="HU122" s="101"/>
      <c r="HV122" s="101"/>
      <c r="HW122" s="101"/>
      <c r="HX122" s="101"/>
      <c r="HY122" s="101"/>
      <c r="HZ122" s="101"/>
      <c r="IA122" s="101"/>
      <c r="IB122" s="101"/>
      <c r="IC122" s="101"/>
      <c r="ID122" s="101"/>
      <c r="IE122" s="101"/>
      <c r="IF122" s="101"/>
      <c r="IG122" s="101"/>
      <c r="IH122" s="101"/>
      <c r="II122" s="101"/>
      <c r="IJ122" s="101"/>
      <c r="IK122" s="101"/>
      <c r="IL122" s="101"/>
      <c r="IM122" s="101"/>
      <c r="IN122" s="101"/>
      <c r="IO122" s="101"/>
      <c r="IP122" s="101"/>
      <c r="IQ122" s="101"/>
      <c r="IR122" s="101"/>
      <c r="IS122" s="101"/>
      <c r="IT122" s="101"/>
      <c r="IU122" s="101"/>
      <c r="IV122" s="101"/>
      <c r="IW122" s="101"/>
      <c r="IX122" s="101"/>
      <c r="IY122" s="101"/>
      <c r="IZ122" s="101"/>
      <c r="JA122" s="101"/>
      <c r="JB122" s="101"/>
      <c r="JC122" s="101"/>
      <c r="JD122" s="101"/>
      <c r="JE122" s="101"/>
      <c r="JF122" s="101"/>
      <c r="JG122" s="101"/>
      <c r="JH122" s="101"/>
      <c r="JI122" s="101"/>
      <c r="JJ122" s="101"/>
      <c r="JK122" s="101"/>
      <c r="JL122" s="101"/>
      <c r="JM122" s="101"/>
      <c r="JN122" s="101"/>
      <c r="JO122" s="101"/>
      <c r="JP122" s="101"/>
      <c r="JQ122" s="101"/>
      <c r="JR122" s="101"/>
      <c r="JS122" s="101"/>
      <c r="JT122" s="101"/>
      <c r="JU122" s="101"/>
      <c r="JV122" s="101"/>
      <c r="JW122" s="101"/>
      <c r="JX122" s="101"/>
      <c r="JY122" s="101"/>
      <c r="JZ122" s="101"/>
      <c r="KA122" s="101"/>
      <c r="KB122" s="101"/>
      <c r="KC122" s="101"/>
      <c r="KD122" s="101"/>
      <c r="KE122" s="101"/>
      <c r="KF122" s="101"/>
      <c r="KG122" s="101"/>
      <c r="KH122" s="101"/>
      <c r="KI122" s="101"/>
      <c r="KJ122" s="101"/>
      <c r="KK122" s="101"/>
      <c r="KL122" s="101"/>
      <c r="KM122" s="101"/>
      <c r="KN122" s="101"/>
      <c r="KO122" s="101"/>
      <c r="KP122" s="101"/>
      <c r="KQ122" s="101"/>
      <c r="KR122" s="101"/>
      <c r="KS122" s="101"/>
      <c r="KT122" s="101"/>
      <c r="KU122" s="101"/>
      <c r="KV122" s="101"/>
      <c r="KW122" s="101"/>
      <c r="KX122" s="101"/>
      <c r="KY122" s="101"/>
      <c r="KZ122" s="101"/>
      <c r="LA122" s="101"/>
    </row>
    <row r="123" spans="1:313" s="6" customFormat="1" ht="30" customHeight="1" x14ac:dyDescent="0.25">
      <c r="A123" s="21"/>
      <c r="B123" s="21">
        <v>10</v>
      </c>
      <c r="C123" s="21"/>
      <c r="D123" s="22"/>
      <c r="E123" s="23">
        <v>30000000</v>
      </c>
      <c r="F123" s="24"/>
      <c r="G123" s="23" t="s">
        <v>2</v>
      </c>
      <c r="H123" s="58"/>
      <c r="I123" s="23"/>
      <c r="J123" s="21"/>
      <c r="K123" s="21"/>
      <c r="L123" s="21" t="s">
        <v>1398</v>
      </c>
      <c r="M123" s="2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1"/>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c r="GE123" s="101"/>
      <c r="GF123" s="101"/>
      <c r="GG123" s="101"/>
      <c r="GH123" s="101"/>
      <c r="GI123" s="101"/>
      <c r="GJ123" s="101"/>
      <c r="GK123" s="101"/>
      <c r="GL123" s="101"/>
      <c r="GM123" s="101"/>
      <c r="GN123" s="101"/>
      <c r="GO123" s="101"/>
      <c r="GP123" s="101"/>
      <c r="GQ123" s="101"/>
      <c r="GR123" s="101"/>
      <c r="GS123" s="101"/>
      <c r="GT123" s="101"/>
      <c r="GU123" s="101"/>
      <c r="GV123" s="101"/>
      <c r="GW123" s="101"/>
      <c r="GX123" s="101"/>
      <c r="GY123" s="101"/>
      <c r="GZ123" s="101"/>
      <c r="HA123" s="101"/>
      <c r="HB123" s="101"/>
      <c r="HC123" s="101"/>
      <c r="HD123" s="101"/>
      <c r="HE123" s="101"/>
      <c r="HF123" s="101"/>
      <c r="HG123" s="101"/>
      <c r="HH123" s="101"/>
      <c r="HI123" s="101"/>
      <c r="HJ123" s="101"/>
      <c r="HK123" s="101"/>
      <c r="HL123" s="101"/>
      <c r="HM123" s="101"/>
      <c r="HN123" s="101"/>
      <c r="HO123" s="101"/>
      <c r="HP123" s="101"/>
      <c r="HQ123" s="101"/>
      <c r="HR123" s="101"/>
      <c r="HS123" s="101"/>
      <c r="HT123" s="101"/>
      <c r="HU123" s="101"/>
      <c r="HV123" s="101"/>
      <c r="HW123" s="101"/>
      <c r="HX123" s="101"/>
      <c r="HY123" s="101"/>
      <c r="HZ123" s="101"/>
      <c r="IA123" s="101"/>
      <c r="IB123" s="101"/>
      <c r="IC123" s="101"/>
      <c r="ID123" s="101"/>
      <c r="IE123" s="101"/>
      <c r="IF123" s="101"/>
      <c r="IG123" s="101"/>
      <c r="IH123" s="101"/>
      <c r="II123" s="101"/>
      <c r="IJ123" s="101"/>
      <c r="IK123" s="101"/>
      <c r="IL123" s="101"/>
      <c r="IM123" s="101"/>
      <c r="IN123" s="101"/>
      <c r="IO123" s="101"/>
      <c r="IP123" s="101"/>
      <c r="IQ123" s="101"/>
      <c r="IR123" s="101"/>
      <c r="IS123" s="101"/>
      <c r="IT123" s="101"/>
      <c r="IU123" s="101"/>
      <c r="IV123" s="101"/>
      <c r="IW123" s="101"/>
      <c r="IX123" s="101"/>
      <c r="IY123" s="101"/>
      <c r="IZ123" s="101"/>
      <c r="JA123" s="101"/>
      <c r="JB123" s="101"/>
      <c r="JC123" s="101"/>
      <c r="JD123" s="101"/>
      <c r="JE123" s="101"/>
      <c r="JF123" s="101"/>
      <c r="JG123" s="101"/>
      <c r="JH123" s="101"/>
      <c r="JI123" s="101"/>
      <c r="JJ123" s="101"/>
      <c r="JK123" s="101"/>
      <c r="JL123" s="101"/>
      <c r="JM123" s="101"/>
      <c r="JN123" s="101"/>
      <c r="JO123" s="101"/>
      <c r="JP123" s="101"/>
      <c r="JQ123" s="101"/>
      <c r="JR123" s="101"/>
      <c r="JS123" s="101"/>
      <c r="JT123" s="101"/>
      <c r="JU123" s="101"/>
      <c r="JV123" s="101"/>
      <c r="JW123" s="101"/>
      <c r="JX123" s="101"/>
      <c r="JY123" s="101"/>
      <c r="JZ123" s="101"/>
      <c r="KA123" s="101"/>
      <c r="KB123" s="101"/>
      <c r="KC123" s="101"/>
      <c r="KD123" s="101"/>
      <c r="KE123" s="101"/>
      <c r="KF123" s="101"/>
      <c r="KG123" s="101"/>
      <c r="KH123" s="101"/>
      <c r="KI123" s="101"/>
      <c r="KJ123" s="101"/>
      <c r="KK123" s="101"/>
      <c r="KL123" s="101"/>
      <c r="KM123" s="101"/>
      <c r="KN123" s="101"/>
      <c r="KO123" s="101"/>
      <c r="KP123" s="101"/>
      <c r="KQ123" s="101"/>
      <c r="KR123" s="101"/>
      <c r="KS123" s="101"/>
      <c r="KT123" s="101"/>
      <c r="KU123" s="101"/>
      <c r="KV123" s="101"/>
      <c r="KW123" s="101"/>
      <c r="KX123" s="101"/>
      <c r="KY123" s="101"/>
      <c r="KZ123" s="101"/>
      <c r="LA123" s="101"/>
    </row>
    <row r="124" spans="1:313" s="6" customFormat="1" ht="30" customHeight="1" x14ac:dyDescent="0.25">
      <c r="A124" s="21" t="s">
        <v>1107</v>
      </c>
      <c r="B124" s="21">
        <v>10</v>
      </c>
      <c r="C124" s="21"/>
      <c r="D124" s="22">
        <v>10</v>
      </c>
      <c r="E124" s="64">
        <f>G124*F124</f>
        <v>3000000</v>
      </c>
      <c r="F124" s="65">
        <v>0.05</v>
      </c>
      <c r="G124" s="64">
        <v>60000000</v>
      </c>
      <c r="H124" s="21">
        <v>3124</v>
      </c>
      <c r="I124" s="21"/>
      <c r="J124" s="21"/>
      <c r="K124" s="21"/>
      <c r="L124" s="21" t="s">
        <v>838</v>
      </c>
      <c r="M124" s="2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c r="GE124" s="101"/>
      <c r="GF124" s="101"/>
      <c r="GG124" s="101"/>
      <c r="GH124" s="101"/>
      <c r="GI124" s="101"/>
      <c r="GJ124" s="101"/>
      <c r="GK124" s="101"/>
      <c r="GL124" s="101"/>
      <c r="GM124" s="101"/>
      <c r="GN124" s="101"/>
      <c r="GO124" s="101"/>
      <c r="GP124" s="101"/>
      <c r="GQ124" s="101"/>
      <c r="GR124" s="101"/>
      <c r="GS124" s="101"/>
      <c r="GT124" s="101"/>
      <c r="GU124" s="101"/>
      <c r="GV124" s="101"/>
      <c r="GW124" s="101"/>
      <c r="GX124" s="101"/>
      <c r="GY124" s="101"/>
      <c r="GZ124" s="101"/>
      <c r="HA124" s="101"/>
      <c r="HB124" s="101"/>
      <c r="HC124" s="101"/>
      <c r="HD124" s="101"/>
      <c r="HE124" s="101"/>
      <c r="HF124" s="101"/>
      <c r="HG124" s="101"/>
      <c r="HH124" s="101"/>
      <c r="HI124" s="101"/>
      <c r="HJ124" s="101"/>
      <c r="HK124" s="101"/>
      <c r="HL124" s="101"/>
      <c r="HM124" s="101"/>
      <c r="HN124" s="101"/>
      <c r="HO124" s="101"/>
      <c r="HP124" s="101"/>
      <c r="HQ124" s="101"/>
      <c r="HR124" s="101"/>
      <c r="HS124" s="101"/>
      <c r="HT124" s="101"/>
      <c r="HU124" s="101"/>
      <c r="HV124" s="101"/>
      <c r="HW124" s="101"/>
      <c r="HX124" s="101"/>
      <c r="HY124" s="101"/>
      <c r="HZ124" s="101"/>
      <c r="IA124" s="101"/>
      <c r="IB124" s="101"/>
      <c r="IC124" s="101"/>
      <c r="ID124" s="101"/>
      <c r="IE124" s="101"/>
      <c r="IF124" s="101"/>
      <c r="IG124" s="101"/>
      <c r="IH124" s="101"/>
      <c r="II124" s="101"/>
      <c r="IJ124" s="101"/>
      <c r="IK124" s="101"/>
      <c r="IL124" s="101"/>
      <c r="IM124" s="101"/>
      <c r="IN124" s="101"/>
      <c r="IO124" s="101"/>
      <c r="IP124" s="101"/>
      <c r="IQ124" s="101"/>
      <c r="IR124" s="101"/>
      <c r="IS124" s="101"/>
      <c r="IT124" s="101"/>
      <c r="IU124" s="101"/>
      <c r="IV124" s="101"/>
      <c r="IW124" s="101"/>
      <c r="IX124" s="101"/>
      <c r="IY124" s="101"/>
      <c r="IZ124" s="101"/>
      <c r="JA124" s="101"/>
      <c r="JB124" s="101"/>
      <c r="JC124" s="101"/>
      <c r="JD124" s="101"/>
      <c r="JE124" s="101"/>
      <c r="JF124" s="101"/>
      <c r="JG124" s="101"/>
      <c r="JH124" s="101"/>
      <c r="JI124" s="101"/>
      <c r="JJ124" s="101"/>
      <c r="JK124" s="101"/>
      <c r="JL124" s="101"/>
      <c r="JM124" s="101"/>
      <c r="JN124" s="101"/>
      <c r="JO124" s="101"/>
      <c r="JP124" s="101"/>
      <c r="JQ124" s="101"/>
      <c r="JR124" s="101"/>
      <c r="JS124" s="101"/>
      <c r="JT124" s="101"/>
      <c r="JU124" s="101"/>
      <c r="JV124" s="101"/>
      <c r="JW124" s="101"/>
      <c r="JX124" s="101"/>
      <c r="JY124" s="101"/>
      <c r="JZ124" s="101"/>
      <c r="KA124" s="101"/>
      <c r="KB124" s="101"/>
      <c r="KC124" s="101"/>
      <c r="KD124" s="101"/>
      <c r="KE124" s="101"/>
      <c r="KF124" s="101"/>
      <c r="KG124" s="101"/>
      <c r="KH124" s="101"/>
      <c r="KI124" s="101"/>
      <c r="KJ124" s="101"/>
      <c r="KK124" s="101"/>
      <c r="KL124" s="101"/>
      <c r="KM124" s="101"/>
      <c r="KN124" s="101"/>
      <c r="KO124" s="101"/>
      <c r="KP124" s="101"/>
      <c r="KQ124" s="101"/>
      <c r="KR124" s="101"/>
      <c r="KS124" s="101"/>
      <c r="KT124" s="101"/>
      <c r="KU124" s="101"/>
      <c r="KV124" s="101"/>
      <c r="KW124" s="101"/>
      <c r="KX124" s="101"/>
      <c r="KY124" s="101"/>
      <c r="KZ124" s="101"/>
      <c r="LA124" s="101"/>
    </row>
    <row r="125" spans="1:313" s="6" customFormat="1" ht="30" customHeight="1" x14ac:dyDescent="0.25">
      <c r="A125" s="21" t="s">
        <v>1079</v>
      </c>
      <c r="B125" s="21">
        <v>10</v>
      </c>
      <c r="C125" s="21"/>
      <c r="D125" s="22">
        <v>9</v>
      </c>
      <c r="E125" s="23">
        <f>G125*F125</f>
        <v>2000000</v>
      </c>
      <c r="F125" s="24">
        <v>0.04</v>
      </c>
      <c r="G125" s="23">
        <v>50000000</v>
      </c>
      <c r="H125" s="21"/>
      <c r="I125" s="21"/>
      <c r="J125" s="21"/>
      <c r="K125" s="21"/>
      <c r="L125" s="21" t="s">
        <v>1078</v>
      </c>
      <c r="M125" s="2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1"/>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c r="GE125" s="101"/>
      <c r="GF125" s="101"/>
      <c r="GG125" s="101"/>
      <c r="GH125" s="101"/>
      <c r="GI125" s="101"/>
      <c r="GJ125" s="101"/>
      <c r="GK125" s="101"/>
      <c r="GL125" s="101"/>
      <c r="GM125" s="101"/>
      <c r="GN125" s="101"/>
      <c r="GO125" s="101"/>
      <c r="GP125" s="101"/>
      <c r="GQ125" s="101"/>
      <c r="GR125" s="101"/>
      <c r="GS125" s="101"/>
      <c r="GT125" s="101"/>
      <c r="GU125" s="101"/>
      <c r="GV125" s="101"/>
      <c r="GW125" s="101"/>
      <c r="GX125" s="101"/>
      <c r="GY125" s="101"/>
      <c r="GZ125" s="101"/>
      <c r="HA125" s="101"/>
      <c r="HB125" s="101"/>
      <c r="HC125" s="101"/>
      <c r="HD125" s="101"/>
      <c r="HE125" s="101"/>
      <c r="HF125" s="101"/>
      <c r="HG125" s="101"/>
      <c r="HH125" s="101"/>
      <c r="HI125" s="101"/>
      <c r="HJ125" s="101"/>
      <c r="HK125" s="101"/>
      <c r="HL125" s="101"/>
      <c r="HM125" s="101"/>
      <c r="HN125" s="101"/>
      <c r="HO125" s="101"/>
      <c r="HP125" s="101"/>
      <c r="HQ125" s="101"/>
      <c r="HR125" s="101"/>
      <c r="HS125" s="101"/>
      <c r="HT125" s="101"/>
      <c r="HU125" s="101"/>
      <c r="HV125" s="101"/>
      <c r="HW125" s="101"/>
      <c r="HX125" s="101"/>
      <c r="HY125" s="101"/>
      <c r="HZ125" s="101"/>
      <c r="IA125" s="101"/>
      <c r="IB125" s="101"/>
      <c r="IC125" s="101"/>
      <c r="ID125" s="101"/>
      <c r="IE125" s="101"/>
      <c r="IF125" s="101"/>
      <c r="IG125" s="101"/>
      <c r="IH125" s="101"/>
      <c r="II125" s="101"/>
      <c r="IJ125" s="101"/>
      <c r="IK125" s="101"/>
      <c r="IL125" s="101"/>
      <c r="IM125" s="101"/>
      <c r="IN125" s="101"/>
      <c r="IO125" s="101"/>
      <c r="IP125" s="101"/>
      <c r="IQ125" s="101"/>
      <c r="IR125" s="101"/>
      <c r="IS125" s="101"/>
      <c r="IT125" s="101"/>
      <c r="IU125" s="101"/>
      <c r="IV125" s="101"/>
      <c r="IW125" s="101"/>
      <c r="IX125" s="101"/>
      <c r="IY125" s="101"/>
      <c r="IZ125" s="101"/>
      <c r="JA125" s="101"/>
      <c r="JB125" s="101"/>
      <c r="JC125" s="101"/>
      <c r="JD125" s="101"/>
      <c r="JE125" s="101"/>
      <c r="JF125" s="101"/>
      <c r="JG125" s="101"/>
      <c r="JH125" s="101"/>
      <c r="JI125" s="101"/>
      <c r="JJ125" s="101"/>
      <c r="JK125" s="101"/>
      <c r="JL125" s="101"/>
      <c r="JM125" s="101"/>
      <c r="JN125" s="101"/>
      <c r="JO125" s="101"/>
      <c r="JP125" s="101"/>
      <c r="JQ125" s="101"/>
      <c r="JR125" s="101"/>
      <c r="JS125" s="101"/>
      <c r="JT125" s="101"/>
      <c r="JU125" s="101"/>
      <c r="JV125" s="101"/>
      <c r="JW125" s="101"/>
      <c r="JX125" s="101"/>
      <c r="JY125" s="101"/>
      <c r="JZ125" s="101"/>
      <c r="KA125" s="101"/>
      <c r="KB125" s="101"/>
      <c r="KC125" s="101"/>
      <c r="KD125" s="101"/>
      <c r="KE125" s="101"/>
      <c r="KF125" s="101"/>
      <c r="KG125" s="101"/>
      <c r="KH125" s="101"/>
      <c r="KI125" s="101"/>
      <c r="KJ125" s="101"/>
      <c r="KK125" s="101"/>
      <c r="KL125" s="101"/>
      <c r="KM125" s="101"/>
      <c r="KN125" s="101"/>
      <c r="KO125" s="101"/>
      <c r="KP125" s="101"/>
      <c r="KQ125" s="101"/>
      <c r="KR125" s="101"/>
      <c r="KS125" s="101"/>
      <c r="KT125" s="101"/>
      <c r="KU125" s="101"/>
      <c r="KV125" s="101"/>
      <c r="KW125" s="101"/>
      <c r="KX125" s="101"/>
      <c r="KY125" s="101"/>
      <c r="KZ125" s="101"/>
      <c r="LA125" s="101"/>
    </row>
    <row r="126" spans="1:313" s="6" customFormat="1" ht="30" customHeight="1" x14ac:dyDescent="0.25">
      <c r="A126" s="21"/>
      <c r="B126" s="21">
        <v>10</v>
      </c>
      <c r="C126" s="21"/>
      <c r="D126" s="22"/>
      <c r="E126" s="64">
        <f>G126*F126</f>
        <v>1400000.0000000002</v>
      </c>
      <c r="F126" s="65">
        <v>7.0000000000000007E-2</v>
      </c>
      <c r="G126" s="23">
        <v>20000000</v>
      </c>
      <c r="H126" s="58"/>
      <c r="I126" s="23"/>
      <c r="J126" s="21"/>
      <c r="K126" s="21"/>
      <c r="L126" s="21" t="s">
        <v>1399</v>
      </c>
      <c r="M126" s="2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1"/>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c r="GE126" s="101"/>
      <c r="GF126" s="101"/>
      <c r="GG126" s="101"/>
      <c r="GH126" s="101"/>
      <c r="GI126" s="101"/>
      <c r="GJ126" s="101"/>
      <c r="GK126" s="101"/>
      <c r="GL126" s="101"/>
      <c r="GM126" s="101"/>
      <c r="GN126" s="101"/>
      <c r="GO126" s="101"/>
      <c r="GP126" s="101"/>
      <c r="GQ126" s="101"/>
      <c r="GR126" s="101"/>
      <c r="GS126" s="101"/>
      <c r="GT126" s="101"/>
      <c r="GU126" s="101"/>
      <c r="GV126" s="101"/>
      <c r="GW126" s="101"/>
      <c r="GX126" s="101"/>
      <c r="GY126" s="101"/>
      <c r="GZ126" s="101"/>
      <c r="HA126" s="101"/>
      <c r="HB126" s="101"/>
      <c r="HC126" s="101"/>
      <c r="HD126" s="101"/>
      <c r="HE126" s="101"/>
      <c r="HF126" s="101"/>
      <c r="HG126" s="101"/>
      <c r="HH126" s="101"/>
      <c r="HI126" s="101"/>
      <c r="HJ126" s="101"/>
      <c r="HK126" s="101"/>
      <c r="HL126" s="101"/>
      <c r="HM126" s="101"/>
      <c r="HN126" s="101"/>
      <c r="HO126" s="101"/>
      <c r="HP126" s="101"/>
      <c r="HQ126" s="101"/>
      <c r="HR126" s="101"/>
      <c r="HS126" s="101"/>
      <c r="HT126" s="101"/>
      <c r="HU126" s="101"/>
      <c r="HV126" s="101"/>
      <c r="HW126" s="101"/>
      <c r="HX126" s="101"/>
      <c r="HY126" s="101"/>
      <c r="HZ126" s="101"/>
      <c r="IA126" s="101"/>
      <c r="IB126" s="101"/>
      <c r="IC126" s="101"/>
      <c r="ID126" s="101"/>
      <c r="IE126" s="101"/>
      <c r="IF126" s="101"/>
      <c r="IG126" s="101"/>
      <c r="IH126" s="101"/>
      <c r="II126" s="101"/>
      <c r="IJ126" s="101"/>
      <c r="IK126" s="101"/>
      <c r="IL126" s="101"/>
      <c r="IM126" s="101"/>
      <c r="IN126" s="101"/>
      <c r="IO126" s="101"/>
      <c r="IP126" s="101"/>
      <c r="IQ126" s="101"/>
      <c r="IR126" s="101"/>
      <c r="IS126" s="101"/>
      <c r="IT126" s="101"/>
      <c r="IU126" s="101"/>
      <c r="IV126" s="101"/>
      <c r="IW126" s="101"/>
      <c r="IX126" s="101"/>
      <c r="IY126" s="101"/>
      <c r="IZ126" s="101"/>
      <c r="JA126" s="101"/>
      <c r="JB126" s="101"/>
      <c r="JC126" s="101"/>
      <c r="JD126" s="101"/>
      <c r="JE126" s="101"/>
      <c r="JF126" s="101"/>
      <c r="JG126" s="101"/>
      <c r="JH126" s="101"/>
      <c r="JI126" s="101"/>
      <c r="JJ126" s="101"/>
      <c r="JK126" s="101"/>
      <c r="JL126" s="101"/>
      <c r="JM126" s="101"/>
      <c r="JN126" s="101"/>
      <c r="JO126" s="101"/>
      <c r="JP126" s="101"/>
      <c r="JQ126" s="101"/>
      <c r="JR126" s="101"/>
      <c r="JS126" s="101"/>
      <c r="JT126" s="101"/>
      <c r="JU126" s="101"/>
      <c r="JV126" s="101"/>
      <c r="JW126" s="101"/>
      <c r="JX126" s="101"/>
      <c r="JY126" s="101"/>
      <c r="JZ126" s="101"/>
      <c r="KA126" s="101"/>
      <c r="KB126" s="101"/>
      <c r="KC126" s="101"/>
      <c r="KD126" s="101"/>
      <c r="KE126" s="101"/>
      <c r="KF126" s="101"/>
      <c r="KG126" s="101"/>
      <c r="KH126" s="101"/>
      <c r="KI126" s="101"/>
      <c r="KJ126" s="101"/>
      <c r="KK126" s="101"/>
      <c r="KL126" s="101"/>
      <c r="KM126" s="101"/>
      <c r="KN126" s="101"/>
      <c r="KO126" s="101"/>
      <c r="KP126" s="101"/>
      <c r="KQ126" s="101"/>
      <c r="KR126" s="101"/>
      <c r="KS126" s="101"/>
      <c r="KT126" s="101"/>
      <c r="KU126" s="101"/>
      <c r="KV126" s="101"/>
      <c r="KW126" s="101"/>
      <c r="KX126" s="101"/>
      <c r="KY126" s="101"/>
      <c r="KZ126" s="101"/>
      <c r="LA126" s="101"/>
    </row>
    <row r="127" spans="1:313" s="19" customFormat="1" ht="30" customHeight="1" x14ac:dyDescent="0.25">
      <c r="A127" s="7"/>
      <c r="B127" s="7"/>
      <c r="C127" s="7"/>
      <c r="D127" s="7"/>
      <c r="E127" s="7"/>
      <c r="F127" s="7"/>
      <c r="G127" s="7"/>
      <c r="H127" s="7"/>
      <c r="I127" s="7"/>
      <c r="J127" s="7"/>
      <c r="K127" s="7"/>
      <c r="L127" s="7"/>
      <c r="M127" s="7"/>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c r="GE127" s="101"/>
      <c r="GF127" s="101"/>
      <c r="GG127" s="101"/>
      <c r="GH127" s="101"/>
      <c r="GI127" s="101"/>
      <c r="GJ127" s="101"/>
      <c r="GK127" s="101"/>
      <c r="GL127" s="101"/>
      <c r="GM127" s="101"/>
      <c r="GN127" s="101"/>
      <c r="GO127" s="101"/>
      <c r="GP127" s="101"/>
      <c r="GQ127" s="101"/>
      <c r="GR127" s="101"/>
      <c r="GS127" s="101"/>
      <c r="GT127" s="101"/>
      <c r="GU127" s="101"/>
      <c r="GV127" s="101"/>
      <c r="GW127" s="101"/>
      <c r="GX127" s="101"/>
      <c r="GY127" s="101"/>
      <c r="GZ127" s="101"/>
      <c r="HA127" s="101"/>
      <c r="HB127" s="101"/>
      <c r="HC127" s="101"/>
      <c r="HD127" s="101"/>
      <c r="HE127" s="101"/>
      <c r="HF127" s="101"/>
      <c r="HG127" s="101"/>
      <c r="HH127" s="101"/>
      <c r="HI127" s="101"/>
      <c r="HJ127" s="101"/>
      <c r="HK127" s="101"/>
      <c r="HL127" s="101"/>
      <c r="HM127" s="101"/>
      <c r="HN127" s="101"/>
      <c r="HO127" s="101"/>
      <c r="HP127" s="101"/>
      <c r="HQ127" s="101"/>
      <c r="HR127" s="101"/>
      <c r="HS127" s="101"/>
      <c r="HT127" s="101"/>
      <c r="HU127" s="101"/>
      <c r="HV127" s="101"/>
      <c r="HW127" s="101"/>
      <c r="HX127" s="101"/>
      <c r="HY127" s="101"/>
      <c r="HZ127" s="101"/>
      <c r="IA127" s="101"/>
      <c r="IB127" s="101"/>
      <c r="IC127" s="101"/>
      <c r="ID127" s="101"/>
      <c r="IE127" s="101"/>
      <c r="IF127" s="101"/>
      <c r="IG127" s="101"/>
      <c r="IH127" s="101"/>
      <c r="II127" s="101"/>
      <c r="IJ127" s="101"/>
      <c r="IK127" s="101"/>
      <c r="IL127" s="101"/>
      <c r="IM127" s="101"/>
      <c r="IN127" s="101"/>
      <c r="IO127" s="101"/>
      <c r="IP127" s="101"/>
      <c r="IQ127" s="101"/>
      <c r="IR127" s="101"/>
      <c r="IS127" s="101"/>
      <c r="IT127" s="101"/>
      <c r="IU127" s="101"/>
      <c r="IV127" s="101"/>
      <c r="IW127" s="101"/>
      <c r="IX127" s="101"/>
      <c r="IY127" s="101"/>
      <c r="IZ127" s="101"/>
      <c r="JA127" s="101"/>
      <c r="JB127" s="101"/>
      <c r="JC127" s="101"/>
      <c r="JD127" s="101"/>
      <c r="JE127" s="101"/>
      <c r="JF127" s="101"/>
      <c r="JG127" s="101"/>
      <c r="JH127" s="101"/>
      <c r="JI127" s="101"/>
      <c r="JJ127" s="101"/>
      <c r="JK127" s="101"/>
      <c r="JL127" s="101"/>
      <c r="JM127" s="101"/>
      <c r="JN127" s="101"/>
      <c r="JO127" s="101"/>
      <c r="JP127" s="101"/>
      <c r="JQ127" s="101"/>
      <c r="JR127" s="101"/>
      <c r="JS127" s="101"/>
      <c r="JT127" s="101"/>
      <c r="JU127" s="101"/>
      <c r="JV127" s="101"/>
      <c r="JW127" s="101"/>
      <c r="JX127" s="101"/>
      <c r="JY127" s="101"/>
      <c r="JZ127" s="101"/>
      <c r="KA127" s="101"/>
      <c r="KB127" s="101"/>
      <c r="KC127" s="101"/>
      <c r="KD127" s="101"/>
      <c r="KE127" s="101"/>
      <c r="KF127" s="101"/>
      <c r="KG127" s="101"/>
      <c r="KH127" s="101"/>
      <c r="KI127" s="101"/>
      <c r="KJ127" s="101"/>
      <c r="KK127" s="101"/>
      <c r="KL127" s="101"/>
      <c r="KM127" s="101"/>
      <c r="KN127" s="101"/>
      <c r="KO127" s="101"/>
      <c r="KP127" s="101"/>
      <c r="KQ127" s="101"/>
      <c r="KR127" s="101"/>
      <c r="KS127" s="101"/>
      <c r="KT127" s="101"/>
      <c r="KU127" s="101"/>
      <c r="KV127" s="101"/>
      <c r="KW127" s="101"/>
      <c r="KX127" s="101"/>
      <c r="KY127" s="101"/>
      <c r="KZ127" s="101"/>
      <c r="LA127" s="101"/>
    </row>
    <row r="128" spans="1:313" s="6" customFormat="1" ht="30" customHeight="1" x14ac:dyDescent="0.25">
      <c r="A128" s="21" t="s">
        <v>1019</v>
      </c>
      <c r="B128" s="21"/>
      <c r="C128" s="21">
        <v>16</v>
      </c>
      <c r="D128" s="22">
        <v>15</v>
      </c>
      <c r="E128" s="23">
        <f>G128*F128</f>
        <v>2750000</v>
      </c>
      <c r="F128" s="24">
        <v>0.05</v>
      </c>
      <c r="G128" s="23">
        <v>55000000</v>
      </c>
      <c r="H128" s="21"/>
      <c r="I128" s="21"/>
      <c r="J128" s="21"/>
      <c r="K128" s="21"/>
      <c r="L128" s="21" t="s">
        <v>958</v>
      </c>
      <c r="M128" s="2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c r="GE128" s="101"/>
      <c r="GF128" s="101"/>
      <c r="GG128" s="101"/>
      <c r="GH128" s="101"/>
      <c r="GI128" s="101"/>
      <c r="GJ128" s="101"/>
      <c r="GK128" s="101"/>
      <c r="GL128" s="101"/>
      <c r="GM128" s="101"/>
      <c r="GN128" s="101"/>
      <c r="GO128" s="101"/>
      <c r="GP128" s="101"/>
      <c r="GQ128" s="101"/>
      <c r="GR128" s="101"/>
      <c r="GS128" s="101"/>
      <c r="GT128" s="101"/>
      <c r="GU128" s="101"/>
      <c r="GV128" s="101"/>
      <c r="GW128" s="101"/>
      <c r="GX128" s="101"/>
      <c r="GY128" s="101"/>
      <c r="GZ128" s="101"/>
      <c r="HA128" s="101"/>
      <c r="HB128" s="101"/>
      <c r="HC128" s="101"/>
      <c r="HD128" s="101"/>
      <c r="HE128" s="101"/>
      <c r="HF128" s="101"/>
      <c r="HG128" s="101"/>
      <c r="HH128" s="101"/>
      <c r="HI128" s="101"/>
      <c r="HJ128" s="101"/>
      <c r="HK128" s="101"/>
      <c r="HL128" s="101"/>
      <c r="HM128" s="101"/>
      <c r="HN128" s="101"/>
      <c r="HO128" s="101"/>
      <c r="HP128" s="101"/>
      <c r="HQ128" s="101"/>
      <c r="HR128" s="101"/>
      <c r="HS128" s="101"/>
      <c r="HT128" s="101"/>
      <c r="HU128" s="101"/>
      <c r="HV128" s="101"/>
      <c r="HW128" s="101"/>
      <c r="HX128" s="101"/>
      <c r="HY128" s="101"/>
      <c r="HZ128" s="101"/>
      <c r="IA128" s="101"/>
      <c r="IB128" s="101"/>
      <c r="IC128" s="101"/>
      <c r="ID128" s="101"/>
      <c r="IE128" s="101"/>
      <c r="IF128" s="101"/>
      <c r="IG128" s="101"/>
      <c r="IH128" s="101"/>
      <c r="II128" s="101"/>
      <c r="IJ128" s="101"/>
      <c r="IK128" s="101"/>
      <c r="IL128" s="101"/>
      <c r="IM128" s="101"/>
      <c r="IN128" s="101"/>
      <c r="IO128" s="101"/>
      <c r="IP128" s="101"/>
      <c r="IQ128" s="101"/>
      <c r="IR128" s="101"/>
      <c r="IS128" s="101"/>
      <c r="IT128" s="101"/>
      <c r="IU128" s="101"/>
      <c r="IV128" s="101"/>
      <c r="IW128" s="101"/>
      <c r="IX128" s="101"/>
      <c r="IY128" s="101"/>
      <c r="IZ128" s="101"/>
      <c r="JA128" s="101"/>
      <c r="JB128" s="101"/>
      <c r="JC128" s="101"/>
      <c r="JD128" s="101"/>
      <c r="JE128" s="101"/>
      <c r="JF128" s="101"/>
      <c r="JG128" s="101"/>
      <c r="JH128" s="101"/>
      <c r="JI128" s="101"/>
      <c r="JJ128" s="101"/>
      <c r="JK128" s="101"/>
      <c r="JL128" s="101"/>
      <c r="JM128" s="101"/>
      <c r="JN128" s="101"/>
      <c r="JO128" s="101"/>
      <c r="JP128" s="101"/>
      <c r="JQ128" s="101"/>
      <c r="JR128" s="101"/>
      <c r="JS128" s="101"/>
      <c r="JT128" s="101"/>
      <c r="JU128" s="101"/>
      <c r="JV128" s="101"/>
      <c r="JW128" s="101"/>
      <c r="JX128" s="101"/>
      <c r="JY128" s="101"/>
      <c r="JZ128" s="101"/>
      <c r="KA128" s="101"/>
      <c r="KB128" s="101"/>
      <c r="KC128" s="101"/>
      <c r="KD128" s="101"/>
      <c r="KE128" s="101"/>
      <c r="KF128" s="101"/>
      <c r="KG128" s="101"/>
      <c r="KH128" s="101"/>
      <c r="KI128" s="101"/>
      <c r="KJ128" s="101"/>
      <c r="KK128" s="101"/>
      <c r="KL128" s="101"/>
      <c r="KM128" s="101"/>
      <c r="KN128" s="101"/>
      <c r="KO128" s="101"/>
      <c r="KP128" s="101"/>
      <c r="KQ128" s="101"/>
      <c r="KR128" s="101"/>
      <c r="KS128" s="101"/>
      <c r="KT128" s="101"/>
      <c r="KU128" s="101"/>
      <c r="KV128" s="101"/>
      <c r="KW128" s="101"/>
      <c r="KX128" s="101"/>
      <c r="KY128" s="101"/>
      <c r="KZ128" s="101"/>
      <c r="LA128" s="101"/>
    </row>
    <row r="129" spans="1:313" s="6" customFormat="1" ht="30" customHeight="1" x14ac:dyDescent="0.25">
      <c r="A129" s="21"/>
      <c r="B129" s="32"/>
      <c r="C129" s="32">
        <v>16</v>
      </c>
      <c r="D129" s="33">
        <v>16</v>
      </c>
      <c r="E129" s="26">
        <f>G129*F129</f>
        <v>4000000</v>
      </c>
      <c r="F129" s="27">
        <v>0.05</v>
      </c>
      <c r="G129" s="26">
        <v>80000000</v>
      </c>
      <c r="H129" s="32" t="s">
        <v>755</v>
      </c>
      <c r="I129" s="32"/>
      <c r="J129" s="32"/>
      <c r="K129" s="32"/>
      <c r="L129" s="32" t="s">
        <v>600</v>
      </c>
      <c r="M129" s="21">
        <v>172</v>
      </c>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c r="GE129" s="101"/>
      <c r="GF129" s="101"/>
      <c r="GG129" s="101"/>
      <c r="GH129" s="101"/>
      <c r="GI129" s="101"/>
      <c r="GJ129" s="101"/>
      <c r="GK129" s="101"/>
      <c r="GL129" s="101"/>
      <c r="GM129" s="101"/>
      <c r="GN129" s="101"/>
      <c r="GO129" s="101"/>
      <c r="GP129" s="101"/>
      <c r="GQ129" s="101"/>
      <c r="GR129" s="101"/>
      <c r="GS129" s="101"/>
      <c r="GT129" s="101"/>
      <c r="GU129" s="101"/>
      <c r="GV129" s="101"/>
      <c r="GW129" s="101"/>
      <c r="GX129" s="101"/>
      <c r="GY129" s="101"/>
      <c r="GZ129" s="101"/>
      <c r="HA129" s="101"/>
      <c r="HB129" s="101"/>
      <c r="HC129" s="101"/>
      <c r="HD129" s="101"/>
      <c r="HE129" s="101"/>
      <c r="HF129" s="101"/>
      <c r="HG129" s="101"/>
      <c r="HH129" s="101"/>
      <c r="HI129" s="101"/>
      <c r="HJ129" s="101"/>
      <c r="HK129" s="101"/>
      <c r="HL129" s="101"/>
      <c r="HM129" s="101"/>
      <c r="HN129" s="101"/>
      <c r="HO129" s="101"/>
      <c r="HP129" s="101"/>
      <c r="HQ129" s="101"/>
      <c r="HR129" s="101"/>
      <c r="HS129" s="101"/>
      <c r="HT129" s="101"/>
      <c r="HU129" s="101"/>
      <c r="HV129" s="101"/>
      <c r="HW129" s="101"/>
      <c r="HX129" s="101"/>
      <c r="HY129" s="101"/>
      <c r="HZ129" s="101"/>
      <c r="IA129" s="101"/>
      <c r="IB129" s="101"/>
      <c r="IC129" s="101"/>
      <c r="ID129" s="101"/>
      <c r="IE129" s="101"/>
      <c r="IF129" s="101"/>
      <c r="IG129" s="101"/>
      <c r="IH129" s="101"/>
      <c r="II129" s="101"/>
      <c r="IJ129" s="101"/>
      <c r="IK129" s="101"/>
      <c r="IL129" s="101"/>
      <c r="IM129" s="101"/>
      <c r="IN129" s="101"/>
      <c r="IO129" s="101"/>
      <c r="IP129" s="101"/>
      <c r="IQ129" s="101"/>
      <c r="IR129" s="101"/>
      <c r="IS129" s="101"/>
      <c r="IT129" s="101"/>
      <c r="IU129" s="101"/>
      <c r="IV129" s="101"/>
      <c r="IW129" s="101"/>
      <c r="IX129" s="101"/>
      <c r="IY129" s="101"/>
      <c r="IZ129" s="101"/>
      <c r="JA129" s="101"/>
      <c r="JB129" s="101"/>
      <c r="JC129" s="101"/>
      <c r="JD129" s="101"/>
      <c r="JE129" s="101"/>
      <c r="JF129" s="101"/>
      <c r="JG129" s="101"/>
      <c r="JH129" s="101"/>
      <c r="JI129" s="101"/>
      <c r="JJ129" s="101"/>
      <c r="JK129" s="101"/>
      <c r="JL129" s="101"/>
      <c r="JM129" s="101"/>
      <c r="JN129" s="101"/>
      <c r="JO129" s="101"/>
      <c r="JP129" s="101"/>
      <c r="JQ129" s="101"/>
      <c r="JR129" s="101"/>
      <c r="JS129" s="101"/>
      <c r="JT129" s="101"/>
      <c r="JU129" s="101"/>
      <c r="JV129" s="101"/>
      <c r="JW129" s="101"/>
      <c r="JX129" s="101"/>
      <c r="JY129" s="101"/>
      <c r="JZ129" s="101"/>
      <c r="KA129" s="101"/>
      <c r="KB129" s="101"/>
      <c r="KC129" s="101"/>
      <c r="KD129" s="101"/>
      <c r="KE129" s="101"/>
      <c r="KF129" s="101"/>
      <c r="KG129" s="101"/>
      <c r="KH129" s="101"/>
      <c r="KI129" s="101"/>
      <c r="KJ129" s="101"/>
      <c r="KK129" s="101"/>
      <c r="KL129" s="101"/>
      <c r="KM129" s="101"/>
      <c r="KN129" s="101"/>
      <c r="KO129" s="101"/>
      <c r="KP129" s="101"/>
      <c r="KQ129" s="101"/>
      <c r="KR129" s="101"/>
      <c r="KS129" s="101"/>
      <c r="KT129" s="101"/>
      <c r="KU129" s="101"/>
      <c r="KV129" s="101"/>
      <c r="KW129" s="101"/>
      <c r="KX129" s="101"/>
      <c r="KY129" s="101"/>
      <c r="KZ129" s="101"/>
      <c r="LA129" s="101"/>
    </row>
    <row r="130" spans="1:313" s="6" customFormat="1" ht="30" customHeight="1" x14ac:dyDescent="0.25">
      <c r="A130" s="21" t="s">
        <v>854</v>
      </c>
      <c r="B130" s="21"/>
      <c r="C130" s="21">
        <v>16</v>
      </c>
      <c r="D130" s="22">
        <v>16</v>
      </c>
      <c r="E130" s="23">
        <f>G130*F130</f>
        <v>6615000</v>
      </c>
      <c r="F130" s="24">
        <v>4.9000000000000002E-2</v>
      </c>
      <c r="G130" s="23">
        <v>135000000</v>
      </c>
      <c r="H130" s="23" t="s">
        <v>360</v>
      </c>
      <c r="I130" s="23"/>
      <c r="J130" s="23"/>
      <c r="K130" s="23"/>
      <c r="L130" s="23" t="s">
        <v>480</v>
      </c>
      <c r="M130" s="2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c r="GE130" s="101"/>
      <c r="GF130" s="101"/>
      <c r="GG130" s="101"/>
      <c r="GH130" s="101"/>
      <c r="GI130" s="101"/>
      <c r="GJ130" s="101"/>
      <c r="GK130" s="101"/>
      <c r="GL130" s="101"/>
      <c r="GM130" s="101"/>
      <c r="GN130" s="101"/>
      <c r="GO130" s="101"/>
      <c r="GP130" s="101"/>
      <c r="GQ130" s="101"/>
      <c r="GR130" s="101"/>
      <c r="GS130" s="101"/>
      <c r="GT130" s="101"/>
      <c r="GU130" s="101"/>
      <c r="GV130" s="101"/>
      <c r="GW130" s="101"/>
      <c r="GX130" s="101"/>
      <c r="GY130" s="101"/>
      <c r="GZ130" s="101"/>
      <c r="HA130" s="101"/>
      <c r="HB130" s="101"/>
      <c r="HC130" s="101"/>
      <c r="HD130" s="101"/>
      <c r="HE130" s="101"/>
      <c r="HF130" s="101"/>
      <c r="HG130" s="101"/>
      <c r="HH130" s="101"/>
      <c r="HI130" s="101"/>
      <c r="HJ130" s="101"/>
      <c r="HK130" s="101"/>
      <c r="HL130" s="101"/>
      <c r="HM130" s="101"/>
      <c r="HN130" s="101"/>
      <c r="HO130" s="101"/>
      <c r="HP130" s="101"/>
      <c r="HQ130" s="101"/>
      <c r="HR130" s="101"/>
      <c r="HS130" s="101"/>
      <c r="HT130" s="101"/>
      <c r="HU130" s="101"/>
      <c r="HV130" s="101"/>
      <c r="HW130" s="101"/>
      <c r="HX130" s="101"/>
      <c r="HY130" s="101"/>
      <c r="HZ130" s="101"/>
      <c r="IA130" s="101"/>
      <c r="IB130" s="101"/>
      <c r="IC130" s="101"/>
      <c r="ID130" s="101"/>
      <c r="IE130" s="101"/>
      <c r="IF130" s="101"/>
      <c r="IG130" s="101"/>
      <c r="IH130" s="101"/>
      <c r="II130" s="101"/>
      <c r="IJ130" s="101"/>
      <c r="IK130" s="101"/>
      <c r="IL130" s="101"/>
      <c r="IM130" s="101"/>
      <c r="IN130" s="101"/>
      <c r="IO130" s="101"/>
      <c r="IP130" s="101"/>
      <c r="IQ130" s="101"/>
      <c r="IR130" s="101"/>
      <c r="IS130" s="101"/>
      <c r="IT130" s="101"/>
      <c r="IU130" s="101"/>
      <c r="IV130" s="101"/>
      <c r="IW130" s="101"/>
      <c r="IX130" s="101"/>
      <c r="IY130" s="101"/>
      <c r="IZ130" s="101"/>
      <c r="JA130" s="101"/>
      <c r="JB130" s="101"/>
      <c r="JC130" s="101"/>
      <c r="JD130" s="101"/>
      <c r="JE130" s="101"/>
      <c r="JF130" s="101"/>
      <c r="JG130" s="101"/>
      <c r="JH130" s="101"/>
      <c r="JI130" s="101"/>
      <c r="JJ130" s="101"/>
      <c r="JK130" s="101"/>
      <c r="JL130" s="101"/>
      <c r="JM130" s="101"/>
      <c r="JN130" s="101"/>
      <c r="JO130" s="101"/>
      <c r="JP130" s="101"/>
      <c r="JQ130" s="101"/>
      <c r="JR130" s="101"/>
      <c r="JS130" s="101"/>
      <c r="JT130" s="101"/>
      <c r="JU130" s="101"/>
      <c r="JV130" s="101"/>
      <c r="JW130" s="101"/>
      <c r="JX130" s="101"/>
      <c r="JY130" s="101"/>
      <c r="JZ130" s="101"/>
      <c r="KA130" s="101"/>
      <c r="KB130" s="101"/>
      <c r="KC130" s="101"/>
      <c r="KD130" s="101"/>
      <c r="KE130" s="101"/>
      <c r="KF130" s="101"/>
      <c r="KG130" s="101"/>
      <c r="KH130" s="101"/>
      <c r="KI130" s="101"/>
      <c r="KJ130" s="101"/>
      <c r="KK130" s="101"/>
      <c r="KL130" s="101"/>
      <c r="KM130" s="101"/>
      <c r="KN130" s="101"/>
      <c r="KO130" s="101"/>
      <c r="KP130" s="101"/>
      <c r="KQ130" s="101"/>
      <c r="KR130" s="101"/>
      <c r="KS130" s="101"/>
      <c r="KT130" s="101"/>
      <c r="KU130" s="101"/>
      <c r="KV130" s="101"/>
      <c r="KW130" s="101"/>
      <c r="KX130" s="101"/>
      <c r="KY130" s="101"/>
      <c r="KZ130" s="101"/>
      <c r="LA130" s="101"/>
    </row>
    <row r="131" spans="1:313" s="6" customFormat="1" ht="30" customHeight="1" x14ac:dyDescent="0.25">
      <c r="A131" s="21" t="s">
        <v>974</v>
      </c>
      <c r="B131" s="32"/>
      <c r="C131" s="32">
        <v>16</v>
      </c>
      <c r="D131" s="33">
        <v>17</v>
      </c>
      <c r="E131" s="26">
        <v>6400000</v>
      </c>
      <c r="F131" s="32"/>
      <c r="G131" s="32" t="s">
        <v>2</v>
      </c>
      <c r="H131" s="32" t="s">
        <v>973</v>
      </c>
      <c r="I131" s="32"/>
      <c r="J131" s="32"/>
      <c r="K131" s="32"/>
      <c r="L131" s="32" t="s">
        <v>551</v>
      </c>
      <c r="M131" s="2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c r="GE131" s="101"/>
      <c r="GF131" s="101"/>
      <c r="GG131" s="101"/>
      <c r="GH131" s="101"/>
      <c r="GI131" s="101"/>
      <c r="GJ131" s="101"/>
      <c r="GK131" s="101"/>
      <c r="GL131" s="101"/>
      <c r="GM131" s="101"/>
      <c r="GN131" s="101"/>
      <c r="GO131" s="101"/>
      <c r="GP131" s="101"/>
      <c r="GQ131" s="101"/>
      <c r="GR131" s="101"/>
      <c r="GS131" s="101"/>
      <c r="GT131" s="101"/>
      <c r="GU131" s="101"/>
      <c r="GV131" s="101"/>
      <c r="GW131" s="101"/>
      <c r="GX131" s="101"/>
      <c r="GY131" s="101"/>
      <c r="GZ131" s="101"/>
      <c r="HA131" s="101"/>
      <c r="HB131" s="101"/>
      <c r="HC131" s="101"/>
      <c r="HD131" s="101"/>
      <c r="HE131" s="101"/>
      <c r="HF131" s="101"/>
      <c r="HG131" s="101"/>
      <c r="HH131" s="101"/>
      <c r="HI131" s="101"/>
      <c r="HJ131" s="101"/>
      <c r="HK131" s="101"/>
      <c r="HL131" s="101"/>
      <c r="HM131" s="101"/>
      <c r="HN131" s="101"/>
      <c r="HO131" s="101"/>
      <c r="HP131" s="101"/>
      <c r="HQ131" s="101"/>
      <c r="HR131" s="101"/>
      <c r="HS131" s="101"/>
      <c r="HT131" s="101"/>
      <c r="HU131" s="101"/>
      <c r="HV131" s="101"/>
      <c r="HW131" s="101"/>
      <c r="HX131" s="101"/>
      <c r="HY131" s="101"/>
      <c r="HZ131" s="101"/>
      <c r="IA131" s="101"/>
      <c r="IB131" s="101"/>
      <c r="IC131" s="101"/>
      <c r="ID131" s="101"/>
      <c r="IE131" s="101"/>
      <c r="IF131" s="101"/>
      <c r="IG131" s="101"/>
      <c r="IH131" s="101"/>
      <c r="II131" s="101"/>
      <c r="IJ131" s="101"/>
      <c r="IK131" s="101"/>
      <c r="IL131" s="101"/>
      <c r="IM131" s="101"/>
      <c r="IN131" s="101"/>
      <c r="IO131" s="101"/>
      <c r="IP131" s="101"/>
      <c r="IQ131" s="101"/>
      <c r="IR131" s="101"/>
      <c r="IS131" s="101"/>
      <c r="IT131" s="101"/>
      <c r="IU131" s="101"/>
      <c r="IV131" s="101"/>
      <c r="IW131" s="101"/>
      <c r="IX131" s="101"/>
      <c r="IY131" s="101"/>
      <c r="IZ131" s="101"/>
      <c r="JA131" s="101"/>
      <c r="JB131" s="101"/>
      <c r="JC131" s="101"/>
      <c r="JD131" s="101"/>
      <c r="JE131" s="101"/>
      <c r="JF131" s="101"/>
      <c r="JG131" s="101"/>
      <c r="JH131" s="101"/>
      <c r="JI131" s="101"/>
      <c r="JJ131" s="101"/>
      <c r="JK131" s="101"/>
      <c r="JL131" s="101"/>
      <c r="JM131" s="101"/>
      <c r="JN131" s="101"/>
      <c r="JO131" s="101"/>
      <c r="JP131" s="101"/>
      <c r="JQ131" s="101"/>
      <c r="JR131" s="101"/>
      <c r="JS131" s="101"/>
      <c r="JT131" s="101"/>
      <c r="JU131" s="101"/>
      <c r="JV131" s="101"/>
      <c r="JW131" s="101"/>
      <c r="JX131" s="101"/>
      <c r="JY131" s="101"/>
      <c r="JZ131" s="101"/>
      <c r="KA131" s="101"/>
      <c r="KB131" s="101"/>
      <c r="KC131" s="101"/>
      <c r="KD131" s="101"/>
      <c r="KE131" s="101"/>
      <c r="KF131" s="101"/>
      <c r="KG131" s="101"/>
      <c r="KH131" s="101"/>
      <c r="KI131" s="101"/>
      <c r="KJ131" s="101"/>
      <c r="KK131" s="101"/>
      <c r="KL131" s="101"/>
      <c r="KM131" s="101"/>
      <c r="KN131" s="101"/>
      <c r="KO131" s="101"/>
      <c r="KP131" s="101"/>
      <c r="KQ131" s="101"/>
      <c r="KR131" s="101"/>
      <c r="KS131" s="101"/>
      <c r="KT131" s="101"/>
      <c r="KU131" s="101"/>
      <c r="KV131" s="101"/>
      <c r="KW131" s="101"/>
      <c r="KX131" s="101"/>
      <c r="KY131" s="101"/>
      <c r="KZ131" s="101"/>
      <c r="LA131" s="101"/>
    </row>
    <row r="132" spans="1:313" s="6" customFormat="1" ht="30" customHeight="1" x14ac:dyDescent="0.25">
      <c r="A132" s="32" t="s">
        <v>992</v>
      </c>
      <c r="B132" s="32"/>
      <c r="C132" s="32">
        <v>19</v>
      </c>
      <c r="D132" s="33">
        <v>20</v>
      </c>
      <c r="E132" s="26">
        <f t="shared" ref="E132:E137" si="15">G132*F132</f>
        <v>9000000</v>
      </c>
      <c r="F132" s="27">
        <v>0.05</v>
      </c>
      <c r="G132" s="26">
        <v>180000000</v>
      </c>
      <c r="H132" s="26" t="s">
        <v>276</v>
      </c>
      <c r="I132" s="26"/>
      <c r="J132" s="29"/>
      <c r="K132" s="29">
        <v>22</v>
      </c>
      <c r="L132" s="29" t="s">
        <v>103</v>
      </c>
      <c r="M132" s="2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c r="GE132" s="101"/>
      <c r="GF132" s="101"/>
      <c r="GG132" s="101"/>
      <c r="GH132" s="101"/>
      <c r="GI132" s="101"/>
      <c r="GJ132" s="101"/>
      <c r="GK132" s="101"/>
      <c r="GL132" s="101"/>
      <c r="GM132" s="101"/>
      <c r="GN132" s="101"/>
      <c r="GO132" s="101"/>
      <c r="GP132" s="101"/>
      <c r="GQ132" s="101"/>
      <c r="GR132" s="101"/>
      <c r="GS132" s="101"/>
      <c r="GT132" s="101"/>
      <c r="GU132" s="101"/>
      <c r="GV132" s="101"/>
      <c r="GW132" s="101"/>
      <c r="GX132" s="101"/>
      <c r="GY132" s="101"/>
      <c r="GZ132" s="101"/>
      <c r="HA132" s="101"/>
      <c r="HB132" s="101"/>
      <c r="HC132" s="101"/>
      <c r="HD132" s="101"/>
      <c r="HE132" s="101"/>
      <c r="HF132" s="101"/>
      <c r="HG132" s="101"/>
      <c r="HH132" s="101"/>
      <c r="HI132" s="101"/>
      <c r="HJ132" s="101"/>
      <c r="HK132" s="101"/>
      <c r="HL132" s="101"/>
      <c r="HM132" s="101"/>
      <c r="HN132" s="101"/>
      <c r="HO132" s="101"/>
      <c r="HP132" s="101"/>
      <c r="HQ132" s="101"/>
      <c r="HR132" s="101"/>
      <c r="HS132" s="101"/>
      <c r="HT132" s="101"/>
      <c r="HU132" s="101"/>
      <c r="HV132" s="101"/>
      <c r="HW132" s="101"/>
      <c r="HX132" s="101"/>
      <c r="HY132" s="101"/>
      <c r="HZ132" s="101"/>
      <c r="IA132" s="101"/>
      <c r="IB132" s="101"/>
      <c r="IC132" s="101"/>
      <c r="ID132" s="101"/>
      <c r="IE132" s="101"/>
      <c r="IF132" s="101"/>
      <c r="IG132" s="101"/>
      <c r="IH132" s="101"/>
      <c r="II132" s="101"/>
      <c r="IJ132" s="101"/>
      <c r="IK132" s="101"/>
      <c r="IL132" s="101"/>
      <c r="IM132" s="101"/>
      <c r="IN132" s="101"/>
      <c r="IO132" s="101"/>
      <c r="IP132" s="101"/>
      <c r="IQ132" s="101"/>
      <c r="IR132" s="101"/>
      <c r="IS132" s="101"/>
      <c r="IT132" s="101"/>
      <c r="IU132" s="101"/>
      <c r="IV132" s="101"/>
      <c r="IW132" s="101"/>
      <c r="IX132" s="101"/>
      <c r="IY132" s="101"/>
      <c r="IZ132" s="101"/>
      <c r="JA132" s="101"/>
      <c r="JB132" s="101"/>
      <c r="JC132" s="101"/>
      <c r="JD132" s="101"/>
      <c r="JE132" s="101"/>
      <c r="JF132" s="101"/>
      <c r="JG132" s="101"/>
      <c r="JH132" s="101"/>
      <c r="JI132" s="101"/>
      <c r="JJ132" s="101"/>
      <c r="JK132" s="101"/>
      <c r="JL132" s="101"/>
      <c r="JM132" s="101"/>
      <c r="JN132" s="101"/>
      <c r="JO132" s="101"/>
      <c r="JP132" s="101"/>
      <c r="JQ132" s="101"/>
      <c r="JR132" s="101"/>
      <c r="JS132" s="101"/>
      <c r="JT132" s="101"/>
      <c r="JU132" s="101"/>
      <c r="JV132" s="101"/>
      <c r="JW132" s="101"/>
      <c r="JX132" s="101"/>
      <c r="JY132" s="101"/>
      <c r="JZ132" s="101"/>
      <c r="KA132" s="101"/>
      <c r="KB132" s="101"/>
      <c r="KC132" s="101"/>
      <c r="KD132" s="101"/>
      <c r="KE132" s="101"/>
      <c r="KF132" s="101"/>
      <c r="KG132" s="101"/>
      <c r="KH132" s="101"/>
      <c r="KI132" s="101"/>
      <c r="KJ132" s="101"/>
      <c r="KK132" s="101"/>
      <c r="KL132" s="101"/>
      <c r="KM132" s="101"/>
      <c r="KN132" s="101"/>
      <c r="KO132" s="101"/>
      <c r="KP132" s="101"/>
      <c r="KQ132" s="101"/>
      <c r="KR132" s="101"/>
      <c r="KS132" s="101"/>
      <c r="KT132" s="101"/>
      <c r="KU132" s="101"/>
      <c r="KV132" s="101"/>
      <c r="KW132" s="101"/>
      <c r="KX132" s="101"/>
      <c r="KY132" s="101"/>
      <c r="KZ132" s="101"/>
      <c r="LA132" s="101"/>
    </row>
    <row r="133" spans="1:313" s="6" customFormat="1" ht="30" customHeight="1" x14ac:dyDescent="0.25">
      <c r="A133" s="21" t="s">
        <v>544</v>
      </c>
      <c r="B133" s="21"/>
      <c r="C133" s="21">
        <v>19</v>
      </c>
      <c r="D133" s="22">
        <v>17</v>
      </c>
      <c r="E133" s="23">
        <f t="shared" si="15"/>
        <v>1680000</v>
      </c>
      <c r="F133" s="24">
        <v>4.8000000000000001E-2</v>
      </c>
      <c r="G133" s="23">
        <v>35000000</v>
      </c>
      <c r="H133" s="23" t="s">
        <v>440</v>
      </c>
      <c r="I133" s="23"/>
      <c r="J133" s="21"/>
      <c r="K133" s="21"/>
      <c r="L133" s="21" t="s">
        <v>439</v>
      </c>
      <c r="M133" s="2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c r="GE133" s="101"/>
      <c r="GF133" s="101"/>
      <c r="GG133" s="101"/>
      <c r="GH133" s="101"/>
      <c r="GI133" s="101"/>
      <c r="GJ133" s="101"/>
      <c r="GK133" s="101"/>
      <c r="GL133" s="101"/>
      <c r="GM133" s="101"/>
      <c r="GN133" s="101"/>
      <c r="GO133" s="101"/>
      <c r="GP133" s="101"/>
      <c r="GQ133" s="101"/>
      <c r="GR133" s="101"/>
      <c r="GS133" s="101"/>
      <c r="GT133" s="101"/>
      <c r="GU133" s="101"/>
      <c r="GV133" s="101"/>
      <c r="GW133" s="101"/>
      <c r="GX133" s="101"/>
      <c r="GY133" s="101"/>
      <c r="GZ133" s="101"/>
      <c r="HA133" s="101"/>
      <c r="HB133" s="101"/>
      <c r="HC133" s="101"/>
      <c r="HD133" s="101"/>
      <c r="HE133" s="101"/>
      <c r="HF133" s="101"/>
      <c r="HG133" s="101"/>
      <c r="HH133" s="101"/>
      <c r="HI133" s="101"/>
      <c r="HJ133" s="101"/>
      <c r="HK133" s="101"/>
      <c r="HL133" s="101"/>
      <c r="HM133" s="101"/>
      <c r="HN133" s="101"/>
      <c r="HO133" s="101"/>
      <c r="HP133" s="101"/>
      <c r="HQ133" s="101"/>
      <c r="HR133" s="101"/>
      <c r="HS133" s="101"/>
      <c r="HT133" s="101"/>
      <c r="HU133" s="101"/>
      <c r="HV133" s="101"/>
      <c r="HW133" s="101"/>
      <c r="HX133" s="101"/>
      <c r="HY133" s="101"/>
      <c r="HZ133" s="101"/>
      <c r="IA133" s="101"/>
      <c r="IB133" s="101"/>
      <c r="IC133" s="101"/>
      <c r="ID133" s="101"/>
      <c r="IE133" s="101"/>
      <c r="IF133" s="101"/>
      <c r="IG133" s="101"/>
      <c r="IH133" s="101"/>
      <c r="II133" s="101"/>
      <c r="IJ133" s="101"/>
      <c r="IK133" s="101"/>
      <c r="IL133" s="101"/>
      <c r="IM133" s="101"/>
      <c r="IN133" s="101"/>
      <c r="IO133" s="101"/>
      <c r="IP133" s="101"/>
      <c r="IQ133" s="101"/>
      <c r="IR133" s="101"/>
      <c r="IS133" s="101"/>
      <c r="IT133" s="101"/>
      <c r="IU133" s="101"/>
      <c r="IV133" s="101"/>
      <c r="IW133" s="101"/>
      <c r="IX133" s="101"/>
      <c r="IY133" s="101"/>
      <c r="IZ133" s="101"/>
      <c r="JA133" s="101"/>
      <c r="JB133" s="101"/>
      <c r="JC133" s="101"/>
      <c r="JD133" s="101"/>
      <c r="JE133" s="101"/>
      <c r="JF133" s="101"/>
      <c r="JG133" s="101"/>
      <c r="JH133" s="101"/>
      <c r="JI133" s="101"/>
      <c r="JJ133" s="101"/>
      <c r="JK133" s="101"/>
      <c r="JL133" s="101"/>
      <c r="JM133" s="101"/>
      <c r="JN133" s="101"/>
      <c r="JO133" s="101"/>
      <c r="JP133" s="101"/>
      <c r="JQ133" s="101"/>
      <c r="JR133" s="101"/>
      <c r="JS133" s="101"/>
      <c r="JT133" s="101"/>
      <c r="JU133" s="101"/>
      <c r="JV133" s="101"/>
      <c r="JW133" s="101"/>
      <c r="JX133" s="101"/>
      <c r="JY133" s="101"/>
      <c r="JZ133" s="101"/>
      <c r="KA133" s="101"/>
      <c r="KB133" s="101"/>
      <c r="KC133" s="101"/>
      <c r="KD133" s="101"/>
      <c r="KE133" s="101"/>
      <c r="KF133" s="101"/>
      <c r="KG133" s="101"/>
      <c r="KH133" s="101"/>
      <c r="KI133" s="101"/>
      <c r="KJ133" s="101"/>
      <c r="KK133" s="101"/>
      <c r="KL133" s="101"/>
      <c r="KM133" s="101"/>
      <c r="KN133" s="101"/>
      <c r="KO133" s="101"/>
      <c r="KP133" s="101"/>
      <c r="KQ133" s="101"/>
      <c r="KR133" s="101"/>
      <c r="KS133" s="101"/>
      <c r="KT133" s="101"/>
      <c r="KU133" s="101"/>
      <c r="KV133" s="101"/>
      <c r="KW133" s="101"/>
      <c r="KX133" s="101"/>
      <c r="KY133" s="101"/>
      <c r="KZ133" s="101"/>
      <c r="LA133" s="101"/>
    </row>
    <row r="134" spans="1:313" s="6" customFormat="1" ht="30" customHeight="1" x14ac:dyDescent="0.25">
      <c r="A134" s="29" t="s">
        <v>489</v>
      </c>
      <c r="B134" s="29"/>
      <c r="C134" s="29">
        <v>19</v>
      </c>
      <c r="D134" s="30">
        <v>19</v>
      </c>
      <c r="E134" s="23">
        <f t="shared" si="15"/>
        <v>1200000</v>
      </c>
      <c r="F134" s="24">
        <v>0.04</v>
      </c>
      <c r="G134" s="23">
        <v>30000000</v>
      </c>
      <c r="H134" s="23" t="s">
        <v>425</v>
      </c>
      <c r="I134" s="23"/>
      <c r="J134" s="21"/>
      <c r="K134" s="21"/>
      <c r="L134" s="21" t="s">
        <v>284</v>
      </c>
      <c r="M134" s="2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c r="GE134" s="101"/>
      <c r="GF134" s="101"/>
      <c r="GG134" s="101"/>
      <c r="GH134" s="101"/>
      <c r="GI134" s="101"/>
      <c r="GJ134" s="101"/>
      <c r="GK134" s="101"/>
      <c r="GL134" s="101"/>
      <c r="GM134" s="101"/>
      <c r="GN134" s="101"/>
      <c r="GO134" s="101"/>
      <c r="GP134" s="101"/>
      <c r="GQ134" s="101"/>
      <c r="GR134" s="101"/>
      <c r="GS134" s="101"/>
      <c r="GT134" s="101"/>
      <c r="GU134" s="101"/>
      <c r="GV134" s="101"/>
      <c r="GW134" s="101"/>
      <c r="GX134" s="101"/>
      <c r="GY134" s="101"/>
      <c r="GZ134" s="101"/>
      <c r="HA134" s="101"/>
      <c r="HB134" s="101"/>
      <c r="HC134" s="101"/>
      <c r="HD134" s="101"/>
      <c r="HE134" s="101"/>
      <c r="HF134" s="101"/>
      <c r="HG134" s="101"/>
      <c r="HH134" s="101"/>
      <c r="HI134" s="101"/>
      <c r="HJ134" s="101"/>
      <c r="HK134" s="101"/>
      <c r="HL134" s="101"/>
      <c r="HM134" s="101"/>
      <c r="HN134" s="101"/>
      <c r="HO134" s="101"/>
      <c r="HP134" s="101"/>
      <c r="HQ134" s="101"/>
      <c r="HR134" s="101"/>
      <c r="HS134" s="101"/>
      <c r="HT134" s="101"/>
      <c r="HU134" s="101"/>
      <c r="HV134" s="101"/>
      <c r="HW134" s="101"/>
      <c r="HX134" s="101"/>
      <c r="HY134" s="101"/>
      <c r="HZ134" s="101"/>
      <c r="IA134" s="101"/>
      <c r="IB134" s="101"/>
      <c r="IC134" s="101"/>
      <c r="ID134" s="101"/>
      <c r="IE134" s="101"/>
      <c r="IF134" s="101"/>
      <c r="IG134" s="101"/>
      <c r="IH134" s="101"/>
      <c r="II134" s="101"/>
      <c r="IJ134" s="101"/>
      <c r="IK134" s="101"/>
      <c r="IL134" s="101"/>
      <c r="IM134" s="101"/>
      <c r="IN134" s="101"/>
      <c r="IO134" s="101"/>
      <c r="IP134" s="101"/>
      <c r="IQ134" s="101"/>
      <c r="IR134" s="101"/>
      <c r="IS134" s="101"/>
      <c r="IT134" s="101"/>
      <c r="IU134" s="101"/>
      <c r="IV134" s="101"/>
      <c r="IW134" s="101"/>
      <c r="IX134" s="101"/>
      <c r="IY134" s="101"/>
      <c r="IZ134" s="101"/>
      <c r="JA134" s="101"/>
      <c r="JB134" s="101"/>
      <c r="JC134" s="101"/>
      <c r="JD134" s="101"/>
      <c r="JE134" s="101"/>
      <c r="JF134" s="101"/>
      <c r="JG134" s="101"/>
      <c r="JH134" s="101"/>
      <c r="JI134" s="101"/>
      <c r="JJ134" s="101"/>
      <c r="JK134" s="101"/>
      <c r="JL134" s="101"/>
      <c r="JM134" s="101"/>
      <c r="JN134" s="101"/>
      <c r="JO134" s="101"/>
      <c r="JP134" s="101"/>
      <c r="JQ134" s="101"/>
      <c r="JR134" s="101"/>
      <c r="JS134" s="101"/>
      <c r="JT134" s="101"/>
      <c r="JU134" s="101"/>
      <c r="JV134" s="101"/>
      <c r="JW134" s="101"/>
      <c r="JX134" s="101"/>
      <c r="JY134" s="101"/>
      <c r="JZ134" s="101"/>
      <c r="KA134" s="101"/>
      <c r="KB134" s="101"/>
      <c r="KC134" s="101"/>
      <c r="KD134" s="101"/>
      <c r="KE134" s="101"/>
      <c r="KF134" s="101"/>
      <c r="KG134" s="101"/>
      <c r="KH134" s="101"/>
      <c r="KI134" s="101"/>
      <c r="KJ134" s="101"/>
      <c r="KK134" s="101"/>
      <c r="KL134" s="101"/>
      <c r="KM134" s="101"/>
      <c r="KN134" s="101"/>
      <c r="KO134" s="101"/>
      <c r="KP134" s="101"/>
      <c r="KQ134" s="101"/>
      <c r="KR134" s="101"/>
      <c r="KS134" s="101"/>
      <c r="KT134" s="101"/>
      <c r="KU134" s="101"/>
      <c r="KV134" s="101"/>
      <c r="KW134" s="101"/>
      <c r="KX134" s="101"/>
      <c r="KY134" s="101"/>
      <c r="KZ134" s="101"/>
      <c r="LA134" s="101"/>
    </row>
    <row r="135" spans="1:313" s="6" customFormat="1" ht="30" customHeight="1" x14ac:dyDescent="0.25">
      <c r="A135" s="21" t="s">
        <v>1287</v>
      </c>
      <c r="B135" s="21"/>
      <c r="C135" s="21">
        <v>20</v>
      </c>
      <c r="D135" s="22">
        <v>20</v>
      </c>
      <c r="E135" s="23">
        <f t="shared" si="15"/>
        <v>4200000</v>
      </c>
      <c r="F135" s="24">
        <v>7.0000000000000007E-2</v>
      </c>
      <c r="G135" s="23">
        <v>60000000</v>
      </c>
      <c r="H135" s="23" t="s">
        <v>491</v>
      </c>
      <c r="I135" s="23"/>
      <c r="J135" s="21"/>
      <c r="K135" s="21"/>
      <c r="L135" s="21" t="s">
        <v>286</v>
      </c>
      <c r="M135" s="2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c r="GE135" s="101"/>
      <c r="GF135" s="101"/>
      <c r="GG135" s="101"/>
      <c r="GH135" s="101"/>
      <c r="GI135" s="101"/>
      <c r="GJ135" s="101"/>
      <c r="GK135" s="101"/>
      <c r="GL135" s="101"/>
      <c r="GM135" s="101"/>
      <c r="GN135" s="101"/>
      <c r="GO135" s="101"/>
      <c r="GP135" s="101"/>
      <c r="GQ135" s="101"/>
      <c r="GR135" s="101"/>
      <c r="GS135" s="101"/>
      <c r="GT135" s="101"/>
      <c r="GU135" s="101"/>
      <c r="GV135" s="101"/>
      <c r="GW135" s="101"/>
      <c r="GX135" s="101"/>
      <c r="GY135" s="101"/>
      <c r="GZ135" s="101"/>
      <c r="HA135" s="101"/>
      <c r="HB135" s="101"/>
      <c r="HC135" s="101"/>
      <c r="HD135" s="101"/>
      <c r="HE135" s="101"/>
      <c r="HF135" s="101"/>
      <c r="HG135" s="101"/>
      <c r="HH135" s="101"/>
      <c r="HI135" s="101"/>
      <c r="HJ135" s="101"/>
      <c r="HK135" s="101"/>
      <c r="HL135" s="101"/>
      <c r="HM135" s="101"/>
      <c r="HN135" s="101"/>
      <c r="HO135" s="101"/>
      <c r="HP135" s="101"/>
      <c r="HQ135" s="101"/>
      <c r="HR135" s="101"/>
      <c r="HS135" s="101"/>
      <c r="HT135" s="101"/>
      <c r="HU135" s="101"/>
      <c r="HV135" s="101"/>
      <c r="HW135" s="101"/>
      <c r="HX135" s="101"/>
      <c r="HY135" s="101"/>
      <c r="HZ135" s="101"/>
      <c r="IA135" s="101"/>
      <c r="IB135" s="101"/>
      <c r="IC135" s="101"/>
      <c r="ID135" s="101"/>
      <c r="IE135" s="101"/>
      <c r="IF135" s="101"/>
      <c r="IG135" s="101"/>
      <c r="IH135" s="101"/>
      <c r="II135" s="101"/>
      <c r="IJ135" s="101"/>
      <c r="IK135" s="101"/>
      <c r="IL135" s="101"/>
      <c r="IM135" s="101"/>
      <c r="IN135" s="101"/>
      <c r="IO135" s="101"/>
      <c r="IP135" s="101"/>
      <c r="IQ135" s="101"/>
      <c r="IR135" s="101"/>
      <c r="IS135" s="101"/>
      <c r="IT135" s="101"/>
      <c r="IU135" s="101"/>
      <c r="IV135" s="101"/>
      <c r="IW135" s="101"/>
      <c r="IX135" s="101"/>
      <c r="IY135" s="101"/>
      <c r="IZ135" s="101"/>
      <c r="JA135" s="101"/>
      <c r="JB135" s="101"/>
      <c r="JC135" s="101"/>
      <c r="JD135" s="101"/>
      <c r="JE135" s="101"/>
      <c r="JF135" s="101"/>
      <c r="JG135" s="101"/>
      <c r="JH135" s="101"/>
      <c r="JI135" s="101"/>
      <c r="JJ135" s="101"/>
      <c r="JK135" s="101"/>
      <c r="JL135" s="101"/>
      <c r="JM135" s="101"/>
      <c r="JN135" s="101"/>
      <c r="JO135" s="101"/>
      <c r="JP135" s="101"/>
      <c r="JQ135" s="101"/>
      <c r="JR135" s="101"/>
      <c r="JS135" s="101"/>
      <c r="JT135" s="101"/>
      <c r="JU135" s="101"/>
      <c r="JV135" s="101"/>
      <c r="JW135" s="101"/>
      <c r="JX135" s="101"/>
      <c r="JY135" s="101"/>
      <c r="JZ135" s="101"/>
      <c r="KA135" s="101"/>
      <c r="KB135" s="101"/>
      <c r="KC135" s="101"/>
      <c r="KD135" s="101"/>
      <c r="KE135" s="101"/>
      <c r="KF135" s="101"/>
      <c r="KG135" s="101"/>
      <c r="KH135" s="101"/>
      <c r="KI135" s="101"/>
      <c r="KJ135" s="101"/>
      <c r="KK135" s="101"/>
      <c r="KL135" s="101"/>
      <c r="KM135" s="101"/>
      <c r="KN135" s="101"/>
      <c r="KO135" s="101"/>
      <c r="KP135" s="101"/>
      <c r="KQ135" s="101"/>
      <c r="KR135" s="101"/>
      <c r="KS135" s="101"/>
      <c r="KT135" s="101"/>
      <c r="KU135" s="101"/>
      <c r="KV135" s="101"/>
      <c r="KW135" s="101"/>
      <c r="KX135" s="101"/>
      <c r="KY135" s="101"/>
      <c r="KZ135" s="101"/>
      <c r="LA135" s="101"/>
    </row>
    <row r="136" spans="1:313" s="6" customFormat="1" ht="30" customHeight="1" x14ac:dyDescent="0.25">
      <c r="A136" s="32"/>
      <c r="B136" s="32"/>
      <c r="C136" s="32">
        <v>20</v>
      </c>
      <c r="D136" s="33">
        <v>20</v>
      </c>
      <c r="E136" s="23">
        <f t="shared" si="15"/>
        <v>400000</v>
      </c>
      <c r="F136" s="24">
        <v>0.04</v>
      </c>
      <c r="G136" s="23">
        <v>10000000</v>
      </c>
      <c r="H136" s="32" t="s">
        <v>863</v>
      </c>
      <c r="I136" s="32"/>
      <c r="J136" s="32"/>
      <c r="K136" s="32"/>
      <c r="L136" s="32" t="s">
        <v>529</v>
      </c>
      <c r="M136" s="21">
        <v>197</v>
      </c>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c r="GE136" s="101"/>
      <c r="GF136" s="101"/>
      <c r="GG136" s="101"/>
      <c r="GH136" s="101"/>
      <c r="GI136" s="101"/>
      <c r="GJ136" s="101"/>
      <c r="GK136" s="101"/>
      <c r="GL136" s="101"/>
      <c r="GM136" s="101"/>
      <c r="GN136" s="101"/>
      <c r="GO136" s="101"/>
      <c r="GP136" s="101"/>
      <c r="GQ136" s="101"/>
      <c r="GR136" s="101"/>
      <c r="GS136" s="101"/>
      <c r="GT136" s="101"/>
      <c r="GU136" s="101"/>
      <c r="GV136" s="101"/>
      <c r="GW136" s="101"/>
      <c r="GX136" s="101"/>
      <c r="GY136" s="101"/>
      <c r="GZ136" s="101"/>
      <c r="HA136" s="101"/>
      <c r="HB136" s="101"/>
      <c r="HC136" s="101"/>
      <c r="HD136" s="101"/>
      <c r="HE136" s="101"/>
      <c r="HF136" s="101"/>
      <c r="HG136" s="101"/>
      <c r="HH136" s="101"/>
      <c r="HI136" s="101"/>
      <c r="HJ136" s="101"/>
      <c r="HK136" s="101"/>
      <c r="HL136" s="101"/>
      <c r="HM136" s="101"/>
      <c r="HN136" s="101"/>
      <c r="HO136" s="101"/>
      <c r="HP136" s="101"/>
      <c r="HQ136" s="101"/>
      <c r="HR136" s="101"/>
      <c r="HS136" s="101"/>
      <c r="HT136" s="101"/>
      <c r="HU136" s="101"/>
      <c r="HV136" s="101"/>
      <c r="HW136" s="101"/>
      <c r="HX136" s="101"/>
      <c r="HY136" s="101"/>
      <c r="HZ136" s="101"/>
      <c r="IA136" s="101"/>
      <c r="IB136" s="101"/>
      <c r="IC136" s="101"/>
      <c r="ID136" s="101"/>
      <c r="IE136" s="101"/>
      <c r="IF136" s="101"/>
      <c r="IG136" s="101"/>
      <c r="IH136" s="101"/>
      <c r="II136" s="101"/>
      <c r="IJ136" s="101"/>
      <c r="IK136" s="101"/>
      <c r="IL136" s="101"/>
      <c r="IM136" s="101"/>
      <c r="IN136" s="101"/>
      <c r="IO136" s="101"/>
      <c r="IP136" s="101"/>
      <c r="IQ136" s="101"/>
      <c r="IR136" s="101"/>
      <c r="IS136" s="101"/>
      <c r="IT136" s="101"/>
      <c r="IU136" s="101"/>
      <c r="IV136" s="101"/>
      <c r="IW136" s="101"/>
      <c r="IX136" s="101"/>
      <c r="IY136" s="101"/>
      <c r="IZ136" s="101"/>
      <c r="JA136" s="101"/>
      <c r="JB136" s="101"/>
      <c r="JC136" s="101"/>
      <c r="JD136" s="101"/>
      <c r="JE136" s="101"/>
      <c r="JF136" s="101"/>
      <c r="JG136" s="101"/>
      <c r="JH136" s="101"/>
      <c r="JI136" s="101"/>
      <c r="JJ136" s="101"/>
      <c r="JK136" s="101"/>
      <c r="JL136" s="101"/>
      <c r="JM136" s="101"/>
      <c r="JN136" s="101"/>
      <c r="JO136" s="101"/>
      <c r="JP136" s="101"/>
      <c r="JQ136" s="101"/>
      <c r="JR136" s="101"/>
      <c r="JS136" s="101"/>
      <c r="JT136" s="101"/>
      <c r="JU136" s="101"/>
      <c r="JV136" s="101"/>
      <c r="JW136" s="101"/>
      <c r="JX136" s="101"/>
      <c r="JY136" s="101"/>
      <c r="JZ136" s="101"/>
      <c r="KA136" s="101"/>
      <c r="KB136" s="101"/>
      <c r="KC136" s="101"/>
      <c r="KD136" s="101"/>
      <c r="KE136" s="101"/>
      <c r="KF136" s="101"/>
      <c r="KG136" s="101"/>
      <c r="KH136" s="101"/>
      <c r="KI136" s="101"/>
      <c r="KJ136" s="101"/>
      <c r="KK136" s="101"/>
      <c r="KL136" s="101"/>
      <c r="KM136" s="101"/>
      <c r="KN136" s="101"/>
      <c r="KO136" s="101"/>
      <c r="KP136" s="101"/>
      <c r="KQ136" s="101"/>
      <c r="KR136" s="101"/>
      <c r="KS136" s="101"/>
      <c r="KT136" s="101"/>
      <c r="KU136" s="101"/>
      <c r="KV136" s="101"/>
      <c r="KW136" s="101"/>
      <c r="KX136" s="101"/>
      <c r="KY136" s="101"/>
      <c r="KZ136" s="101"/>
      <c r="LA136" s="101"/>
    </row>
    <row r="137" spans="1:313" s="6" customFormat="1" ht="30" customHeight="1" x14ac:dyDescent="0.25">
      <c r="A137" s="21" t="s">
        <v>1288</v>
      </c>
      <c r="B137" s="21"/>
      <c r="C137" s="21">
        <v>20</v>
      </c>
      <c r="D137" s="22">
        <v>14</v>
      </c>
      <c r="E137" s="23">
        <f t="shared" si="15"/>
        <v>10920000</v>
      </c>
      <c r="F137" s="24">
        <v>5.1999999999999998E-2</v>
      </c>
      <c r="G137" s="23">
        <v>210000000</v>
      </c>
      <c r="H137" s="21" t="s">
        <v>901</v>
      </c>
      <c r="I137" s="21"/>
      <c r="J137" s="21"/>
      <c r="K137" s="21"/>
      <c r="L137" s="21" t="s">
        <v>900</v>
      </c>
      <c r="M137" s="2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c r="GE137" s="101"/>
      <c r="GF137" s="101"/>
      <c r="GG137" s="101"/>
      <c r="GH137" s="101"/>
      <c r="GI137" s="101"/>
      <c r="GJ137" s="101"/>
      <c r="GK137" s="101"/>
      <c r="GL137" s="101"/>
      <c r="GM137" s="101"/>
      <c r="GN137" s="101"/>
      <c r="GO137" s="101"/>
      <c r="GP137" s="101"/>
      <c r="GQ137" s="101"/>
      <c r="GR137" s="101"/>
      <c r="GS137" s="101"/>
      <c r="GT137" s="101"/>
      <c r="GU137" s="101"/>
      <c r="GV137" s="101"/>
      <c r="GW137" s="101"/>
      <c r="GX137" s="101"/>
      <c r="GY137" s="101"/>
      <c r="GZ137" s="101"/>
      <c r="HA137" s="101"/>
      <c r="HB137" s="101"/>
      <c r="HC137" s="101"/>
      <c r="HD137" s="101"/>
      <c r="HE137" s="101"/>
      <c r="HF137" s="101"/>
      <c r="HG137" s="101"/>
      <c r="HH137" s="101"/>
      <c r="HI137" s="101"/>
      <c r="HJ137" s="101"/>
      <c r="HK137" s="101"/>
      <c r="HL137" s="101"/>
      <c r="HM137" s="101"/>
      <c r="HN137" s="101"/>
      <c r="HO137" s="101"/>
      <c r="HP137" s="101"/>
      <c r="HQ137" s="101"/>
      <c r="HR137" s="101"/>
      <c r="HS137" s="101"/>
      <c r="HT137" s="101"/>
      <c r="HU137" s="101"/>
      <c r="HV137" s="101"/>
      <c r="HW137" s="101"/>
      <c r="HX137" s="101"/>
      <c r="HY137" s="101"/>
      <c r="HZ137" s="101"/>
      <c r="IA137" s="101"/>
      <c r="IB137" s="101"/>
      <c r="IC137" s="101"/>
      <c r="ID137" s="101"/>
      <c r="IE137" s="101"/>
      <c r="IF137" s="101"/>
      <c r="IG137" s="101"/>
      <c r="IH137" s="101"/>
      <c r="II137" s="101"/>
      <c r="IJ137" s="101"/>
      <c r="IK137" s="101"/>
      <c r="IL137" s="101"/>
      <c r="IM137" s="101"/>
      <c r="IN137" s="101"/>
      <c r="IO137" s="101"/>
      <c r="IP137" s="101"/>
      <c r="IQ137" s="101"/>
      <c r="IR137" s="101"/>
      <c r="IS137" s="101"/>
      <c r="IT137" s="101"/>
      <c r="IU137" s="101"/>
      <c r="IV137" s="101"/>
      <c r="IW137" s="101"/>
      <c r="IX137" s="101"/>
      <c r="IY137" s="101"/>
      <c r="IZ137" s="101"/>
      <c r="JA137" s="101"/>
      <c r="JB137" s="101"/>
      <c r="JC137" s="101"/>
      <c r="JD137" s="101"/>
      <c r="JE137" s="101"/>
      <c r="JF137" s="101"/>
      <c r="JG137" s="101"/>
      <c r="JH137" s="101"/>
      <c r="JI137" s="101"/>
      <c r="JJ137" s="101"/>
      <c r="JK137" s="101"/>
      <c r="JL137" s="101"/>
      <c r="JM137" s="101"/>
      <c r="JN137" s="101"/>
      <c r="JO137" s="101"/>
      <c r="JP137" s="101"/>
      <c r="JQ137" s="101"/>
      <c r="JR137" s="101"/>
      <c r="JS137" s="101"/>
      <c r="JT137" s="101"/>
      <c r="JU137" s="101"/>
      <c r="JV137" s="101"/>
      <c r="JW137" s="101"/>
      <c r="JX137" s="101"/>
      <c r="JY137" s="101"/>
      <c r="JZ137" s="101"/>
      <c r="KA137" s="101"/>
      <c r="KB137" s="101"/>
      <c r="KC137" s="101"/>
      <c r="KD137" s="101"/>
      <c r="KE137" s="101"/>
      <c r="KF137" s="101"/>
      <c r="KG137" s="101"/>
      <c r="KH137" s="101"/>
      <c r="KI137" s="101"/>
      <c r="KJ137" s="101"/>
      <c r="KK137" s="101"/>
      <c r="KL137" s="101"/>
      <c r="KM137" s="101"/>
      <c r="KN137" s="101"/>
      <c r="KO137" s="101"/>
      <c r="KP137" s="101"/>
      <c r="KQ137" s="101"/>
      <c r="KR137" s="101"/>
      <c r="KS137" s="101"/>
      <c r="KT137" s="101"/>
      <c r="KU137" s="101"/>
      <c r="KV137" s="101"/>
      <c r="KW137" s="101"/>
      <c r="KX137" s="101"/>
      <c r="KY137" s="101"/>
      <c r="KZ137" s="101"/>
      <c r="LA137" s="101"/>
    </row>
    <row r="138" spans="1:313" s="6" customFormat="1" ht="30" customHeight="1" x14ac:dyDescent="0.25">
      <c r="A138" s="29" t="s">
        <v>1314</v>
      </c>
      <c r="B138" s="29"/>
      <c r="C138" s="29" t="s">
        <v>1313</v>
      </c>
      <c r="D138" s="30">
        <v>17</v>
      </c>
      <c r="E138" s="23">
        <f>G138*F138</f>
        <v>2000000</v>
      </c>
      <c r="F138" s="24">
        <v>0.04</v>
      </c>
      <c r="G138" s="23">
        <v>50000000</v>
      </c>
      <c r="H138" s="23" t="s">
        <v>744</v>
      </c>
      <c r="I138" s="23"/>
      <c r="J138" s="21"/>
      <c r="K138" s="21"/>
      <c r="L138" s="21" t="s">
        <v>743</v>
      </c>
      <c r="M138" s="2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c r="GE138" s="101"/>
      <c r="GF138" s="101"/>
      <c r="GG138" s="101"/>
      <c r="GH138" s="101"/>
      <c r="GI138" s="101"/>
      <c r="GJ138" s="101"/>
      <c r="GK138" s="101"/>
      <c r="GL138" s="101"/>
      <c r="GM138" s="101"/>
      <c r="GN138" s="101"/>
      <c r="GO138" s="101"/>
      <c r="GP138" s="101"/>
      <c r="GQ138" s="101"/>
      <c r="GR138" s="101"/>
      <c r="GS138" s="101"/>
      <c r="GT138" s="101"/>
      <c r="GU138" s="101"/>
      <c r="GV138" s="101"/>
      <c r="GW138" s="101"/>
      <c r="GX138" s="101"/>
      <c r="GY138" s="101"/>
      <c r="GZ138" s="101"/>
      <c r="HA138" s="101"/>
      <c r="HB138" s="101"/>
      <c r="HC138" s="101"/>
      <c r="HD138" s="101"/>
      <c r="HE138" s="101"/>
      <c r="HF138" s="101"/>
      <c r="HG138" s="101"/>
      <c r="HH138" s="101"/>
      <c r="HI138" s="101"/>
      <c r="HJ138" s="101"/>
      <c r="HK138" s="101"/>
      <c r="HL138" s="101"/>
      <c r="HM138" s="101"/>
      <c r="HN138" s="101"/>
      <c r="HO138" s="101"/>
      <c r="HP138" s="101"/>
      <c r="HQ138" s="101"/>
      <c r="HR138" s="101"/>
      <c r="HS138" s="101"/>
      <c r="HT138" s="101"/>
      <c r="HU138" s="101"/>
      <c r="HV138" s="101"/>
      <c r="HW138" s="101"/>
      <c r="HX138" s="101"/>
      <c r="HY138" s="101"/>
      <c r="HZ138" s="101"/>
      <c r="IA138" s="101"/>
      <c r="IB138" s="101"/>
      <c r="IC138" s="101"/>
      <c r="ID138" s="101"/>
      <c r="IE138" s="101"/>
      <c r="IF138" s="101"/>
      <c r="IG138" s="101"/>
      <c r="IH138" s="101"/>
      <c r="II138" s="101"/>
      <c r="IJ138" s="101"/>
      <c r="IK138" s="101"/>
      <c r="IL138" s="101"/>
      <c r="IM138" s="101"/>
      <c r="IN138" s="101"/>
      <c r="IO138" s="101"/>
      <c r="IP138" s="101"/>
      <c r="IQ138" s="101"/>
      <c r="IR138" s="101"/>
      <c r="IS138" s="101"/>
      <c r="IT138" s="101"/>
      <c r="IU138" s="101"/>
      <c r="IV138" s="101"/>
      <c r="IW138" s="101"/>
      <c r="IX138" s="101"/>
      <c r="IY138" s="101"/>
      <c r="IZ138" s="101"/>
      <c r="JA138" s="101"/>
      <c r="JB138" s="101"/>
      <c r="JC138" s="101"/>
      <c r="JD138" s="101"/>
      <c r="JE138" s="101"/>
      <c r="JF138" s="101"/>
      <c r="JG138" s="101"/>
      <c r="JH138" s="101"/>
      <c r="JI138" s="101"/>
      <c r="JJ138" s="101"/>
      <c r="JK138" s="101"/>
      <c r="JL138" s="101"/>
      <c r="JM138" s="101"/>
      <c r="JN138" s="101"/>
      <c r="JO138" s="101"/>
      <c r="JP138" s="101"/>
      <c r="JQ138" s="101"/>
      <c r="JR138" s="101"/>
      <c r="JS138" s="101"/>
      <c r="JT138" s="101"/>
      <c r="JU138" s="101"/>
      <c r="JV138" s="101"/>
      <c r="JW138" s="101"/>
      <c r="JX138" s="101"/>
      <c r="JY138" s="101"/>
      <c r="JZ138" s="101"/>
      <c r="KA138" s="101"/>
      <c r="KB138" s="101"/>
      <c r="KC138" s="101"/>
      <c r="KD138" s="101"/>
      <c r="KE138" s="101"/>
      <c r="KF138" s="101"/>
      <c r="KG138" s="101"/>
      <c r="KH138" s="101"/>
      <c r="KI138" s="101"/>
      <c r="KJ138" s="101"/>
      <c r="KK138" s="101"/>
      <c r="KL138" s="101"/>
      <c r="KM138" s="101"/>
      <c r="KN138" s="101"/>
      <c r="KO138" s="101"/>
      <c r="KP138" s="101"/>
      <c r="KQ138" s="101"/>
      <c r="KR138" s="101"/>
      <c r="KS138" s="101"/>
      <c r="KT138" s="101"/>
      <c r="KU138" s="101"/>
      <c r="KV138" s="101"/>
      <c r="KW138" s="101"/>
      <c r="KX138" s="101"/>
      <c r="KY138" s="101"/>
      <c r="KZ138" s="101"/>
      <c r="LA138" s="101"/>
    </row>
    <row r="139" spans="1:313" s="6" customFormat="1" ht="30" customHeight="1" x14ac:dyDescent="0.25">
      <c r="A139" s="21"/>
      <c r="B139" s="21"/>
      <c r="C139" s="21">
        <v>20</v>
      </c>
      <c r="D139" s="22">
        <v>19</v>
      </c>
      <c r="E139" s="26">
        <f>G139*F139</f>
        <v>1000000</v>
      </c>
      <c r="F139" s="24">
        <v>0.05</v>
      </c>
      <c r="G139" s="23">
        <v>20000000</v>
      </c>
      <c r="H139" s="21">
        <v>5884</v>
      </c>
      <c r="I139" s="21"/>
      <c r="J139" s="21"/>
      <c r="K139" s="21"/>
      <c r="L139" s="21" t="s">
        <v>975</v>
      </c>
      <c r="M139" s="2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c r="GE139" s="101"/>
      <c r="GF139" s="101"/>
      <c r="GG139" s="101"/>
      <c r="GH139" s="101"/>
      <c r="GI139" s="101"/>
      <c r="GJ139" s="101"/>
      <c r="GK139" s="101"/>
      <c r="GL139" s="101"/>
      <c r="GM139" s="101"/>
      <c r="GN139" s="101"/>
      <c r="GO139" s="101"/>
      <c r="GP139" s="101"/>
      <c r="GQ139" s="101"/>
      <c r="GR139" s="101"/>
      <c r="GS139" s="101"/>
      <c r="GT139" s="101"/>
      <c r="GU139" s="101"/>
      <c r="GV139" s="101"/>
      <c r="GW139" s="101"/>
      <c r="GX139" s="101"/>
      <c r="GY139" s="101"/>
      <c r="GZ139" s="101"/>
      <c r="HA139" s="101"/>
      <c r="HB139" s="101"/>
      <c r="HC139" s="101"/>
      <c r="HD139" s="101"/>
      <c r="HE139" s="101"/>
      <c r="HF139" s="101"/>
      <c r="HG139" s="101"/>
      <c r="HH139" s="101"/>
      <c r="HI139" s="101"/>
      <c r="HJ139" s="101"/>
      <c r="HK139" s="101"/>
      <c r="HL139" s="101"/>
      <c r="HM139" s="101"/>
      <c r="HN139" s="101"/>
      <c r="HO139" s="101"/>
      <c r="HP139" s="101"/>
      <c r="HQ139" s="101"/>
      <c r="HR139" s="101"/>
      <c r="HS139" s="101"/>
      <c r="HT139" s="101"/>
      <c r="HU139" s="101"/>
      <c r="HV139" s="101"/>
      <c r="HW139" s="101"/>
      <c r="HX139" s="101"/>
      <c r="HY139" s="101"/>
      <c r="HZ139" s="101"/>
      <c r="IA139" s="101"/>
      <c r="IB139" s="101"/>
      <c r="IC139" s="101"/>
      <c r="ID139" s="101"/>
      <c r="IE139" s="101"/>
      <c r="IF139" s="101"/>
      <c r="IG139" s="101"/>
      <c r="IH139" s="101"/>
      <c r="II139" s="101"/>
      <c r="IJ139" s="101"/>
      <c r="IK139" s="101"/>
      <c r="IL139" s="101"/>
      <c r="IM139" s="101"/>
      <c r="IN139" s="101"/>
      <c r="IO139" s="101"/>
      <c r="IP139" s="101"/>
      <c r="IQ139" s="101"/>
      <c r="IR139" s="101"/>
      <c r="IS139" s="101"/>
      <c r="IT139" s="101"/>
      <c r="IU139" s="101"/>
      <c r="IV139" s="101"/>
      <c r="IW139" s="101"/>
      <c r="IX139" s="101"/>
      <c r="IY139" s="101"/>
      <c r="IZ139" s="101"/>
      <c r="JA139" s="101"/>
      <c r="JB139" s="101"/>
      <c r="JC139" s="101"/>
      <c r="JD139" s="101"/>
      <c r="JE139" s="101"/>
      <c r="JF139" s="101"/>
      <c r="JG139" s="101"/>
      <c r="JH139" s="101"/>
      <c r="JI139" s="101"/>
      <c r="JJ139" s="101"/>
      <c r="JK139" s="101"/>
      <c r="JL139" s="101"/>
      <c r="JM139" s="101"/>
      <c r="JN139" s="101"/>
      <c r="JO139" s="101"/>
      <c r="JP139" s="101"/>
      <c r="JQ139" s="101"/>
      <c r="JR139" s="101"/>
      <c r="JS139" s="101"/>
      <c r="JT139" s="101"/>
      <c r="JU139" s="101"/>
      <c r="JV139" s="101"/>
      <c r="JW139" s="101"/>
      <c r="JX139" s="101"/>
      <c r="JY139" s="101"/>
      <c r="JZ139" s="101"/>
      <c r="KA139" s="101"/>
      <c r="KB139" s="101"/>
      <c r="KC139" s="101"/>
      <c r="KD139" s="101"/>
      <c r="KE139" s="101"/>
      <c r="KF139" s="101"/>
      <c r="KG139" s="101"/>
      <c r="KH139" s="101"/>
      <c r="KI139" s="101"/>
      <c r="KJ139" s="101"/>
      <c r="KK139" s="101"/>
      <c r="KL139" s="101"/>
      <c r="KM139" s="101"/>
      <c r="KN139" s="101"/>
      <c r="KO139" s="101"/>
      <c r="KP139" s="101"/>
      <c r="KQ139" s="101"/>
      <c r="KR139" s="101"/>
      <c r="KS139" s="101"/>
      <c r="KT139" s="101"/>
      <c r="KU139" s="101"/>
      <c r="KV139" s="101"/>
      <c r="KW139" s="101"/>
      <c r="KX139" s="101"/>
      <c r="KY139" s="101"/>
      <c r="KZ139" s="101"/>
      <c r="LA139" s="101"/>
    </row>
    <row r="140" spans="1:313" s="6" customFormat="1" ht="30" customHeight="1" x14ac:dyDescent="0.25">
      <c r="A140" s="21" t="s">
        <v>1289</v>
      </c>
      <c r="B140" s="21"/>
      <c r="C140" s="21">
        <v>20</v>
      </c>
      <c r="D140" s="22" t="s">
        <v>1252</v>
      </c>
      <c r="E140" s="23">
        <f>G140*F140</f>
        <v>6600000</v>
      </c>
      <c r="F140" s="24">
        <v>5.5E-2</v>
      </c>
      <c r="G140" s="34">
        <v>120000000</v>
      </c>
      <c r="H140" s="26" t="s">
        <v>882</v>
      </c>
      <c r="I140" s="26"/>
      <c r="J140" s="29"/>
      <c r="K140" s="29"/>
      <c r="L140" s="29" t="s">
        <v>306</v>
      </c>
      <c r="M140" s="2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c r="GE140" s="101"/>
      <c r="GF140" s="101"/>
      <c r="GG140" s="101"/>
      <c r="GH140" s="101"/>
      <c r="GI140" s="101"/>
      <c r="GJ140" s="101"/>
      <c r="GK140" s="101"/>
      <c r="GL140" s="101"/>
      <c r="GM140" s="101"/>
      <c r="GN140" s="101"/>
      <c r="GO140" s="101"/>
      <c r="GP140" s="101"/>
      <c r="GQ140" s="101"/>
      <c r="GR140" s="101"/>
      <c r="GS140" s="101"/>
      <c r="GT140" s="101"/>
      <c r="GU140" s="101"/>
      <c r="GV140" s="101"/>
      <c r="GW140" s="101"/>
      <c r="GX140" s="101"/>
      <c r="GY140" s="101"/>
      <c r="GZ140" s="101"/>
      <c r="HA140" s="101"/>
      <c r="HB140" s="101"/>
      <c r="HC140" s="101"/>
      <c r="HD140" s="101"/>
      <c r="HE140" s="101"/>
      <c r="HF140" s="101"/>
      <c r="HG140" s="101"/>
      <c r="HH140" s="101"/>
      <c r="HI140" s="101"/>
      <c r="HJ140" s="101"/>
      <c r="HK140" s="101"/>
      <c r="HL140" s="101"/>
      <c r="HM140" s="101"/>
      <c r="HN140" s="101"/>
      <c r="HO140" s="101"/>
      <c r="HP140" s="101"/>
      <c r="HQ140" s="101"/>
      <c r="HR140" s="101"/>
      <c r="HS140" s="101"/>
      <c r="HT140" s="101"/>
      <c r="HU140" s="101"/>
      <c r="HV140" s="101"/>
      <c r="HW140" s="101"/>
      <c r="HX140" s="101"/>
      <c r="HY140" s="101"/>
      <c r="HZ140" s="101"/>
      <c r="IA140" s="101"/>
      <c r="IB140" s="101"/>
      <c r="IC140" s="101"/>
      <c r="ID140" s="101"/>
      <c r="IE140" s="101"/>
      <c r="IF140" s="101"/>
      <c r="IG140" s="101"/>
      <c r="IH140" s="101"/>
      <c r="II140" s="101"/>
      <c r="IJ140" s="101"/>
      <c r="IK140" s="101"/>
      <c r="IL140" s="101"/>
      <c r="IM140" s="101"/>
      <c r="IN140" s="101"/>
      <c r="IO140" s="101"/>
      <c r="IP140" s="101"/>
      <c r="IQ140" s="101"/>
      <c r="IR140" s="101"/>
      <c r="IS140" s="101"/>
      <c r="IT140" s="101"/>
      <c r="IU140" s="101"/>
      <c r="IV140" s="101"/>
      <c r="IW140" s="101"/>
      <c r="IX140" s="101"/>
      <c r="IY140" s="101"/>
      <c r="IZ140" s="101"/>
      <c r="JA140" s="101"/>
      <c r="JB140" s="101"/>
      <c r="JC140" s="101"/>
      <c r="JD140" s="101"/>
      <c r="JE140" s="101"/>
      <c r="JF140" s="101"/>
      <c r="JG140" s="101"/>
      <c r="JH140" s="101"/>
      <c r="JI140" s="101"/>
      <c r="JJ140" s="101"/>
      <c r="JK140" s="101"/>
      <c r="JL140" s="101"/>
      <c r="JM140" s="101"/>
      <c r="JN140" s="101"/>
      <c r="JO140" s="101"/>
      <c r="JP140" s="101"/>
      <c r="JQ140" s="101"/>
      <c r="JR140" s="101"/>
      <c r="JS140" s="101"/>
      <c r="JT140" s="101"/>
      <c r="JU140" s="101"/>
      <c r="JV140" s="101"/>
      <c r="JW140" s="101"/>
      <c r="JX140" s="101"/>
      <c r="JY140" s="101"/>
      <c r="JZ140" s="101"/>
      <c r="KA140" s="101"/>
      <c r="KB140" s="101"/>
      <c r="KC140" s="101"/>
      <c r="KD140" s="101"/>
      <c r="KE140" s="101"/>
      <c r="KF140" s="101"/>
      <c r="KG140" s="101"/>
      <c r="KH140" s="101"/>
      <c r="KI140" s="101"/>
      <c r="KJ140" s="101"/>
      <c r="KK140" s="101"/>
      <c r="KL140" s="101"/>
      <c r="KM140" s="101"/>
      <c r="KN140" s="101"/>
      <c r="KO140" s="101"/>
      <c r="KP140" s="101"/>
      <c r="KQ140" s="101"/>
      <c r="KR140" s="101"/>
      <c r="KS140" s="101"/>
      <c r="KT140" s="101"/>
      <c r="KU140" s="101"/>
      <c r="KV140" s="101"/>
      <c r="KW140" s="101"/>
      <c r="KX140" s="101"/>
      <c r="KY140" s="101"/>
      <c r="KZ140" s="101"/>
      <c r="LA140" s="101"/>
    </row>
    <row r="141" spans="1:313" s="6" customFormat="1" ht="30" customHeight="1" x14ac:dyDescent="0.25">
      <c r="A141" s="21"/>
      <c r="B141" s="21"/>
      <c r="C141" s="21">
        <v>20</v>
      </c>
      <c r="D141" s="22">
        <v>17</v>
      </c>
      <c r="E141" s="23">
        <f>G141*F141</f>
        <v>1250000</v>
      </c>
      <c r="F141" s="24">
        <v>0.05</v>
      </c>
      <c r="G141" s="34">
        <v>25000000</v>
      </c>
      <c r="H141" s="21">
        <v>3264</v>
      </c>
      <c r="I141" s="21"/>
      <c r="J141" s="21"/>
      <c r="K141" s="21"/>
      <c r="L141" s="21" t="s">
        <v>1233</v>
      </c>
      <c r="M141" s="2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c r="GE141" s="101"/>
      <c r="GF141" s="101"/>
      <c r="GG141" s="101"/>
      <c r="GH141" s="101"/>
      <c r="GI141" s="101"/>
      <c r="GJ141" s="101"/>
      <c r="GK141" s="101"/>
      <c r="GL141" s="101"/>
      <c r="GM141" s="101"/>
      <c r="GN141" s="101"/>
      <c r="GO141" s="101"/>
      <c r="GP141" s="101"/>
      <c r="GQ141" s="101"/>
      <c r="GR141" s="101"/>
      <c r="GS141" s="101"/>
      <c r="GT141" s="101"/>
      <c r="GU141" s="101"/>
      <c r="GV141" s="101"/>
      <c r="GW141" s="101"/>
      <c r="GX141" s="101"/>
      <c r="GY141" s="101"/>
      <c r="GZ141" s="101"/>
      <c r="HA141" s="101"/>
      <c r="HB141" s="101"/>
      <c r="HC141" s="101"/>
      <c r="HD141" s="101"/>
      <c r="HE141" s="101"/>
      <c r="HF141" s="101"/>
      <c r="HG141" s="101"/>
      <c r="HH141" s="101"/>
      <c r="HI141" s="101"/>
      <c r="HJ141" s="101"/>
      <c r="HK141" s="101"/>
      <c r="HL141" s="101"/>
      <c r="HM141" s="101"/>
      <c r="HN141" s="101"/>
      <c r="HO141" s="101"/>
      <c r="HP141" s="101"/>
      <c r="HQ141" s="101"/>
      <c r="HR141" s="101"/>
      <c r="HS141" s="101"/>
      <c r="HT141" s="101"/>
      <c r="HU141" s="101"/>
      <c r="HV141" s="101"/>
      <c r="HW141" s="101"/>
      <c r="HX141" s="101"/>
      <c r="HY141" s="101"/>
      <c r="HZ141" s="101"/>
      <c r="IA141" s="101"/>
      <c r="IB141" s="101"/>
      <c r="IC141" s="101"/>
      <c r="ID141" s="101"/>
      <c r="IE141" s="101"/>
      <c r="IF141" s="101"/>
      <c r="IG141" s="101"/>
      <c r="IH141" s="101"/>
      <c r="II141" s="101"/>
      <c r="IJ141" s="101"/>
      <c r="IK141" s="101"/>
      <c r="IL141" s="101"/>
      <c r="IM141" s="101"/>
      <c r="IN141" s="101"/>
      <c r="IO141" s="101"/>
      <c r="IP141" s="101"/>
      <c r="IQ141" s="101"/>
      <c r="IR141" s="101"/>
      <c r="IS141" s="101"/>
      <c r="IT141" s="101"/>
      <c r="IU141" s="101"/>
      <c r="IV141" s="101"/>
      <c r="IW141" s="101"/>
      <c r="IX141" s="101"/>
      <c r="IY141" s="101"/>
      <c r="IZ141" s="101"/>
      <c r="JA141" s="101"/>
      <c r="JB141" s="101"/>
      <c r="JC141" s="101"/>
      <c r="JD141" s="101"/>
      <c r="JE141" s="101"/>
      <c r="JF141" s="101"/>
      <c r="JG141" s="101"/>
      <c r="JH141" s="101"/>
      <c r="JI141" s="101"/>
      <c r="JJ141" s="101"/>
      <c r="JK141" s="101"/>
      <c r="JL141" s="101"/>
      <c r="JM141" s="101"/>
      <c r="JN141" s="101"/>
      <c r="JO141" s="101"/>
      <c r="JP141" s="101"/>
      <c r="JQ141" s="101"/>
      <c r="JR141" s="101"/>
      <c r="JS141" s="101"/>
      <c r="JT141" s="101"/>
      <c r="JU141" s="101"/>
      <c r="JV141" s="101"/>
      <c r="JW141" s="101"/>
      <c r="JX141" s="101"/>
      <c r="JY141" s="101"/>
      <c r="JZ141" s="101"/>
      <c r="KA141" s="101"/>
      <c r="KB141" s="101"/>
      <c r="KC141" s="101"/>
      <c r="KD141" s="101"/>
      <c r="KE141" s="101"/>
      <c r="KF141" s="101"/>
      <c r="KG141" s="101"/>
      <c r="KH141" s="101"/>
      <c r="KI141" s="101"/>
      <c r="KJ141" s="101"/>
      <c r="KK141" s="101"/>
      <c r="KL141" s="101"/>
      <c r="KM141" s="101"/>
      <c r="KN141" s="101"/>
      <c r="KO141" s="101"/>
      <c r="KP141" s="101"/>
      <c r="KQ141" s="101"/>
      <c r="KR141" s="101"/>
      <c r="KS141" s="101"/>
      <c r="KT141" s="101"/>
      <c r="KU141" s="101"/>
      <c r="KV141" s="101"/>
      <c r="KW141" s="101"/>
      <c r="KX141" s="101"/>
      <c r="KY141" s="101"/>
      <c r="KZ141" s="101"/>
      <c r="LA141" s="101"/>
    </row>
    <row r="142" spans="1:313" s="6" customFormat="1" ht="30" customHeight="1" x14ac:dyDescent="0.25">
      <c r="A142" s="21" t="s">
        <v>1308</v>
      </c>
      <c r="B142" s="21"/>
      <c r="C142" s="21" t="s">
        <v>1307</v>
      </c>
      <c r="D142" s="22">
        <v>6</v>
      </c>
      <c r="E142" s="23">
        <v>8000000</v>
      </c>
      <c r="F142" s="24">
        <v>0.05</v>
      </c>
      <c r="G142" s="34" t="s">
        <v>2</v>
      </c>
      <c r="H142" s="23" t="s">
        <v>793</v>
      </c>
      <c r="I142" s="23"/>
      <c r="J142" s="21"/>
      <c r="K142" s="21"/>
      <c r="L142" s="21" t="s">
        <v>499</v>
      </c>
      <c r="M142" s="21">
        <v>38</v>
      </c>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1"/>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c r="GE142" s="101"/>
      <c r="GF142" s="101"/>
      <c r="GG142" s="101"/>
      <c r="GH142" s="101"/>
      <c r="GI142" s="101"/>
      <c r="GJ142" s="101"/>
      <c r="GK142" s="101"/>
      <c r="GL142" s="101"/>
      <c r="GM142" s="101"/>
      <c r="GN142" s="101"/>
      <c r="GO142" s="101"/>
      <c r="GP142" s="101"/>
      <c r="GQ142" s="101"/>
      <c r="GR142" s="101"/>
      <c r="GS142" s="101"/>
      <c r="GT142" s="101"/>
      <c r="GU142" s="101"/>
      <c r="GV142" s="101"/>
      <c r="GW142" s="101"/>
      <c r="GX142" s="101"/>
      <c r="GY142" s="101"/>
      <c r="GZ142" s="101"/>
      <c r="HA142" s="101"/>
      <c r="HB142" s="101"/>
      <c r="HC142" s="101"/>
      <c r="HD142" s="101"/>
      <c r="HE142" s="101"/>
      <c r="HF142" s="101"/>
      <c r="HG142" s="101"/>
      <c r="HH142" s="101"/>
      <c r="HI142" s="101"/>
      <c r="HJ142" s="101"/>
      <c r="HK142" s="101"/>
      <c r="HL142" s="101"/>
      <c r="HM142" s="101"/>
      <c r="HN142" s="101"/>
      <c r="HO142" s="101"/>
      <c r="HP142" s="101"/>
      <c r="HQ142" s="101"/>
      <c r="HR142" s="101"/>
      <c r="HS142" s="101"/>
      <c r="HT142" s="101"/>
      <c r="HU142" s="101"/>
      <c r="HV142" s="101"/>
      <c r="HW142" s="101"/>
      <c r="HX142" s="101"/>
      <c r="HY142" s="101"/>
      <c r="HZ142" s="101"/>
      <c r="IA142" s="101"/>
      <c r="IB142" s="101"/>
      <c r="IC142" s="101"/>
      <c r="ID142" s="101"/>
      <c r="IE142" s="101"/>
      <c r="IF142" s="101"/>
      <c r="IG142" s="101"/>
      <c r="IH142" s="101"/>
      <c r="II142" s="101"/>
      <c r="IJ142" s="101"/>
      <c r="IK142" s="101"/>
      <c r="IL142" s="101"/>
      <c r="IM142" s="101"/>
      <c r="IN142" s="101"/>
      <c r="IO142" s="101"/>
      <c r="IP142" s="101"/>
      <c r="IQ142" s="101"/>
      <c r="IR142" s="101"/>
      <c r="IS142" s="101"/>
      <c r="IT142" s="101"/>
      <c r="IU142" s="101"/>
      <c r="IV142" s="101"/>
      <c r="IW142" s="101"/>
      <c r="IX142" s="101"/>
      <c r="IY142" s="101"/>
      <c r="IZ142" s="101"/>
      <c r="JA142" s="101"/>
      <c r="JB142" s="101"/>
      <c r="JC142" s="101"/>
      <c r="JD142" s="101"/>
      <c r="JE142" s="101"/>
      <c r="JF142" s="101"/>
      <c r="JG142" s="101"/>
      <c r="JH142" s="101"/>
      <c r="JI142" s="101"/>
      <c r="JJ142" s="101"/>
      <c r="JK142" s="101"/>
      <c r="JL142" s="101"/>
      <c r="JM142" s="101"/>
      <c r="JN142" s="101"/>
      <c r="JO142" s="101"/>
      <c r="JP142" s="101"/>
      <c r="JQ142" s="101"/>
      <c r="JR142" s="101"/>
      <c r="JS142" s="101"/>
      <c r="JT142" s="101"/>
      <c r="JU142" s="101"/>
      <c r="JV142" s="101"/>
      <c r="JW142" s="101"/>
      <c r="JX142" s="101"/>
      <c r="JY142" s="101"/>
      <c r="JZ142" s="101"/>
      <c r="KA142" s="101"/>
      <c r="KB142" s="101"/>
      <c r="KC142" s="101"/>
      <c r="KD142" s="101"/>
      <c r="KE142" s="101"/>
      <c r="KF142" s="101"/>
      <c r="KG142" s="101"/>
      <c r="KH142" s="101"/>
      <c r="KI142" s="101"/>
      <c r="KJ142" s="101"/>
      <c r="KK142" s="101"/>
      <c r="KL142" s="101"/>
      <c r="KM142" s="101"/>
      <c r="KN142" s="101"/>
      <c r="KO142" s="101"/>
      <c r="KP142" s="101"/>
      <c r="KQ142" s="101"/>
      <c r="KR142" s="101"/>
      <c r="KS142" s="101"/>
      <c r="KT142" s="101"/>
      <c r="KU142" s="101"/>
      <c r="KV142" s="101"/>
      <c r="KW142" s="101"/>
      <c r="KX142" s="101"/>
      <c r="KY142" s="101"/>
      <c r="KZ142" s="101"/>
      <c r="LA142" s="101"/>
    </row>
    <row r="143" spans="1:313" s="18" customFormat="1" ht="30" customHeight="1" x14ac:dyDescent="0.25">
      <c r="A143" s="32" t="s">
        <v>1249</v>
      </c>
      <c r="B143" s="32"/>
      <c r="C143" s="32">
        <v>20</v>
      </c>
      <c r="D143" s="33" t="s">
        <v>883</v>
      </c>
      <c r="E143" s="23">
        <f>G143*F143</f>
        <v>12000000</v>
      </c>
      <c r="F143" s="24">
        <v>0.06</v>
      </c>
      <c r="G143" s="34">
        <v>200000000</v>
      </c>
      <c r="H143" s="23" t="s">
        <v>630</v>
      </c>
      <c r="I143" s="32"/>
      <c r="J143" s="32"/>
      <c r="K143" s="32"/>
      <c r="L143" s="32" t="s">
        <v>542</v>
      </c>
      <c r="M143" s="21">
        <v>2</v>
      </c>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1"/>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c r="GE143" s="101"/>
      <c r="GF143" s="101"/>
      <c r="GG143" s="101"/>
      <c r="GH143" s="101"/>
      <c r="GI143" s="101"/>
      <c r="GJ143" s="101"/>
      <c r="GK143" s="101"/>
      <c r="GL143" s="101"/>
      <c r="GM143" s="101"/>
      <c r="GN143" s="101"/>
      <c r="GO143" s="101"/>
      <c r="GP143" s="101"/>
      <c r="GQ143" s="101"/>
      <c r="GR143" s="101"/>
      <c r="GS143" s="101"/>
      <c r="GT143" s="101"/>
      <c r="GU143" s="101"/>
      <c r="GV143" s="101"/>
      <c r="GW143" s="101"/>
      <c r="GX143" s="101"/>
      <c r="GY143" s="101"/>
      <c r="GZ143" s="101"/>
      <c r="HA143" s="101"/>
      <c r="HB143" s="101"/>
      <c r="HC143" s="101"/>
      <c r="HD143" s="101"/>
      <c r="HE143" s="101"/>
      <c r="HF143" s="101"/>
      <c r="HG143" s="101"/>
      <c r="HH143" s="101"/>
      <c r="HI143" s="101"/>
      <c r="HJ143" s="101"/>
      <c r="HK143" s="101"/>
      <c r="HL143" s="101"/>
      <c r="HM143" s="101"/>
      <c r="HN143" s="101"/>
      <c r="HO143" s="101"/>
      <c r="HP143" s="101"/>
      <c r="HQ143" s="101"/>
      <c r="HR143" s="101"/>
      <c r="HS143" s="101"/>
      <c r="HT143" s="101"/>
      <c r="HU143" s="101"/>
      <c r="HV143" s="101"/>
      <c r="HW143" s="101"/>
      <c r="HX143" s="101"/>
      <c r="HY143" s="101"/>
      <c r="HZ143" s="101"/>
      <c r="IA143" s="101"/>
      <c r="IB143" s="101"/>
      <c r="IC143" s="101"/>
      <c r="ID143" s="101"/>
      <c r="IE143" s="101"/>
      <c r="IF143" s="101"/>
      <c r="IG143" s="101"/>
      <c r="IH143" s="101"/>
      <c r="II143" s="101"/>
      <c r="IJ143" s="101"/>
      <c r="IK143" s="101"/>
      <c r="IL143" s="101"/>
      <c r="IM143" s="101"/>
      <c r="IN143" s="101"/>
      <c r="IO143" s="101"/>
      <c r="IP143" s="101"/>
      <c r="IQ143" s="101"/>
      <c r="IR143" s="101"/>
      <c r="IS143" s="101"/>
      <c r="IT143" s="101"/>
      <c r="IU143" s="101"/>
      <c r="IV143" s="101"/>
      <c r="IW143" s="101"/>
      <c r="IX143" s="101"/>
      <c r="IY143" s="101"/>
      <c r="IZ143" s="101"/>
      <c r="JA143" s="101"/>
      <c r="JB143" s="101"/>
      <c r="JC143" s="101"/>
      <c r="JD143" s="101"/>
      <c r="JE143" s="101"/>
      <c r="JF143" s="101"/>
      <c r="JG143" s="101"/>
      <c r="JH143" s="101"/>
      <c r="JI143" s="101"/>
      <c r="JJ143" s="101"/>
      <c r="JK143" s="101"/>
      <c r="JL143" s="101"/>
      <c r="JM143" s="101"/>
      <c r="JN143" s="101"/>
      <c r="JO143" s="101"/>
      <c r="JP143" s="101"/>
      <c r="JQ143" s="101"/>
      <c r="JR143" s="101"/>
      <c r="JS143" s="101"/>
      <c r="JT143" s="101"/>
      <c r="JU143" s="101"/>
      <c r="JV143" s="101"/>
      <c r="JW143" s="101"/>
      <c r="JX143" s="101"/>
      <c r="JY143" s="101"/>
      <c r="JZ143" s="101"/>
      <c r="KA143" s="101"/>
      <c r="KB143" s="101"/>
      <c r="KC143" s="101"/>
      <c r="KD143" s="101"/>
      <c r="KE143" s="101"/>
      <c r="KF143" s="101"/>
      <c r="KG143" s="101"/>
      <c r="KH143" s="101"/>
      <c r="KI143" s="101"/>
      <c r="KJ143" s="101"/>
      <c r="KK143" s="101"/>
      <c r="KL143" s="101"/>
      <c r="KM143" s="101"/>
      <c r="KN143" s="101"/>
      <c r="KO143" s="101"/>
      <c r="KP143" s="101"/>
      <c r="KQ143" s="101"/>
      <c r="KR143" s="101"/>
      <c r="KS143" s="101"/>
      <c r="KT143" s="101"/>
      <c r="KU143" s="101"/>
      <c r="KV143" s="101"/>
      <c r="KW143" s="101"/>
      <c r="KX143" s="101"/>
      <c r="KY143" s="101"/>
      <c r="KZ143" s="101"/>
      <c r="LA143" s="101"/>
    </row>
    <row r="144" spans="1:313" s="6" customFormat="1" ht="30" customHeight="1" x14ac:dyDescent="0.25">
      <c r="A144" s="21"/>
      <c r="B144" s="21"/>
      <c r="C144" s="22">
        <v>20</v>
      </c>
      <c r="D144" s="22"/>
      <c r="E144" s="23">
        <f>G144*F144</f>
        <v>2750000</v>
      </c>
      <c r="F144" s="24">
        <v>0.05</v>
      </c>
      <c r="G144" s="23">
        <v>55000000</v>
      </c>
      <c r="H144" s="21">
        <v>5978</v>
      </c>
      <c r="I144" s="21"/>
      <c r="J144" s="21"/>
      <c r="K144" s="21"/>
      <c r="L144" s="21" t="s">
        <v>1290</v>
      </c>
      <c r="M144" s="2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1"/>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c r="GE144" s="101"/>
      <c r="GF144" s="101"/>
      <c r="GG144" s="101"/>
      <c r="GH144" s="101"/>
      <c r="GI144" s="101"/>
      <c r="GJ144" s="101"/>
      <c r="GK144" s="101"/>
      <c r="GL144" s="101"/>
      <c r="GM144" s="101"/>
      <c r="GN144" s="101"/>
      <c r="GO144" s="101"/>
      <c r="GP144" s="101"/>
      <c r="GQ144" s="101"/>
      <c r="GR144" s="101"/>
      <c r="GS144" s="101"/>
      <c r="GT144" s="101"/>
      <c r="GU144" s="101"/>
      <c r="GV144" s="101"/>
      <c r="GW144" s="101"/>
      <c r="GX144" s="101"/>
      <c r="GY144" s="101"/>
      <c r="GZ144" s="101"/>
      <c r="HA144" s="101"/>
      <c r="HB144" s="101"/>
      <c r="HC144" s="101"/>
      <c r="HD144" s="101"/>
      <c r="HE144" s="101"/>
      <c r="HF144" s="101"/>
      <c r="HG144" s="101"/>
      <c r="HH144" s="101"/>
      <c r="HI144" s="101"/>
      <c r="HJ144" s="101"/>
      <c r="HK144" s="101"/>
      <c r="HL144" s="101"/>
      <c r="HM144" s="101"/>
      <c r="HN144" s="101"/>
      <c r="HO144" s="101"/>
      <c r="HP144" s="101"/>
      <c r="HQ144" s="101"/>
      <c r="HR144" s="101"/>
      <c r="HS144" s="101"/>
      <c r="HT144" s="101"/>
      <c r="HU144" s="101"/>
      <c r="HV144" s="101"/>
      <c r="HW144" s="101"/>
      <c r="HX144" s="101"/>
      <c r="HY144" s="101"/>
      <c r="HZ144" s="101"/>
      <c r="IA144" s="101"/>
      <c r="IB144" s="101"/>
      <c r="IC144" s="101"/>
      <c r="ID144" s="101"/>
      <c r="IE144" s="101"/>
      <c r="IF144" s="101"/>
      <c r="IG144" s="101"/>
      <c r="IH144" s="101"/>
      <c r="II144" s="101"/>
      <c r="IJ144" s="101"/>
      <c r="IK144" s="101"/>
      <c r="IL144" s="101"/>
      <c r="IM144" s="101"/>
      <c r="IN144" s="101"/>
      <c r="IO144" s="101"/>
      <c r="IP144" s="101"/>
      <c r="IQ144" s="101"/>
      <c r="IR144" s="101"/>
      <c r="IS144" s="101"/>
      <c r="IT144" s="101"/>
      <c r="IU144" s="101"/>
      <c r="IV144" s="101"/>
      <c r="IW144" s="101"/>
      <c r="IX144" s="101"/>
      <c r="IY144" s="101"/>
      <c r="IZ144" s="101"/>
      <c r="JA144" s="101"/>
      <c r="JB144" s="101"/>
      <c r="JC144" s="101"/>
      <c r="JD144" s="101"/>
      <c r="JE144" s="101"/>
      <c r="JF144" s="101"/>
      <c r="JG144" s="101"/>
      <c r="JH144" s="101"/>
      <c r="JI144" s="101"/>
      <c r="JJ144" s="101"/>
      <c r="JK144" s="101"/>
      <c r="JL144" s="101"/>
      <c r="JM144" s="101"/>
      <c r="JN144" s="101"/>
      <c r="JO144" s="101"/>
      <c r="JP144" s="101"/>
      <c r="JQ144" s="101"/>
      <c r="JR144" s="101"/>
      <c r="JS144" s="101"/>
      <c r="JT144" s="101"/>
      <c r="JU144" s="101"/>
      <c r="JV144" s="101"/>
      <c r="JW144" s="101"/>
      <c r="JX144" s="101"/>
      <c r="JY144" s="101"/>
      <c r="JZ144" s="101"/>
      <c r="KA144" s="101"/>
      <c r="KB144" s="101"/>
      <c r="KC144" s="101"/>
      <c r="KD144" s="101"/>
      <c r="KE144" s="101"/>
      <c r="KF144" s="101"/>
      <c r="KG144" s="101"/>
      <c r="KH144" s="101"/>
      <c r="KI144" s="101"/>
      <c r="KJ144" s="101"/>
      <c r="KK144" s="101"/>
      <c r="KL144" s="101"/>
      <c r="KM144" s="101"/>
      <c r="KN144" s="101"/>
      <c r="KO144" s="101"/>
      <c r="KP144" s="101"/>
      <c r="KQ144" s="101"/>
      <c r="KR144" s="101"/>
      <c r="KS144" s="101"/>
      <c r="KT144" s="101"/>
      <c r="KU144" s="101"/>
      <c r="KV144" s="101"/>
      <c r="KW144" s="101"/>
      <c r="KX144" s="101"/>
      <c r="KY144" s="101"/>
      <c r="KZ144" s="101"/>
      <c r="LA144" s="101"/>
    </row>
    <row r="145" spans="1:313" s="6" customFormat="1" ht="30" customHeight="1" x14ac:dyDescent="0.25">
      <c r="A145" s="28"/>
      <c r="B145" s="28"/>
      <c r="C145" s="28">
        <v>20</v>
      </c>
      <c r="D145" s="37">
        <v>20</v>
      </c>
      <c r="E145" s="39">
        <f>G145*F145</f>
        <v>900000</v>
      </c>
      <c r="F145" s="40">
        <v>4.4999999999999998E-2</v>
      </c>
      <c r="G145" s="39">
        <v>20000000</v>
      </c>
      <c r="H145" s="26" t="s">
        <v>383</v>
      </c>
      <c r="I145" s="39"/>
      <c r="J145" s="38"/>
      <c r="K145" s="38"/>
      <c r="L145" s="38" t="s">
        <v>68</v>
      </c>
      <c r="M145" s="2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1"/>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c r="GE145" s="101"/>
      <c r="GF145" s="101"/>
      <c r="GG145" s="101"/>
      <c r="GH145" s="101"/>
      <c r="GI145" s="101"/>
      <c r="GJ145" s="101"/>
      <c r="GK145" s="101"/>
      <c r="GL145" s="101"/>
      <c r="GM145" s="101"/>
      <c r="GN145" s="101"/>
      <c r="GO145" s="101"/>
      <c r="GP145" s="101"/>
      <c r="GQ145" s="101"/>
      <c r="GR145" s="101"/>
      <c r="GS145" s="101"/>
      <c r="GT145" s="101"/>
      <c r="GU145" s="101"/>
      <c r="GV145" s="101"/>
      <c r="GW145" s="101"/>
      <c r="GX145" s="101"/>
      <c r="GY145" s="101"/>
      <c r="GZ145" s="101"/>
      <c r="HA145" s="101"/>
      <c r="HB145" s="101"/>
      <c r="HC145" s="101"/>
      <c r="HD145" s="101"/>
      <c r="HE145" s="101"/>
      <c r="HF145" s="101"/>
      <c r="HG145" s="101"/>
      <c r="HH145" s="101"/>
      <c r="HI145" s="101"/>
      <c r="HJ145" s="101"/>
      <c r="HK145" s="101"/>
      <c r="HL145" s="101"/>
      <c r="HM145" s="101"/>
      <c r="HN145" s="101"/>
      <c r="HO145" s="101"/>
      <c r="HP145" s="101"/>
      <c r="HQ145" s="101"/>
      <c r="HR145" s="101"/>
      <c r="HS145" s="101"/>
      <c r="HT145" s="101"/>
      <c r="HU145" s="101"/>
      <c r="HV145" s="101"/>
      <c r="HW145" s="101"/>
      <c r="HX145" s="101"/>
      <c r="HY145" s="101"/>
      <c r="HZ145" s="101"/>
      <c r="IA145" s="101"/>
      <c r="IB145" s="101"/>
      <c r="IC145" s="101"/>
      <c r="ID145" s="101"/>
      <c r="IE145" s="101"/>
      <c r="IF145" s="101"/>
      <c r="IG145" s="101"/>
      <c r="IH145" s="101"/>
      <c r="II145" s="101"/>
      <c r="IJ145" s="101"/>
      <c r="IK145" s="101"/>
      <c r="IL145" s="101"/>
      <c r="IM145" s="101"/>
      <c r="IN145" s="101"/>
      <c r="IO145" s="101"/>
      <c r="IP145" s="101"/>
      <c r="IQ145" s="101"/>
      <c r="IR145" s="101"/>
      <c r="IS145" s="101"/>
      <c r="IT145" s="101"/>
      <c r="IU145" s="101"/>
      <c r="IV145" s="101"/>
      <c r="IW145" s="101"/>
      <c r="IX145" s="101"/>
      <c r="IY145" s="101"/>
      <c r="IZ145" s="101"/>
      <c r="JA145" s="101"/>
      <c r="JB145" s="101"/>
      <c r="JC145" s="101"/>
      <c r="JD145" s="101"/>
      <c r="JE145" s="101"/>
      <c r="JF145" s="101"/>
      <c r="JG145" s="101"/>
      <c r="JH145" s="101"/>
      <c r="JI145" s="101"/>
      <c r="JJ145" s="101"/>
      <c r="JK145" s="101"/>
      <c r="JL145" s="101"/>
      <c r="JM145" s="101"/>
      <c r="JN145" s="101"/>
      <c r="JO145" s="101"/>
      <c r="JP145" s="101"/>
      <c r="JQ145" s="101"/>
      <c r="JR145" s="101"/>
      <c r="JS145" s="101"/>
      <c r="JT145" s="101"/>
      <c r="JU145" s="101"/>
      <c r="JV145" s="101"/>
      <c r="JW145" s="101"/>
      <c r="JX145" s="101"/>
      <c r="JY145" s="101"/>
      <c r="JZ145" s="101"/>
      <c r="KA145" s="101"/>
      <c r="KB145" s="101"/>
      <c r="KC145" s="101"/>
      <c r="KD145" s="101"/>
      <c r="KE145" s="101"/>
      <c r="KF145" s="101"/>
      <c r="KG145" s="101"/>
      <c r="KH145" s="101"/>
      <c r="KI145" s="101"/>
      <c r="KJ145" s="101"/>
      <c r="KK145" s="101"/>
      <c r="KL145" s="101"/>
      <c r="KM145" s="101"/>
      <c r="KN145" s="101"/>
      <c r="KO145" s="101"/>
      <c r="KP145" s="101"/>
      <c r="KQ145" s="101"/>
      <c r="KR145" s="101"/>
      <c r="KS145" s="101"/>
      <c r="KT145" s="101"/>
      <c r="KU145" s="101"/>
      <c r="KV145" s="101"/>
      <c r="KW145" s="101"/>
      <c r="KX145" s="101"/>
      <c r="KY145" s="101"/>
      <c r="KZ145" s="101"/>
      <c r="LA145" s="101"/>
    </row>
    <row r="146" spans="1:313" s="6" customFormat="1" ht="30" customHeight="1" x14ac:dyDescent="0.25">
      <c r="A146" s="21" t="s">
        <v>879</v>
      </c>
      <c r="B146" s="21"/>
      <c r="C146" s="21">
        <v>20</v>
      </c>
      <c r="D146" s="22"/>
      <c r="E146" s="23">
        <f t="shared" ref="E146" si="16">G146*F146</f>
        <v>7500000</v>
      </c>
      <c r="F146" s="24">
        <v>0.05</v>
      </c>
      <c r="G146" s="23">
        <v>150000000</v>
      </c>
      <c r="H146" s="23" t="s">
        <v>355</v>
      </c>
      <c r="I146" s="54"/>
      <c r="J146" s="21" t="s">
        <v>121</v>
      </c>
      <c r="K146" s="21">
        <v>19</v>
      </c>
      <c r="L146" s="21" t="s">
        <v>46</v>
      </c>
      <c r="M146" s="2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c r="GE146" s="101"/>
      <c r="GF146" s="101"/>
      <c r="GG146" s="101"/>
      <c r="GH146" s="101"/>
      <c r="GI146" s="101"/>
      <c r="GJ146" s="101"/>
      <c r="GK146" s="101"/>
      <c r="GL146" s="101"/>
      <c r="GM146" s="101"/>
      <c r="GN146" s="101"/>
      <c r="GO146" s="101"/>
      <c r="GP146" s="101"/>
      <c r="GQ146" s="101"/>
      <c r="GR146" s="101"/>
      <c r="GS146" s="101"/>
      <c r="GT146" s="101"/>
      <c r="GU146" s="101"/>
      <c r="GV146" s="101"/>
      <c r="GW146" s="101"/>
      <c r="GX146" s="101"/>
      <c r="GY146" s="101"/>
      <c r="GZ146" s="101"/>
      <c r="HA146" s="101"/>
      <c r="HB146" s="101"/>
      <c r="HC146" s="101"/>
      <c r="HD146" s="101"/>
      <c r="HE146" s="101"/>
      <c r="HF146" s="101"/>
      <c r="HG146" s="101"/>
      <c r="HH146" s="101"/>
      <c r="HI146" s="101"/>
      <c r="HJ146" s="101"/>
      <c r="HK146" s="101"/>
      <c r="HL146" s="101"/>
      <c r="HM146" s="101"/>
      <c r="HN146" s="101"/>
      <c r="HO146" s="101"/>
      <c r="HP146" s="101"/>
      <c r="HQ146" s="101"/>
      <c r="HR146" s="101"/>
      <c r="HS146" s="101"/>
      <c r="HT146" s="101"/>
      <c r="HU146" s="101"/>
      <c r="HV146" s="101"/>
      <c r="HW146" s="101"/>
      <c r="HX146" s="101"/>
      <c r="HY146" s="101"/>
      <c r="HZ146" s="101"/>
      <c r="IA146" s="101"/>
      <c r="IB146" s="101"/>
      <c r="IC146" s="101"/>
      <c r="ID146" s="101"/>
      <c r="IE146" s="101"/>
      <c r="IF146" s="101"/>
      <c r="IG146" s="101"/>
      <c r="IH146" s="101"/>
      <c r="II146" s="101"/>
      <c r="IJ146" s="101"/>
      <c r="IK146" s="101"/>
      <c r="IL146" s="101"/>
      <c r="IM146" s="101"/>
      <c r="IN146" s="101"/>
      <c r="IO146" s="101"/>
      <c r="IP146" s="101"/>
      <c r="IQ146" s="101"/>
      <c r="IR146" s="101"/>
      <c r="IS146" s="101"/>
      <c r="IT146" s="101"/>
      <c r="IU146" s="101"/>
      <c r="IV146" s="101"/>
      <c r="IW146" s="101"/>
      <c r="IX146" s="101"/>
      <c r="IY146" s="101"/>
      <c r="IZ146" s="101"/>
      <c r="JA146" s="101"/>
      <c r="JB146" s="101"/>
      <c r="JC146" s="101"/>
      <c r="JD146" s="101"/>
      <c r="JE146" s="101"/>
      <c r="JF146" s="101"/>
      <c r="JG146" s="101"/>
      <c r="JH146" s="101"/>
      <c r="JI146" s="101"/>
      <c r="JJ146" s="101"/>
      <c r="JK146" s="101"/>
      <c r="JL146" s="101"/>
      <c r="JM146" s="101"/>
      <c r="JN146" s="101"/>
      <c r="JO146" s="101"/>
      <c r="JP146" s="101"/>
      <c r="JQ146" s="101"/>
      <c r="JR146" s="101"/>
      <c r="JS146" s="101"/>
      <c r="JT146" s="101"/>
      <c r="JU146" s="101"/>
      <c r="JV146" s="101"/>
      <c r="JW146" s="101"/>
      <c r="JX146" s="101"/>
      <c r="JY146" s="101"/>
      <c r="JZ146" s="101"/>
      <c r="KA146" s="101"/>
      <c r="KB146" s="101"/>
      <c r="KC146" s="101"/>
      <c r="KD146" s="101"/>
      <c r="KE146" s="101"/>
      <c r="KF146" s="101"/>
      <c r="KG146" s="101"/>
      <c r="KH146" s="101"/>
      <c r="KI146" s="101"/>
      <c r="KJ146" s="101"/>
      <c r="KK146" s="101"/>
      <c r="KL146" s="101"/>
      <c r="KM146" s="101"/>
      <c r="KN146" s="101"/>
      <c r="KO146" s="101"/>
      <c r="KP146" s="101"/>
      <c r="KQ146" s="101"/>
      <c r="KR146" s="101"/>
      <c r="KS146" s="101"/>
      <c r="KT146" s="101"/>
      <c r="KU146" s="101"/>
      <c r="KV146" s="101"/>
      <c r="KW146" s="101"/>
      <c r="KX146" s="101"/>
      <c r="KY146" s="101"/>
      <c r="KZ146" s="101"/>
      <c r="LA146" s="101"/>
    </row>
    <row r="147" spans="1:313" s="18" customFormat="1" ht="30" customHeight="1" x14ac:dyDescent="0.25">
      <c r="A147" s="21" t="s">
        <v>1120</v>
      </c>
      <c r="B147" s="21"/>
      <c r="C147" s="21">
        <v>21</v>
      </c>
      <c r="D147" s="22">
        <v>21</v>
      </c>
      <c r="E147" s="23">
        <f t="shared" ref="E147:E157" si="17">G147*F147</f>
        <v>10000000</v>
      </c>
      <c r="F147" s="27">
        <v>0.05</v>
      </c>
      <c r="G147" s="23">
        <v>200000000</v>
      </c>
      <c r="H147" s="23" t="s">
        <v>185</v>
      </c>
      <c r="I147" s="23"/>
      <c r="J147" s="21"/>
      <c r="K147" s="21"/>
      <c r="L147" s="21" t="s">
        <v>602</v>
      </c>
      <c r="M147" s="2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1"/>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c r="GE147" s="101"/>
      <c r="GF147" s="101"/>
      <c r="GG147" s="101"/>
      <c r="GH147" s="101"/>
      <c r="GI147" s="101"/>
      <c r="GJ147" s="101"/>
      <c r="GK147" s="101"/>
      <c r="GL147" s="101"/>
      <c r="GM147" s="101"/>
      <c r="GN147" s="101"/>
      <c r="GO147" s="101"/>
      <c r="GP147" s="101"/>
      <c r="GQ147" s="101"/>
      <c r="GR147" s="101"/>
      <c r="GS147" s="101"/>
      <c r="GT147" s="101"/>
      <c r="GU147" s="101"/>
      <c r="GV147" s="101"/>
      <c r="GW147" s="101"/>
      <c r="GX147" s="101"/>
      <c r="GY147" s="101"/>
      <c r="GZ147" s="101"/>
      <c r="HA147" s="101"/>
      <c r="HB147" s="101"/>
      <c r="HC147" s="101"/>
      <c r="HD147" s="101"/>
      <c r="HE147" s="101"/>
      <c r="HF147" s="101"/>
      <c r="HG147" s="101"/>
      <c r="HH147" s="101"/>
      <c r="HI147" s="101"/>
      <c r="HJ147" s="101"/>
      <c r="HK147" s="101"/>
      <c r="HL147" s="101"/>
      <c r="HM147" s="101"/>
      <c r="HN147" s="101"/>
      <c r="HO147" s="101"/>
      <c r="HP147" s="101"/>
      <c r="HQ147" s="101"/>
      <c r="HR147" s="101"/>
      <c r="HS147" s="101"/>
      <c r="HT147" s="101"/>
      <c r="HU147" s="101"/>
      <c r="HV147" s="101"/>
      <c r="HW147" s="101"/>
      <c r="HX147" s="101"/>
      <c r="HY147" s="101"/>
      <c r="HZ147" s="101"/>
      <c r="IA147" s="101"/>
      <c r="IB147" s="101"/>
      <c r="IC147" s="101"/>
      <c r="ID147" s="101"/>
      <c r="IE147" s="101"/>
      <c r="IF147" s="101"/>
      <c r="IG147" s="101"/>
      <c r="IH147" s="101"/>
      <c r="II147" s="101"/>
      <c r="IJ147" s="101"/>
      <c r="IK147" s="101"/>
      <c r="IL147" s="101"/>
      <c r="IM147" s="101"/>
      <c r="IN147" s="101"/>
      <c r="IO147" s="101"/>
      <c r="IP147" s="101"/>
      <c r="IQ147" s="101"/>
      <c r="IR147" s="101"/>
      <c r="IS147" s="101"/>
      <c r="IT147" s="101"/>
      <c r="IU147" s="101"/>
      <c r="IV147" s="101"/>
      <c r="IW147" s="101"/>
      <c r="IX147" s="101"/>
      <c r="IY147" s="101"/>
      <c r="IZ147" s="101"/>
      <c r="JA147" s="101"/>
      <c r="JB147" s="101"/>
      <c r="JC147" s="101"/>
      <c r="JD147" s="101"/>
      <c r="JE147" s="101"/>
      <c r="JF147" s="101"/>
      <c r="JG147" s="101"/>
      <c r="JH147" s="101"/>
      <c r="JI147" s="101"/>
      <c r="JJ147" s="101"/>
      <c r="JK147" s="101"/>
      <c r="JL147" s="101"/>
      <c r="JM147" s="101"/>
      <c r="JN147" s="101"/>
      <c r="JO147" s="101"/>
      <c r="JP147" s="101"/>
      <c r="JQ147" s="101"/>
      <c r="JR147" s="101"/>
      <c r="JS147" s="101"/>
      <c r="JT147" s="101"/>
      <c r="JU147" s="101"/>
      <c r="JV147" s="101"/>
      <c r="JW147" s="101"/>
      <c r="JX147" s="101"/>
      <c r="JY147" s="101"/>
      <c r="JZ147" s="101"/>
      <c r="KA147" s="101"/>
      <c r="KB147" s="101"/>
      <c r="KC147" s="101"/>
      <c r="KD147" s="101"/>
      <c r="KE147" s="101"/>
      <c r="KF147" s="101"/>
      <c r="KG147" s="101"/>
      <c r="KH147" s="101"/>
      <c r="KI147" s="101"/>
      <c r="KJ147" s="101"/>
      <c r="KK147" s="101"/>
      <c r="KL147" s="101"/>
      <c r="KM147" s="101"/>
      <c r="KN147" s="101"/>
      <c r="KO147" s="101"/>
      <c r="KP147" s="101"/>
      <c r="KQ147" s="101"/>
      <c r="KR147" s="101"/>
      <c r="KS147" s="101"/>
      <c r="KT147" s="101"/>
      <c r="KU147" s="101"/>
      <c r="KV147" s="101"/>
      <c r="KW147" s="101"/>
      <c r="KX147" s="101"/>
      <c r="KY147" s="101"/>
      <c r="KZ147" s="101"/>
      <c r="LA147" s="101"/>
    </row>
    <row r="148" spans="1:313" s="18" customFormat="1" ht="30" customHeight="1" x14ac:dyDescent="0.25">
      <c r="A148" s="29" t="s">
        <v>1291</v>
      </c>
      <c r="B148" s="29"/>
      <c r="C148" s="29">
        <v>21</v>
      </c>
      <c r="D148" s="30">
        <v>22</v>
      </c>
      <c r="E148" s="23">
        <f t="shared" si="17"/>
        <v>2000000</v>
      </c>
      <c r="F148" s="24">
        <v>0.04</v>
      </c>
      <c r="G148" s="23">
        <v>50000000</v>
      </c>
      <c r="H148" s="26" t="s">
        <v>294</v>
      </c>
      <c r="I148" s="26"/>
      <c r="J148" s="29"/>
      <c r="K148" s="29"/>
      <c r="L148" s="29" t="s">
        <v>293</v>
      </c>
      <c r="M148" s="2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c r="GE148" s="101"/>
      <c r="GF148" s="101"/>
      <c r="GG148" s="101"/>
      <c r="GH148" s="101"/>
      <c r="GI148" s="101"/>
      <c r="GJ148" s="101"/>
      <c r="GK148" s="101"/>
      <c r="GL148" s="101"/>
      <c r="GM148" s="101"/>
      <c r="GN148" s="101"/>
      <c r="GO148" s="101"/>
      <c r="GP148" s="101"/>
      <c r="GQ148" s="101"/>
      <c r="GR148" s="101"/>
      <c r="GS148" s="101"/>
      <c r="GT148" s="101"/>
      <c r="GU148" s="101"/>
      <c r="GV148" s="101"/>
      <c r="GW148" s="101"/>
      <c r="GX148" s="101"/>
      <c r="GY148" s="101"/>
      <c r="GZ148" s="101"/>
      <c r="HA148" s="101"/>
      <c r="HB148" s="101"/>
      <c r="HC148" s="101"/>
      <c r="HD148" s="101"/>
      <c r="HE148" s="101"/>
      <c r="HF148" s="101"/>
      <c r="HG148" s="101"/>
      <c r="HH148" s="101"/>
      <c r="HI148" s="101"/>
      <c r="HJ148" s="101"/>
      <c r="HK148" s="101"/>
      <c r="HL148" s="101"/>
      <c r="HM148" s="101"/>
      <c r="HN148" s="101"/>
      <c r="HO148" s="101"/>
      <c r="HP148" s="101"/>
      <c r="HQ148" s="101"/>
      <c r="HR148" s="101"/>
      <c r="HS148" s="101"/>
      <c r="HT148" s="101"/>
      <c r="HU148" s="101"/>
      <c r="HV148" s="101"/>
      <c r="HW148" s="101"/>
      <c r="HX148" s="101"/>
      <c r="HY148" s="101"/>
      <c r="HZ148" s="101"/>
      <c r="IA148" s="101"/>
      <c r="IB148" s="101"/>
      <c r="IC148" s="101"/>
      <c r="ID148" s="101"/>
      <c r="IE148" s="101"/>
      <c r="IF148" s="101"/>
      <c r="IG148" s="101"/>
      <c r="IH148" s="101"/>
      <c r="II148" s="101"/>
      <c r="IJ148" s="101"/>
      <c r="IK148" s="101"/>
      <c r="IL148" s="101"/>
      <c r="IM148" s="101"/>
      <c r="IN148" s="101"/>
      <c r="IO148" s="101"/>
      <c r="IP148" s="101"/>
      <c r="IQ148" s="101"/>
      <c r="IR148" s="101"/>
      <c r="IS148" s="101"/>
      <c r="IT148" s="101"/>
      <c r="IU148" s="101"/>
      <c r="IV148" s="101"/>
      <c r="IW148" s="101"/>
      <c r="IX148" s="101"/>
      <c r="IY148" s="101"/>
      <c r="IZ148" s="101"/>
      <c r="JA148" s="101"/>
      <c r="JB148" s="101"/>
      <c r="JC148" s="101"/>
      <c r="JD148" s="101"/>
      <c r="JE148" s="101"/>
      <c r="JF148" s="101"/>
      <c r="JG148" s="101"/>
      <c r="JH148" s="101"/>
      <c r="JI148" s="101"/>
      <c r="JJ148" s="101"/>
      <c r="JK148" s="101"/>
      <c r="JL148" s="101"/>
      <c r="JM148" s="101"/>
      <c r="JN148" s="101"/>
      <c r="JO148" s="101"/>
      <c r="JP148" s="101"/>
      <c r="JQ148" s="101"/>
      <c r="JR148" s="101"/>
      <c r="JS148" s="101"/>
      <c r="JT148" s="101"/>
      <c r="JU148" s="101"/>
      <c r="JV148" s="101"/>
      <c r="JW148" s="101"/>
      <c r="JX148" s="101"/>
      <c r="JY148" s="101"/>
      <c r="JZ148" s="101"/>
      <c r="KA148" s="101"/>
      <c r="KB148" s="101"/>
      <c r="KC148" s="101"/>
      <c r="KD148" s="101"/>
      <c r="KE148" s="101"/>
      <c r="KF148" s="101"/>
      <c r="KG148" s="101"/>
      <c r="KH148" s="101"/>
      <c r="KI148" s="101"/>
      <c r="KJ148" s="101"/>
      <c r="KK148" s="101"/>
      <c r="KL148" s="101"/>
      <c r="KM148" s="101"/>
      <c r="KN148" s="101"/>
      <c r="KO148" s="101"/>
      <c r="KP148" s="101"/>
      <c r="KQ148" s="101"/>
      <c r="KR148" s="101"/>
      <c r="KS148" s="101"/>
      <c r="KT148" s="101"/>
      <c r="KU148" s="101"/>
      <c r="KV148" s="101"/>
      <c r="KW148" s="101"/>
      <c r="KX148" s="101"/>
      <c r="KY148" s="101"/>
      <c r="KZ148" s="101"/>
      <c r="LA148" s="101"/>
    </row>
    <row r="149" spans="1:313" s="18" customFormat="1" ht="30" customHeight="1" x14ac:dyDescent="0.25">
      <c r="A149" s="23"/>
      <c r="B149" s="23"/>
      <c r="C149" s="23">
        <v>21</v>
      </c>
      <c r="D149" s="34">
        <v>20</v>
      </c>
      <c r="E149" s="23">
        <f t="shared" si="17"/>
        <v>800000</v>
      </c>
      <c r="F149" s="24">
        <v>0.04</v>
      </c>
      <c r="G149" s="23">
        <v>20000000</v>
      </c>
      <c r="H149" s="23" t="s">
        <v>404</v>
      </c>
      <c r="I149" s="23"/>
      <c r="J149" s="21"/>
      <c r="K149" s="21"/>
      <c r="L149" s="21" t="s">
        <v>403</v>
      </c>
      <c r="M149" s="2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1"/>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c r="GE149" s="101"/>
      <c r="GF149" s="101"/>
      <c r="GG149" s="101"/>
      <c r="GH149" s="101"/>
      <c r="GI149" s="101"/>
      <c r="GJ149" s="101"/>
      <c r="GK149" s="101"/>
      <c r="GL149" s="101"/>
      <c r="GM149" s="101"/>
      <c r="GN149" s="101"/>
      <c r="GO149" s="101"/>
      <c r="GP149" s="101"/>
      <c r="GQ149" s="101"/>
      <c r="GR149" s="101"/>
      <c r="GS149" s="101"/>
      <c r="GT149" s="101"/>
      <c r="GU149" s="101"/>
      <c r="GV149" s="101"/>
      <c r="GW149" s="101"/>
      <c r="GX149" s="101"/>
      <c r="GY149" s="101"/>
      <c r="GZ149" s="101"/>
      <c r="HA149" s="101"/>
      <c r="HB149" s="101"/>
      <c r="HC149" s="101"/>
      <c r="HD149" s="101"/>
      <c r="HE149" s="101"/>
      <c r="HF149" s="101"/>
      <c r="HG149" s="101"/>
      <c r="HH149" s="101"/>
      <c r="HI149" s="101"/>
      <c r="HJ149" s="101"/>
      <c r="HK149" s="101"/>
      <c r="HL149" s="101"/>
      <c r="HM149" s="101"/>
      <c r="HN149" s="101"/>
      <c r="HO149" s="101"/>
      <c r="HP149" s="101"/>
      <c r="HQ149" s="101"/>
      <c r="HR149" s="101"/>
      <c r="HS149" s="101"/>
      <c r="HT149" s="101"/>
      <c r="HU149" s="101"/>
      <c r="HV149" s="101"/>
      <c r="HW149" s="101"/>
      <c r="HX149" s="101"/>
      <c r="HY149" s="101"/>
      <c r="HZ149" s="101"/>
      <c r="IA149" s="101"/>
      <c r="IB149" s="101"/>
      <c r="IC149" s="101"/>
      <c r="ID149" s="101"/>
      <c r="IE149" s="101"/>
      <c r="IF149" s="101"/>
      <c r="IG149" s="101"/>
      <c r="IH149" s="101"/>
      <c r="II149" s="101"/>
      <c r="IJ149" s="101"/>
      <c r="IK149" s="101"/>
      <c r="IL149" s="101"/>
      <c r="IM149" s="101"/>
      <c r="IN149" s="101"/>
      <c r="IO149" s="101"/>
      <c r="IP149" s="101"/>
      <c r="IQ149" s="101"/>
      <c r="IR149" s="101"/>
      <c r="IS149" s="101"/>
      <c r="IT149" s="101"/>
      <c r="IU149" s="101"/>
      <c r="IV149" s="101"/>
      <c r="IW149" s="101"/>
      <c r="IX149" s="101"/>
      <c r="IY149" s="101"/>
      <c r="IZ149" s="101"/>
      <c r="JA149" s="101"/>
      <c r="JB149" s="101"/>
      <c r="JC149" s="101"/>
      <c r="JD149" s="101"/>
      <c r="JE149" s="101"/>
      <c r="JF149" s="101"/>
      <c r="JG149" s="101"/>
      <c r="JH149" s="101"/>
      <c r="JI149" s="101"/>
      <c r="JJ149" s="101"/>
      <c r="JK149" s="101"/>
      <c r="JL149" s="101"/>
      <c r="JM149" s="101"/>
      <c r="JN149" s="101"/>
      <c r="JO149" s="101"/>
      <c r="JP149" s="101"/>
      <c r="JQ149" s="101"/>
      <c r="JR149" s="101"/>
      <c r="JS149" s="101"/>
      <c r="JT149" s="101"/>
      <c r="JU149" s="101"/>
      <c r="JV149" s="101"/>
      <c r="JW149" s="101"/>
      <c r="JX149" s="101"/>
      <c r="JY149" s="101"/>
      <c r="JZ149" s="101"/>
      <c r="KA149" s="101"/>
      <c r="KB149" s="101"/>
      <c r="KC149" s="101"/>
      <c r="KD149" s="101"/>
      <c r="KE149" s="101"/>
      <c r="KF149" s="101"/>
      <c r="KG149" s="101"/>
      <c r="KH149" s="101"/>
      <c r="KI149" s="101"/>
      <c r="KJ149" s="101"/>
      <c r="KK149" s="101"/>
      <c r="KL149" s="101"/>
      <c r="KM149" s="101"/>
      <c r="KN149" s="101"/>
      <c r="KO149" s="101"/>
      <c r="KP149" s="101"/>
      <c r="KQ149" s="101"/>
      <c r="KR149" s="101"/>
      <c r="KS149" s="101"/>
      <c r="KT149" s="101"/>
      <c r="KU149" s="101"/>
      <c r="KV149" s="101"/>
      <c r="KW149" s="101"/>
      <c r="KX149" s="101"/>
      <c r="KY149" s="101"/>
      <c r="KZ149" s="101"/>
      <c r="LA149" s="101"/>
    </row>
    <row r="150" spans="1:313" s="18" customFormat="1" ht="30" customHeight="1" x14ac:dyDescent="0.25">
      <c r="A150" s="21"/>
      <c r="B150" s="21"/>
      <c r="C150" s="21">
        <v>21</v>
      </c>
      <c r="D150" s="22">
        <v>19</v>
      </c>
      <c r="E150" s="23">
        <f t="shared" si="17"/>
        <v>5000000</v>
      </c>
      <c r="F150" s="24">
        <v>0.05</v>
      </c>
      <c r="G150" s="23">
        <v>100000000</v>
      </c>
      <c r="H150" s="21" t="s">
        <v>701</v>
      </c>
      <c r="I150" s="21"/>
      <c r="J150" s="21"/>
      <c r="K150" s="21"/>
      <c r="L150" s="21" t="s">
        <v>700</v>
      </c>
      <c r="M150" s="2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1"/>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c r="GE150" s="101"/>
      <c r="GF150" s="101"/>
      <c r="GG150" s="101"/>
      <c r="GH150" s="101"/>
      <c r="GI150" s="101"/>
      <c r="GJ150" s="101"/>
      <c r="GK150" s="101"/>
      <c r="GL150" s="101"/>
      <c r="GM150" s="101"/>
      <c r="GN150" s="101"/>
      <c r="GO150" s="101"/>
      <c r="GP150" s="101"/>
      <c r="GQ150" s="101"/>
      <c r="GR150" s="101"/>
      <c r="GS150" s="101"/>
      <c r="GT150" s="101"/>
      <c r="GU150" s="101"/>
      <c r="GV150" s="101"/>
      <c r="GW150" s="101"/>
      <c r="GX150" s="101"/>
      <c r="GY150" s="101"/>
      <c r="GZ150" s="101"/>
      <c r="HA150" s="101"/>
      <c r="HB150" s="101"/>
      <c r="HC150" s="101"/>
      <c r="HD150" s="101"/>
      <c r="HE150" s="101"/>
      <c r="HF150" s="101"/>
      <c r="HG150" s="101"/>
      <c r="HH150" s="101"/>
      <c r="HI150" s="101"/>
      <c r="HJ150" s="101"/>
      <c r="HK150" s="101"/>
      <c r="HL150" s="101"/>
      <c r="HM150" s="101"/>
      <c r="HN150" s="101"/>
      <c r="HO150" s="101"/>
      <c r="HP150" s="101"/>
      <c r="HQ150" s="101"/>
      <c r="HR150" s="101"/>
      <c r="HS150" s="101"/>
      <c r="HT150" s="101"/>
      <c r="HU150" s="101"/>
      <c r="HV150" s="101"/>
      <c r="HW150" s="101"/>
      <c r="HX150" s="101"/>
      <c r="HY150" s="101"/>
      <c r="HZ150" s="101"/>
      <c r="IA150" s="101"/>
      <c r="IB150" s="101"/>
      <c r="IC150" s="101"/>
      <c r="ID150" s="101"/>
      <c r="IE150" s="101"/>
      <c r="IF150" s="101"/>
      <c r="IG150" s="101"/>
      <c r="IH150" s="101"/>
      <c r="II150" s="101"/>
      <c r="IJ150" s="101"/>
      <c r="IK150" s="101"/>
      <c r="IL150" s="101"/>
      <c r="IM150" s="101"/>
      <c r="IN150" s="101"/>
      <c r="IO150" s="101"/>
      <c r="IP150" s="101"/>
      <c r="IQ150" s="101"/>
      <c r="IR150" s="101"/>
      <c r="IS150" s="101"/>
      <c r="IT150" s="101"/>
      <c r="IU150" s="101"/>
      <c r="IV150" s="101"/>
      <c r="IW150" s="101"/>
      <c r="IX150" s="101"/>
      <c r="IY150" s="101"/>
      <c r="IZ150" s="101"/>
      <c r="JA150" s="101"/>
      <c r="JB150" s="101"/>
      <c r="JC150" s="101"/>
      <c r="JD150" s="101"/>
      <c r="JE150" s="101"/>
      <c r="JF150" s="101"/>
      <c r="JG150" s="101"/>
      <c r="JH150" s="101"/>
      <c r="JI150" s="101"/>
      <c r="JJ150" s="101"/>
      <c r="JK150" s="101"/>
      <c r="JL150" s="101"/>
      <c r="JM150" s="101"/>
      <c r="JN150" s="101"/>
      <c r="JO150" s="101"/>
      <c r="JP150" s="101"/>
      <c r="JQ150" s="101"/>
      <c r="JR150" s="101"/>
      <c r="JS150" s="101"/>
      <c r="JT150" s="101"/>
      <c r="JU150" s="101"/>
      <c r="JV150" s="101"/>
      <c r="JW150" s="101"/>
      <c r="JX150" s="101"/>
      <c r="JY150" s="101"/>
      <c r="JZ150" s="101"/>
      <c r="KA150" s="101"/>
      <c r="KB150" s="101"/>
      <c r="KC150" s="101"/>
      <c r="KD150" s="101"/>
      <c r="KE150" s="101"/>
      <c r="KF150" s="101"/>
      <c r="KG150" s="101"/>
      <c r="KH150" s="101"/>
      <c r="KI150" s="101"/>
      <c r="KJ150" s="101"/>
      <c r="KK150" s="101"/>
      <c r="KL150" s="101"/>
      <c r="KM150" s="101"/>
      <c r="KN150" s="101"/>
      <c r="KO150" s="101"/>
      <c r="KP150" s="101"/>
      <c r="KQ150" s="101"/>
      <c r="KR150" s="101"/>
      <c r="KS150" s="101"/>
      <c r="KT150" s="101"/>
      <c r="KU150" s="101"/>
      <c r="KV150" s="101"/>
      <c r="KW150" s="101"/>
      <c r="KX150" s="101"/>
      <c r="KY150" s="101"/>
      <c r="KZ150" s="101"/>
      <c r="LA150" s="101"/>
    </row>
    <row r="151" spans="1:313" s="18" customFormat="1" ht="30" customHeight="1" x14ac:dyDescent="0.25">
      <c r="A151" s="21" t="s">
        <v>1245</v>
      </c>
      <c r="B151" s="21"/>
      <c r="C151" s="21">
        <v>21</v>
      </c>
      <c r="D151" s="22">
        <v>20</v>
      </c>
      <c r="E151" s="26">
        <f t="shared" si="17"/>
        <v>2500000</v>
      </c>
      <c r="F151" s="27">
        <v>0.05</v>
      </c>
      <c r="G151" s="26">
        <v>50000000</v>
      </c>
      <c r="H151" s="26" t="s">
        <v>374</v>
      </c>
      <c r="I151" s="26"/>
      <c r="J151" s="29"/>
      <c r="K151" s="29"/>
      <c r="L151" s="29" t="s">
        <v>373</v>
      </c>
      <c r="M151" s="21">
        <v>102</v>
      </c>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c r="GE151" s="101"/>
      <c r="GF151" s="101"/>
      <c r="GG151" s="101"/>
      <c r="GH151" s="101"/>
      <c r="GI151" s="101"/>
      <c r="GJ151" s="101"/>
      <c r="GK151" s="101"/>
      <c r="GL151" s="101"/>
      <c r="GM151" s="101"/>
      <c r="GN151" s="101"/>
      <c r="GO151" s="101"/>
      <c r="GP151" s="101"/>
      <c r="GQ151" s="101"/>
      <c r="GR151" s="101"/>
      <c r="GS151" s="101"/>
      <c r="GT151" s="101"/>
      <c r="GU151" s="101"/>
      <c r="GV151" s="101"/>
      <c r="GW151" s="101"/>
      <c r="GX151" s="101"/>
      <c r="GY151" s="101"/>
      <c r="GZ151" s="101"/>
      <c r="HA151" s="101"/>
      <c r="HB151" s="101"/>
      <c r="HC151" s="101"/>
      <c r="HD151" s="101"/>
      <c r="HE151" s="101"/>
      <c r="HF151" s="101"/>
      <c r="HG151" s="101"/>
      <c r="HH151" s="101"/>
      <c r="HI151" s="101"/>
      <c r="HJ151" s="101"/>
      <c r="HK151" s="101"/>
      <c r="HL151" s="101"/>
      <c r="HM151" s="101"/>
      <c r="HN151" s="101"/>
      <c r="HO151" s="101"/>
      <c r="HP151" s="101"/>
      <c r="HQ151" s="101"/>
      <c r="HR151" s="101"/>
      <c r="HS151" s="101"/>
      <c r="HT151" s="101"/>
      <c r="HU151" s="101"/>
      <c r="HV151" s="101"/>
      <c r="HW151" s="101"/>
      <c r="HX151" s="101"/>
      <c r="HY151" s="101"/>
      <c r="HZ151" s="101"/>
      <c r="IA151" s="101"/>
      <c r="IB151" s="101"/>
      <c r="IC151" s="101"/>
      <c r="ID151" s="101"/>
      <c r="IE151" s="101"/>
      <c r="IF151" s="101"/>
      <c r="IG151" s="101"/>
      <c r="IH151" s="101"/>
      <c r="II151" s="101"/>
      <c r="IJ151" s="101"/>
      <c r="IK151" s="101"/>
      <c r="IL151" s="101"/>
      <c r="IM151" s="101"/>
      <c r="IN151" s="101"/>
      <c r="IO151" s="101"/>
      <c r="IP151" s="101"/>
      <c r="IQ151" s="101"/>
      <c r="IR151" s="101"/>
      <c r="IS151" s="101"/>
      <c r="IT151" s="101"/>
      <c r="IU151" s="101"/>
      <c r="IV151" s="101"/>
      <c r="IW151" s="101"/>
      <c r="IX151" s="101"/>
      <c r="IY151" s="101"/>
      <c r="IZ151" s="101"/>
      <c r="JA151" s="101"/>
      <c r="JB151" s="101"/>
      <c r="JC151" s="101"/>
      <c r="JD151" s="101"/>
      <c r="JE151" s="101"/>
      <c r="JF151" s="101"/>
      <c r="JG151" s="101"/>
      <c r="JH151" s="101"/>
      <c r="JI151" s="101"/>
      <c r="JJ151" s="101"/>
      <c r="JK151" s="101"/>
      <c r="JL151" s="101"/>
      <c r="JM151" s="101"/>
      <c r="JN151" s="101"/>
      <c r="JO151" s="101"/>
      <c r="JP151" s="101"/>
      <c r="JQ151" s="101"/>
      <c r="JR151" s="101"/>
      <c r="JS151" s="101"/>
      <c r="JT151" s="101"/>
      <c r="JU151" s="101"/>
      <c r="JV151" s="101"/>
      <c r="JW151" s="101"/>
      <c r="JX151" s="101"/>
      <c r="JY151" s="101"/>
      <c r="JZ151" s="101"/>
      <c r="KA151" s="101"/>
      <c r="KB151" s="101"/>
      <c r="KC151" s="101"/>
      <c r="KD151" s="101"/>
      <c r="KE151" s="101"/>
      <c r="KF151" s="101"/>
      <c r="KG151" s="101"/>
      <c r="KH151" s="101"/>
      <c r="KI151" s="101"/>
      <c r="KJ151" s="101"/>
      <c r="KK151" s="101"/>
      <c r="KL151" s="101"/>
      <c r="KM151" s="101"/>
      <c r="KN151" s="101"/>
      <c r="KO151" s="101"/>
      <c r="KP151" s="101"/>
      <c r="KQ151" s="101"/>
      <c r="KR151" s="101"/>
      <c r="KS151" s="101"/>
      <c r="KT151" s="101"/>
      <c r="KU151" s="101"/>
      <c r="KV151" s="101"/>
      <c r="KW151" s="101"/>
      <c r="KX151" s="101"/>
      <c r="KY151" s="101"/>
      <c r="KZ151" s="101"/>
      <c r="LA151" s="101"/>
    </row>
    <row r="152" spans="1:313" s="18" customFormat="1" ht="30" customHeight="1" x14ac:dyDescent="0.25">
      <c r="A152" s="21"/>
      <c r="B152" s="21"/>
      <c r="C152" s="21">
        <v>22</v>
      </c>
      <c r="D152" s="22">
        <v>22</v>
      </c>
      <c r="E152" s="23">
        <f t="shared" si="17"/>
        <v>3500000.0000000005</v>
      </c>
      <c r="F152" s="24">
        <v>7.0000000000000007E-2</v>
      </c>
      <c r="G152" s="23">
        <v>50000000</v>
      </c>
      <c r="H152" s="21">
        <v>2277</v>
      </c>
      <c r="I152" s="21"/>
      <c r="J152" s="21"/>
      <c r="K152" s="21"/>
      <c r="L152" s="21" t="s">
        <v>982</v>
      </c>
      <c r="M152" s="2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1"/>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c r="GE152" s="101"/>
      <c r="GF152" s="101"/>
      <c r="GG152" s="101"/>
      <c r="GH152" s="101"/>
      <c r="GI152" s="101"/>
      <c r="GJ152" s="101"/>
      <c r="GK152" s="101"/>
      <c r="GL152" s="101"/>
      <c r="GM152" s="101"/>
      <c r="GN152" s="101"/>
      <c r="GO152" s="101"/>
      <c r="GP152" s="101"/>
      <c r="GQ152" s="101"/>
      <c r="GR152" s="101"/>
      <c r="GS152" s="101"/>
      <c r="GT152" s="101"/>
      <c r="GU152" s="101"/>
      <c r="GV152" s="101"/>
      <c r="GW152" s="101"/>
      <c r="GX152" s="101"/>
      <c r="GY152" s="101"/>
      <c r="GZ152" s="101"/>
      <c r="HA152" s="101"/>
      <c r="HB152" s="101"/>
      <c r="HC152" s="101"/>
      <c r="HD152" s="101"/>
      <c r="HE152" s="101"/>
      <c r="HF152" s="101"/>
      <c r="HG152" s="101"/>
      <c r="HH152" s="101"/>
      <c r="HI152" s="101"/>
      <c r="HJ152" s="101"/>
      <c r="HK152" s="101"/>
      <c r="HL152" s="101"/>
      <c r="HM152" s="101"/>
      <c r="HN152" s="101"/>
      <c r="HO152" s="101"/>
      <c r="HP152" s="101"/>
      <c r="HQ152" s="101"/>
      <c r="HR152" s="101"/>
      <c r="HS152" s="101"/>
      <c r="HT152" s="101"/>
      <c r="HU152" s="101"/>
      <c r="HV152" s="101"/>
      <c r="HW152" s="101"/>
      <c r="HX152" s="101"/>
      <c r="HY152" s="101"/>
      <c r="HZ152" s="101"/>
      <c r="IA152" s="101"/>
      <c r="IB152" s="101"/>
      <c r="IC152" s="101"/>
      <c r="ID152" s="101"/>
      <c r="IE152" s="101"/>
      <c r="IF152" s="101"/>
      <c r="IG152" s="101"/>
      <c r="IH152" s="101"/>
      <c r="II152" s="101"/>
      <c r="IJ152" s="101"/>
      <c r="IK152" s="101"/>
      <c r="IL152" s="101"/>
      <c r="IM152" s="101"/>
      <c r="IN152" s="101"/>
      <c r="IO152" s="101"/>
      <c r="IP152" s="101"/>
      <c r="IQ152" s="101"/>
      <c r="IR152" s="101"/>
      <c r="IS152" s="101"/>
      <c r="IT152" s="101"/>
      <c r="IU152" s="101"/>
      <c r="IV152" s="101"/>
      <c r="IW152" s="101"/>
      <c r="IX152" s="101"/>
      <c r="IY152" s="101"/>
      <c r="IZ152" s="101"/>
      <c r="JA152" s="101"/>
      <c r="JB152" s="101"/>
      <c r="JC152" s="101"/>
      <c r="JD152" s="101"/>
      <c r="JE152" s="101"/>
      <c r="JF152" s="101"/>
      <c r="JG152" s="101"/>
      <c r="JH152" s="101"/>
      <c r="JI152" s="101"/>
      <c r="JJ152" s="101"/>
      <c r="JK152" s="101"/>
      <c r="JL152" s="101"/>
      <c r="JM152" s="101"/>
      <c r="JN152" s="101"/>
      <c r="JO152" s="101"/>
      <c r="JP152" s="101"/>
      <c r="JQ152" s="101"/>
      <c r="JR152" s="101"/>
      <c r="JS152" s="101"/>
      <c r="JT152" s="101"/>
      <c r="JU152" s="101"/>
      <c r="JV152" s="101"/>
      <c r="JW152" s="101"/>
      <c r="JX152" s="101"/>
      <c r="JY152" s="101"/>
      <c r="JZ152" s="101"/>
      <c r="KA152" s="101"/>
      <c r="KB152" s="101"/>
      <c r="KC152" s="101"/>
      <c r="KD152" s="101"/>
      <c r="KE152" s="101"/>
      <c r="KF152" s="101"/>
      <c r="KG152" s="101"/>
      <c r="KH152" s="101"/>
      <c r="KI152" s="101"/>
      <c r="KJ152" s="101"/>
      <c r="KK152" s="101"/>
      <c r="KL152" s="101"/>
      <c r="KM152" s="101"/>
      <c r="KN152" s="101"/>
      <c r="KO152" s="101"/>
      <c r="KP152" s="101"/>
      <c r="KQ152" s="101"/>
      <c r="KR152" s="101"/>
      <c r="KS152" s="101"/>
      <c r="KT152" s="101"/>
      <c r="KU152" s="101"/>
      <c r="KV152" s="101"/>
      <c r="KW152" s="101"/>
      <c r="KX152" s="101"/>
      <c r="KY152" s="101"/>
      <c r="KZ152" s="101"/>
      <c r="LA152" s="101"/>
    </row>
    <row r="153" spans="1:313" s="18" customFormat="1" ht="30" customHeight="1" x14ac:dyDescent="0.25">
      <c r="A153" s="21" t="s">
        <v>1250</v>
      </c>
      <c r="B153" s="21"/>
      <c r="C153" s="21">
        <v>22</v>
      </c>
      <c r="D153" s="22">
        <v>22</v>
      </c>
      <c r="E153" s="23">
        <f t="shared" si="17"/>
        <v>800000</v>
      </c>
      <c r="F153" s="24">
        <v>0.04</v>
      </c>
      <c r="G153" s="23">
        <v>20000000</v>
      </c>
      <c r="H153" s="21">
        <v>7032</v>
      </c>
      <c r="I153" s="21"/>
      <c r="J153" s="21"/>
      <c r="K153" s="21"/>
      <c r="L153" s="28" t="s">
        <v>1119</v>
      </c>
      <c r="M153" s="2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1"/>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c r="GE153" s="101"/>
      <c r="GF153" s="101"/>
      <c r="GG153" s="101"/>
      <c r="GH153" s="101"/>
      <c r="GI153" s="101"/>
      <c r="GJ153" s="101"/>
      <c r="GK153" s="101"/>
      <c r="GL153" s="101"/>
      <c r="GM153" s="101"/>
      <c r="GN153" s="101"/>
      <c r="GO153" s="101"/>
      <c r="GP153" s="101"/>
      <c r="GQ153" s="101"/>
      <c r="GR153" s="101"/>
      <c r="GS153" s="101"/>
      <c r="GT153" s="101"/>
      <c r="GU153" s="101"/>
      <c r="GV153" s="101"/>
      <c r="GW153" s="101"/>
      <c r="GX153" s="101"/>
      <c r="GY153" s="101"/>
      <c r="GZ153" s="101"/>
      <c r="HA153" s="101"/>
      <c r="HB153" s="101"/>
      <c r="HC153" s="101"/>
      <c r="HD153" s="101"/>
      <c r="HE153" s="101"/>
      <c r="HF153" s="101"/>
      <c r="HG153" s="101"/>
      <c r="HH153" s="101"/>
      <c r="HI153" s="101"/>
      <c r="HJ153" s="101"/>
      <c r="HK153" s="101"/>
      <c r="HL153" s="101"/>
      <c r="HM153" s="101"/>
      <c r="HN153" s="101"/>
      <c r="HO153" s="101"/>
      <c r="HP153" s="101"/>
      <c r="HQ153" s="101"/>
      <c r="HR153" s="101"/>
      <c r="HS153" s="101"/>
      <c r="HT153" s="101"/>
      <c r="HU153" s="101"/>
      <c r="HV153" s="101"/>
      <c r="HW153" s="101"/>
      <c r="HX153" s="101"/>
      <c r="HY153" s="101"/>
      <c r="HZ153" s="101"/>
      <c r="IA153" s="101"/>
      <c r="IB153" s="101"/>
      <c r="IC153" s="101"/>
      <c r="ID153" s="101"/>
      <c r="IE153" s="101"/>
      <c r="IF153" s="101"/>
      <c r="IG153" s="101"/>
      <c r="IH153" s="101"/>
      <c r="II153" s="101"/>
      <c r="IJ153" s="101"/>
      <c r="IK153" s="101"/>
      <c r="IL153" s="101"/>
      <c r="IM153" s="101"/>
      <c r="IN153" s="101"/>
      <c r="IO153" s="101"/>
      <c r="IP153" s="101"/>
      <c r="IQ153" s="101"/>
      <c r="IR153" s="101"/>
      <c r="IS153" s="101"/>
      <c r="IT153" s="101"/>
      <c r="IU153" s="101"/>
      <c r="IV153" s="101"/>
      <c r="IW153" s="101"/>
      <c r="IX153" s="101"/>
      <c r="IY153" s="101"/>
      <c r="IZ153" s="101"/>
      <c r="JA153" s="101"/>
      <c r="JB153" s="101"/>
      <c r="JC153" s="101"/>
      <c r="JD153" s="101"/>
      <c r="JE153" s="101"/>
      <c r="JF153" s="101"/>
      <c r="JG153" s="101"/>
      <c r="JH153" s="101"/>
      <c r="JI153" s="101"/>
      <c r="JJ153" s="101"/>
      <c r="JK153" s="101"/>
      <c r="JL153" s="101"/>
      <c r="JM153" s="101"/>
      <c r="JN153" s="101"/>
      <c r="JO153" s="101"/>
      <c r="JP153" s="101"/>
      <c r="JQ153" s="101"/>
      <c r="JR153" s="101"/>
      <c r="JS153" s="101"/>
      <c r="JT153" s="101"/>
      <c r="JU153" s="101"/>
      <c r="JV153" s="101"/>
      <c r="JW153" s="101"/>
      <c r="JX153" s="101"/>
      <c r="JY153" s="101"/>
      <c r="JZ153" s="101"/>
      <c r="KA153" s="101"/>
      <c r="KB153" s="101"/>
      <c r="KC153" s="101"/>
      <c r="KD153" s="101"/>
      <c r="KE153" s="101"/>
      <c r="KF153" s="101"/>
      <c r="KG153" s="101"/>
      <c r="KH153" s="101"/>
      <c r="KI153" s="101"/>
      <c r="KJ153" s="101"/>
      <c r="KK153" s="101"/>
      <c r="KL153" s="101"/>
      <c r="KM153" s="101"/>
      <c r="KN153" s="101"/>
      <c r="KO153" s="101"/>
      <c r="KP153" s="101"/>
      <c r="KQ153" s="101"/>
      <c r="KR153" s="101"/>
      <c r="KS153" s="101"/>
      <c r="KT153" s="101"/>
      <c r="KU153" s="101"/>
      <c r="KV153" s="101"/>
      <c r="KW153" s="101"/>
      <c r="KX153" s="101"/>
      <c r="KY153" s="101"/>
      <c r="KZ153" s="101"/>
      <c r="LA153" s="101"/>
    </row>
    <row r="154" spans="1:313" s="18" customFormat="1" ht="30" customHeight="1" x14ac:dyDescent="0.25">
      <c r="A154" s="21"/>
      <c r="B154" s="21"/>
      <c r="C154" s="21">
        <v>22</v>
      </c>
      <c r="D154" s="22">
        <v>25</v>
      </c>
      <c r="E154" s="23">
        <f t="shared" si="17"/>
        <v>675000</v>
      </c>
      <c r="F154" s="24">
        <v>4.4999999999999998E-2</v>
      </c>
      <c r="G154" s="23">
        <v>15000000</v>
      </c>
      <c r="H154" s="21"/>
      <c r="I154" s="21"/>
      <c r="J154" s="21"/>
      <c r="K154" s="21"/>
      <c r="L154" s="21" t="s">
        <v>734</v>
      </c>
      <c r="M154" s="2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1"/>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c r="GE154" s="101"/>
      <c r="GF154" s="101"/>
      <c r="GG154" s="101"/>
      <c r="GH154" s="101"/>
      <c r="GI154" s="101"/>
      <c r="GJ154" s="101"/>
      <c r="GK154" s="101"/>
      <c r="GL154" s="101"/>
      <c r="GM154" s="101"/>
      <c r="GN154" s="101"/>
      <c r="GO154" s="101"/>
      <c r="GP154" s="101"/>
      <c r="GQ154" s="101"/>
      <c r="GR154" s="101"/>
      <c r="GS154" s="101"/>
      <c r="GT154" s="101"/>
      <c r="GU154" s="101"/>
      <c r="GV154" s="101"/>
      <c r="GW154" s="101"/>
      <c r="GX154" s="101"/>
      <c r="GY154" s="101"/>
      <c r="GZ154" s="101"/>
      <c r="HA154" s="101"/>
      <c r="HB154" s="101"/>
      <c r="HC154" s="101"/>
      <c r="HD154" s="101"/>
      <c r="HE154" s="101"/>
      <c r="HF154" s="101"/>
      <c r="HG154" s="101"/>
      <c r="HH154" s="101"/>
      <c r="HI154" s="101"/>
      <c r="HJ154" s="101"/>
      <c r="HK154" s="101"/>
      <c r="HL154" s="101"/>
      <c r="HM154" s="101"/>
      <c r="HN154" s="101"/>
      <c r="HO154" s="101"/>
      <c r="HP154" s="101"/>
      <c r="HQ154" s="101"/>
      <c r="HR154" s="101"/>
      <c r="HS154" s="101"/>
      <c r="HT154" s="101"/>
      <c r="HU154" s="101"/>
      <c r="HV154" s="101"/>
      <c r="HW154" s="101"/>
      <c r="HX154" s="101"/>
      <c r="HY154" s="101"/>
      <c r="HZ154" s="101"/>
      <c r="IA154" s="101"/>
      <c r="IB154" s="101"/>
      <c r="IC154" s="101"/>
      <c r="ID154" s="101"/>
      <c r="IE154" s="101"/>
      <c r="IF154" s="101"/>
      <c r="IG154" s="101"/>
      <c r="IH154" s="101"/>
      <c r="II154" s="101"/>
      <c r="IJ154" s="101"/>
      <c r="IK154" s="101"/>
      <c r="IL154" s="101"/>
      <c r="IM154" s="101"/>
      <c r="IN154" s="101"/>
      <c r="IO154" s="101"/>
      <c r="IP154" s="101"/>
      <c r="IQ154" s="101"/>
      <c r="IR154" s="101"/>
      <c r="IS154" s="101"/>
      <c r="IT154" s="101"/>
      <c r="IU154" s="101"/>
      <c r="IV154" s="101"/>
      <c r="IW154" s="101"/>
      <c r="IX154" s="101"/>
      <c r="IY154" s="101"/>
      <c r="IZ154" s="101"/>
      <c r="JA154" s="101"/>
      <c r="JB154" s="101"/>
      <c r="JC154" s="101"/>
      <c r="JD154" s="101"/>
      <c r="JE154" s="101"/>
      <c r="JF154" s="101"/>
      <c r="JG154" s="101"/>
      <c r="JH154" s="101"/>
      <c r="JI154" s="101"/>
      <c r="JJ154" s="101"/>
      <c r="JK154" s="101"/>
      <c r="JL154" s="101"/>
      <c r="JM154" s="101"/>
      <c r="JN154" s="101"/>
      <c r="JO154" s="101"/>
      <c r="JP154" s="101"/>
      <c r="JQ154" s="101"/>
      <c r="JR154" s="101"/>
      <c r="JS154" s="101"/>
      <c r="JT154" s="101"/>
      <c r="JU154" s="101"/>
      <c r="JV154" s="101"/>
      <c r="JW154" s="101"/>
      <c r="JX154" s="101"/>
      <c r="JY154" s="101"/>
      <c r="JZ154" s="101"/>
      <c r="KA154" s="101"/>
      <c r="KB154" s="101"/>
      <c r="KC154" s="101"/>
      <c r="KD154" s="101"/>
      <c r="KE154" s="101"/>
      <c r="KF154" s="101"/>
      <c r="KG154" s="101"/>
      <c r="KH154" s="101"/>
      <c r="KI154" s="101"/>
      <c r="KJ154" s="101"/>
      <c r="KK154" s="101"/>
      <c r="KL154" s="101"/>
      <c r="KM154" s="101"/>
      <c r="KN154" s="101"/>
      <c r="KO154" s="101"/>
      <c r="KP154" s="101"/>
      <c r="KQ154" s="101"/>
      <c r="KR154" s="101"/>
      <c r="KS154" s="101"/>
      <c r="KT154" s="101"/>
      <c r="KU154" s="101"/>
      <c r="KV154" s="101"/>
      <c r="KW154" s="101"/>
      <c r="KX154" s="101"/>
      <c r="KY154" s="101"/>
      <c r="KZ154" s="101"/>
      <c r="LA154" s="101"/>
    </row>
    <row r="155" spans="1:313" s="18" customFormat="1" ht="30" customHeight="1" x14ac:dyDescent="0.25">
      <c r="A155" s="29"/>
      <c r="B155" s="29"/>
      <c r="C155" s="29">
        <v>22</v>
      </c>
      <c r="D155" s="30">
        <v>22</v>
      </c>
      <c r="E155" s="23">
        <f t="shared" si="17"/>
        <v>810000</v>
      </c>
      <c r="F155" s="24">
        <v>4.4999999999999998E-2</v>
      </c>
      <c r="G155" s="23">
        <v>18000000</v>
      </c>
      <c r="H155" s="23" t="s">
        <v>432</v>
      </c>
      <c r="I155" s="23"/>
      <c r="J155" s="21"/>
      <c r="K155" s="21"/>
      <c r="L155" s="21" t="s">
        <v>431</v>
      </c>
      <c r="M155" s="2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1"/>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c r="GE155" s="101"/>
      <c r="GF155" s="101"/>
      <c r="GG155" s="101"/>
      <c r="GH155" s="101"/>
      <c r="GI155" s="101"/>
      <c r="GJ155" s="101"/>
      <c r="GK155" s="101"/>
      <c r="GL155" s="101"/>
      <c r="GM155" s="101"/>
      <c r="GN155" s="101"/>
      <c r="GO155" s="101"/>
      <c r="GP155" s="101"/>
      <c r="GQ155" s="101"/>
      <c r="GR155" s="101"/>
      <c r="GS155" s="101"/>
      <c r="GT155" s="101"/>
      <c r="GU155" s="101"/>
      <c r="GV155" s="101"/>
      <c r="GW155" s="101"/>
      <c r="GX155" s="101"/>
      <c r="GY155" s="101"/>
      <c r="GZ155" s="101"/>
      <c r="HA155" s="101"/>
      <c r="HB155" s="101"/>
      <c r="HC155" s="101"/>
      <c r="HD155" s="101"/>
      <c r="HE155" s="101"/>
      <c r="HF155" s="101"/>
      <c r="HG155" s="101"/>
      <c r="HH155" s="101"/>
      <c r="HI155" s="101"/>
      <c r="HJ155" s="101"/>
      <c r="HK155" s="101"/>
      <c r="HL155" s="101"/>
      <c r="HM155" s="101"/>
      <c r="HN155" s="101"/>
      <c r="HO155" s="101"/>
      <c r="HP155" s="101"/>
      <c r="HQ155" s="101"/>
      <c r="HR155" s="101"/>
      <c r="HS155" s="101"/>
      <c r="HT155" s="101"/>
      <c r="HU155" s="101"/>
      <c r="HV155" s="101"/>
      <c r="HW155" s="101"/>
      <c r="HX155" s="101"/>
      <c r="HY155" s="101"/>
      <c r="HZ155" s="101"/>
      <c r="IA155" s="101"/>
      <c r="IB155" s="101"/>
      <c r="IC155" s="101"/>
      <c r="ID155" s="101"/>
      <c r="IE155" s="101"/>
      <c r="IF155" s="101"/>
      <c r="IG155" s="101"/>
      <c r="IH155" s="101"/>
      <c r="II155" s="101"/>
      <c r="IJ155" s="101"/>
      <c r="IK155" s="101"/>
      <c r="IL155" s="101"/>
      <c r="IM155" s="101"/>
      <c r="IN155" s="101"/>
      <c r="IO155" s="101"/>
      <c r="IP155" s="101"/>
      <c r="IQ155" s="101"/>
      <c r="IR155" s="101"/>
      <c r="IS155" s="101"/>
      <c r="IT155" s="101"/>
      <c r="IU155" s="101"/>
      <c r="IV155" s="101"/>
      <c r="IW155" s="101"/>
      <c r="IX155" s="101"/>
      <c r="IY155" s="101"/>
      <c r="IZ155" s="101"/>
      <c r="JA155" s="101"/>
      <c r="JB155" s="101"/>
      <c r="JC155" s="101"/>
      <c r="JD155" s="101"/>
      <c r="JE155" s="101"/>
      <c r="JF155" s="101"/>
      <c r="JG155" s="101"/>
      <c r="JH155" s="101"/>
      <c r="JI155" s="101"/>
      <c r="JJ155" s="101"/>
      <c r="JK155" s="101"/>
      <c r="JL155" s="101"/>
      <c r="JM155" s="101"/>
      <c r="JN155" s="101"/>
      <c r="JO155" s="101"/>
      <c r="JP155" s="101"/>
      <c r="JQ155" s="101"/>
      <c r="JR155" s="101"/>
      <c r="JS155" s="101"/>
      <c r="JT155" s="101"/>
      <c r="JU155" s="101"/>
      <c r="JV155" s="101"/>
      <c r="JW155" s="101"/>
      <c r="JX155" s="101"/>
      <c r="JY155" s="101"/>
      <c r="JZ155" s="101"/>
      <c r="KA155" s="101"/>
      <c r="KB155" s="101"/>
      <c r="KC155" s="101"/>
      <c r="KD155" s="101"/>
      <c r="KE155" s="101"/>
      <c r="KF155" s="101"/>
      <c r="KG155" s="101"/>
      <c r="KH155" s="101"/>
      <c r="KI155" s="101"/>
      <c r="KJ155" s="101"/>
      <c r="KK155" s="101"/>
      <c r="KL155" s="101"/>
      <c r="KM155" s="101"/>
      <c r="KN155" s="101"/>
      <c r="KO155" s="101"/>
      <c r="KP155" s="101"/>
      <c r="KQ155" s="101"/>
      <c r="KR155" s="101"/>
      <c r="KS155" s="101"/>
      <c r="KT155" s="101"/>
      <c r="KU155" s="101"/>
      <c r="KV155" s="101"/>
      <c r="KW155" s="101"/>
      <c r="KX155" s="101"/>
      <c r="KY155" s="101"/>
      <c r="KZ155" s="101"/>
      <c r="LA155" s="101"/>
    </row>
    <row r="156" spans="1:313" s="18" customFormat="1" ht="30" customHeight="1" x14ac:dyDescent="0.25">
      <c r="A156" s="21"/>
      <c r="B156" s="21"/>
      <c r="C156" s="21">
        <v>22</v>
      </c>
      <c r="D156" s="22">
        <v>23</v>
      </c>
      <c r="E156" s="23">
        <f t="shared" si="17"/>
        <v>3500000</v>
      </c>
      <c r="F156" s="24">
        <v>0.05</v>
      </c>
      <c r="G156" s="26">
        <v>70000000</v>
      </c>
      <c r="H156" s="21">
        <v>4893</v>
      </c>
      <c r="I156" s="21"/>
      <c r="J156" s="21"/>
      <c r="K156" s="21"/>
      <c r="L156" s="21" t="s">
        <v>887</v>
      </c>
      <c r="M156" s="2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c r="GE156" s="101"/>
      <c r="GF156" s="101"/>
      <c r="GG156" s="101"/>
      <c r="GH156" s="101"/>
      <c r="GI156" s="101"/>
      <c r="GJ156" s="101"/>
      <c r="GK156" s="101"/>
      <c r="GL156" s="101"/>
      <c r="GM156" s="101"/>
      <c r="GN156" s="101"/>
      <c r="GO156" s="101"/>
      <c r="GP156" s="101"/>
      <c r="GQ156" s="101"/>
      <c r="GR156" s="101"/>
      <c r="GS156" s="101"/>
      <c r="GT156" s="101"/>
      <c r="GU156" s="101"/>
      <c r="GV156" s="101"/>
      <c r="GW156" s="101"/>
      <c r="GX156" s="101"/>
      <c r="GY156" s="101"/>
      <c r="GZ156" s="101"/>
      <c r="HA156" s="101"/>
      <c r="HB156" s="101"/>
      <c r="HC156" s="101"/>
      <c r="HD156" s="101"/>
      <c r="HE156" s="101"/>
      <c r="HF156" s="101"/>
      <c r="HG156" s="101"/>
      <c r="HH156" s="101"/>
      <c r="HI156" s="101"/>
      <c r="HJ156" s="101"/>
      <c r="HK156" s="101"/>
      <c r="HL156" s="101"/>
      <c r="HM156" s="101"/>
      <c r="HN156" s="101"/>
      <c r="HO156" s="101"/>
      <c r="HP156" s="101"/>
      <c r="HQ156" s="101"/>
      <c r="HR156" s="101"/>
      <c r="HS156" s="101"/>
      <c r="HT156" s="101"/>
      <c r="HU156" s="101"/>
      <c r="HV156" s="101"/>
      <c r="HW156" s="101"/>
      <c r="HX156" s="101"/>
      <c r="HY156" s="101"/>
      <c r="HZ156" s="101"/>
      <c r="IA156" s="101"/>
      <c r="IB156" s="101"/>
      <c r="IC156" s="101"/>
      <c r="ID156" s="101"/>
      <c r="IE156" s="101"/>
      <c r="IF156" s="101"/>
      <c r="IG156" s="101"/>
      <c r="IH156" s="101"/>
      <c r="II156" s="101"/>
      <c r="IJ156" s="101"/>
      <c r="IK156" s="101"/>
      <c r="IL156" s="101"/>
      <c r="IM156" s="101"/>
      <c r="IN156" s="101"/>
      <c r="IO156" s="101"/>
      <c r="IP156" s="101"/>
      <c r="IQ156" s="101"/>
      <c r="IR156" s="101"/>
      <c r="IS156" s="101"/>
      <c r="IT156" s="101"/>
      <c r="IU156" s="101"/>
      <c r="IV156" s="101"/>
      <c r="IW156" s="101"/>
      <c r="IX156" s="101"/>
      <c r="IY156" s="101"/>
      <c r="IZ156" s="101"/>
      <c r="JA156" s="101"/>
      <c r="JB156" s="101"/>
      <c r="JC156" s="101"/>
      <c r="JD156" s="101"/>
      <c r="JE156" s="101"/>
      <c r="JF156" s="101"/>
      <c r="JG156" s="101"/>
      <c r="JH156" s="101"/>
      <c r="JI156" s="101"/>
      <c r="JJ156" s="101"/>
      <c r="JK156" s="101"/>
      <c r="JL156" s="101"/>
      <c r="JM156" s="101"/>
      <c r="JN156" s="101"/>
      <c r="JO156" s="101"/>
      <c r="JP156" s="101"/>
      <c r="JQ156" s="101"/>
      <c r="JR156" s="101"/>
      <c r="JS156" s="101"/>
      <c r="JT156" s="101"/>
      <c r="JU156" s="101"/>
      <c r="JV156" s="101"/>
      <c r="JW156" s="101"/>
      <c r="JX156" s="101"/>
      <c r="JY156" s="101"/>
      <c r="JZ156" s="101"/>
      <c r="KA156" s="101"/>
      <c r="KB156" s="101"/>
      <c r="KC156" s="101"/>
      <c r="KD156" s="101"/>
      <c r="KE156" s="101"/>
      <c r="KF156" s="101"/>
      <c r="KG156" s="101"/>
      <c r="KH156" s="101"/>
      <c r="KI156" s="101"/>
      <c r="KJ156" s="101"/>
      <c r="KK156" s="101"/>
      <c r="KL156" s="101"/>
      <c r="KM156" s="101"/>
      <c r="KN156" s="101"/>
      <c r="KO156" s="101"/>
      <c r="KP156" s="101"/>
      <c r="KQ156" s="101"/>
      <c r="KR156" s="101"/>
      <c r="KS156" s="101"/>
      <c r="KT156" s="101"/>
      <c r="KU156" s="101"/>
      <c r="KV156" s="101"/>
      <c r="KW156" s="101"/>
      <c r="KX156" s="101"/>
      <c r="KY156" s="101"/>
      <c r="KZ156" s="101"/>
      <c r="LA156" s="101"/>
    </row>
    <row r="157" spans="1:313" s="18" customFormat="1" ht="30" customHeight="1" x14ac:dyDescent="0.25">
      <c r="A157" s="21" t="s">
        <v>481</v>
      </c>
      <c r="B157" s="21"/>
      <c r="C157" s="21">
        <v>22</v>
      </c>
      <c r="D157" s="22">
        <v>7</v>
      </c>
      <c r="E157" s="23">
        <f t="shared" si="17"/>
        <v>200000</v>
      </c>
      <c r="F157" s="24">
        <v>0.04</v>
      </c>
      <c r="G157" s="23">
        <v>5000000</v>
      </c>
      <c r="H157" s="23" t="s">
        <v>165</v>
      </c>
      <c r="I157" s="23"/>
      <c r="J157" s="21"/>
      <c r="K157" s="21">
        <v>2</v>
      </c>
      <c r="L157" s="21" t="s">
        <v>238</v>
      </c>
      <c r="M157" s="21">
        <v>42</v>
      </c>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1"/>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c r="GE157" s="101"/>
      <c r="GF157" s="101"/>
      <c r="GG157" s="101"/>
      <c r="GH157" s="101"/>
      <c r="GI157" s="101"/>
      <c r="GJ157" s="101"/>
      <c r="GK157" s="101"/>
      <c r="GL157" s="101"/>
      <c r="GM157" s="101"/>
      <c r="GN157" s="101"/>
      <c r="GO157" s="101"/>
      <c r="GP157" s="101"/>
      <c r="GQ157" s="101"/>
      <c r="GR157" s="101"/>
      <c r="GS157" s="101"/>
      <c r="GT157" s="101"/>
      <c r="GU157" s="101"/>
      <c r="GV157" s="101"/>
      <c r="GW157" s="101"/>
      <c r="GX157" s="101"/>
      <c r="GY157" s="101"/>
      <c r="GZ157" s="101"/>
      <c r="HA157" s="101"/>
      <c r="HB157" s="101"/>
      <c r="HC157" s="101"/>
      <c r="HD157" s="101"/>
      <c r="HE157" s="101"/>
      <c r="HF157" s="101"/>
      <c r="HG157" s="101"/>
      <c r="HH157" s="101"/>
      <c r="HI157" s="101"/>
      <c r="HJ157" s="101"/>
      <c r="HK157" s="101"/>
      <c r="HL157" s="101"/>
      <c r="HM157" s="101"/>
      <c r="HN157" s="101"/>
      <c r="HO157" s="101"/>
      <c r="HP157" s="101"/>
      <c r="HQ157" s="101"/>
      <c r="HR157" s="101"/>
      <c r="HS157" s="101"/>
      <c r="HT157" s="101"/>
      <c r="HU157" s="101"/>
      <c r="HV157" s="101"/>
      <c r="HW157" s="101"/>
      <c r="HX157" s="101"/>
      <c r="HY157" s="101"/>
      <c r="HZ157" s="101"/>
      <c r="IA157" s="101"/>
      <c r="IB157" s="101"/>
      <c r="IC157" s="101"/>
      <c r="ID157" s="101"/>
      <c r="IE157" s="101"/>
      <c r="IF157" s="101"/>
      <c r="IG157" s="101"/>
      <c r="IH157" s="101"/>
      <c r="II157" s="101"/>
      <c r="IJ157" s="101"/>
      <c r="IK157" s="101"/>
      <c r="IL157" s="101"/>
      <c r="IM157" s="101"/>
      <c r="IN157" s="101"/>
      <c r="IO157" s="101"/>
      <c r="IP157" s="101"/>
      <c r="IQ157" s="101"/>
      <c r="IR157" s="101"/>
      <c r="IS157" s="101"/>
      <c r="IT157" s="101"/>
      <c r="IU157" s="101"/>
      <c r="IV157" s="101"/>
      <c r="IW157" s="101"/>
      <c r="IX157" s="101"/>
      <c r="IY157" s="101"/>
      <c r="IZ157" s="101"/>
      <c r="JA157" s="101"/>
      <c r="JB157" s="101"/>
      <c r="JC157" s="101"/>
      <c r="JD157" s="101"/>
      <c r="JE157" s="101"/>
      <c r="JF157" s="101"/>
      <c r="JG157" s="101"/>
      <c r="JH157" s="101"/>
      <c r="JI157" s="101"/>
      <c r="JJ157" s="101"/>
      <c r="JK157" s="101"/>
      <c r="JL157" s="101"/>
      <c r="JM157" s="101"/>
      <c r="JN157" s="101"/>
      <c r="JO157" s="101"/>
      <c r="JP157" s="101"/>
      <c r="JQ157" s="101"/>
      <c r="JR157" s="101"/>
      <c r="JS157" s="101"/>
      <c r="JT157" s="101"/>
      <c r="JU157" s="101"/>
      <c r="JV157" s="101"/>
      <c r="JW157" s="101"/>
      <c r="JX157" s="101"/>
      <c r="JY157" s="101"/>
      <c r="JZ157" s="101"/>
      <c r="KA157" s="101"/>
      <c r="KB157" s="101"/>
      <c r="KC157" s="101"/>
      <c r="KD157" s="101"/>
      <c r="KE157" s="101"/>
      <c r="KF157" s="101"/>
      <c r="KG157" s="101"/>
      <c r="KH157" s="101"/>
      <c r="KI157" s="101"/>
      <c r="KJ157" s="101"/>
      <c r="KK157" s="101"/>
      <c r="KL157" s="101"/>
      <c r="KM157" s="101"/>
      <c r="KN157" s="101"/>
      <c r="KO157" s="101"/>
      <c r="KP157" s="101"/>
      <c r="KQ157" s="101"/>
      <c r="KR157" s="101"/>
      <c r="KS157" s="101"/>
      <c r="KT157" s="101"/>
      <c r="KU157" s="101"/>
      <c r="KV157" s="101"/>
      <c r="KW157" s="101"/>
      <c r="KX157" s="101"/>
      <c r="KY157" s="101"/>
      <c r="KZ157" s="101"/>
      <c r="LA157" s="101"/>
    </row>
    <row r="158" spans="1:313" s="18" customFormat="1" ht="30" customHeight="1" x14ac:dyDescent="0.25">
      <c r="A158" s="21"/>
      <c r="B158" s="21"/>
      <c r="C158" s="21">
        <v>22</v>
      </c>
      <c r="D158" s="22">
        <v>10</v>
      </c>
      <c r="E158" s="23">
        <v>250000</v>
      </c>
      <c r="F158" s="24">
        <v>0.05</v>
      </c>
      <c r="G158" s="23">
        <v>5000000</v>
      </c>
      <c r="H158" s="21" t="s">
        <v>1190</v>
      </c>
      <c r="I158" s="21"/>
      <c r="J158" s="21"/>
      <c r="K158" s="21"/>
      <c r="L158" s="21" t="s">
        <v>970</v>
      </c>
      <c r="M158" s="2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1"/>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c r="GE158" s="101"/>
      <c r="GF158" s="101"/>
      <c r="GG158" s="101"/>
      <c r="GH158" s="101"/>
      <c r="GI158" s="101"/>
      <c r="GJ158" s="101"/>
      <c r="GK158" s="101"/>
      <c r="GL158" s="101"/>
      <c r="GM158" s="101"/>
      <c r="GN158" s="101"/>
      <c r="GO158" s="101"/>
      <c r="GP158" s="101"/>
      <c r="GQ158" s="101"/>
      <c r="GR158" s="101"/>
      <c r="GS158" s="101"/>
      <c r="GT158" s="101"/>
      <c r="GU158" s="101"/>
      <c r="GV158" s="101"/>
      <c r="GW158" s="101"/>
      <c r="GX158" s="101"/>
      <c r="GY158" s="101"/>
      <c r="GZ158" s="101"/>
      <c r="HA158" s="101"/>
      <c r="HB158" s="101"/>
      <c r="HC158" s="101"/>
      <c r="HD158" s="101"/>
      <c r="HE158" s="101"/>
      <c r="HF158" s="101"/>
      <c r="HG158" s="101"/>
      <c r="HH158" s="101"/>
      <c r="HI158" s="101"/>
      <c r="HJ158" s="101"/>
      <c r="HK158" s="101"/>
      <c r="HL158" s="101"/>
      <c r="HM158" s="101"/>
      <c r="HN158" s="101"/>
      <c r="HO158" s="101"/>
      <c r="HP158" s="101"/>
      <c r="HQ158" s="101"/>
      <c r="HR158" s="101"/>
      <c r="HS158" s="101"/>
      <c r="HT158" s="101"/>
      <c r="HU158" s="101"/>
      <c r="HV158" s="101"/>
      <c r="HW158" s="101"/>
      <c r="HX158" s="101"/>
      <c r="HY158" s="101"/>
      <c r="HZ158" s="101"/>
      <c r="IA158" s="101"/>
      <c r="IB158" s="101"/>
      <c r="IC158" s="101"/>
      <c r="ID158" s="101"/>
      <c r="IE158" s="101"/>
      <c r="IF158" s="101"/>
      <c r="IG158" s="101"/>
      <c r="IH158" s="101"/>
      <c r="II158" s="101"/>
      <c r="IJ158" s="101"/>
      <c r="IK158" s="101"/>
      <c r="IL158" s="101"/>
      <c r="IM158" s="101"/>
      <c r="IN158" s="101"/>
      <c r="IO158" s="101"/>
      <c r="IP158" s="101"/>
      <c r="IQ158" s="101"/>
      <c r="IR158" s="101"/>
      <c r="IS158" s="101"/>
      <c r="IT158" s="101"/>
      <c r="IU158" s="101"/>
      <c r="IV158" s="101"/>
      <c r="IW158" s="101"/>
      <c r="IX158" s="101"/>
      <c r="IY158" s="101"/>
      <c r="IZ158" s="101"/>
      <c r="JA158" s="101"/>
      <c r="JB158" s="101"/>
      <c r="JC158" s="101"/>
      <c r="JD158" s="101"/>
      <c r="JE158" s="101"/>
      <c r="JF158" s="101"/>
      <c r="JG158" s="101"/>
      <c r="JH158" s="101"/>
      <c r="JI158" s="101"/>
      <c r="JJ158" s="101"/>
      <c r="JK158" s="101"/>
      <c r="JL158" s="101"/>
      <c r="JM158" s="101"/>
      <c r="JN158" s="101"/>
      <c r="JO158" s="101"/>
      <c r="JP158" s="101"/>
      <c r="JQ158" s="101"/>
      <c r="JR158" s="101"/>
      <c r="JS158" s="101"/>
      <c r="JT158" s="101"/>
      <c r="JU158" s="101"/>
      <c r="JV158" s="101"/>
      <c r="JW158" s="101"/>
      <c r="JX158" s="101"/>
      <c r="JY158" s="101"/>
      <c r="JZ158" s="101"/>
      <c r="KA158" s="101"/>
      <c r="KB158" s="101"/>
      <c r="KC158" s="101"/>
      <c r="KD158" s="101"/>
      <c r="KE158" s="101"/>
      <c r="KF158" s="101"/>
      <c r="KG158" s="101"/>
      <c r="KH158" s="101"/>
      <c r="KI158" s="101"/>
      <c r="KJ158" s="101"/>
      <c r="KK158" s="101"/>
      <c r="KL158" s="101"/>
      <c r="KM158" s="101"/>
      <c r="KN158" s="101"/>
      <c r="KO158" s="101"/>
      <c r="KP158" s="101"/>
      <c r="KQ158" s="101"/>
      <c r="KR158" s="101"/>
      <c r="KS158" s="101"/>
      <c r="KT158" s="101"/>
      <c r="KU158" s="101"/>
      <c r="KV158" s="101"/>
      <c r="KW158" s="101"/>
      <c r="KX158" s="101"/>
      <c r="KY158" s="101"/>
      <c r="KZ158" s="101"/>
      <c r="LA158" s="101"/>
    </row>
    <row r="159" spans="1:313" s="18" customFormat="1" ht="30" customHeight="1" x14ac:dyDescent="0.25">
      <c r="A159" s="29" t="s">
        <v>774</v>
      </c>
      <c r="B159" s="29"/>
      <c r="C159" s="29">
        <v>22</v>
      </c>
      <c r="D159" s="30">
        <v>22</v>
      </c>
      <c r="E159" s="23">
        <f t="shared" ref="E159:E163" si="18">G159*F159</f>
        <v>2000000</v>
      </c>
      <c r="F159" s="24">
        <v>0.05</v>
      </c>
      <c r="G159" s="23">
        <v>40000000</v>
      </c>
      <c r="H159" s="23">
        <v>623</v>
      </c>
      <c r="I159" s="23"/>
      <c r="J159" s="21"/>
      <c r="K159" s="21"/>
      <c r="L159" s="21" t="s">
        <v>773</v>
      </c>
      <c r="M159" s="2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1"/>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c r="GE159" s="101"/>
      <c r="GF159" s="101"/>
      <c r="GG159" s="101"/>
      <c r="GH159" s="101"/>
      <c r="GI159" s="101"/>
      <c r="GJ159" s="101"/>
      <c r="GK159" s="101"/>
      <c r="GL159" s="101"/>
      <c r="GM159" s="101"/>
      <c r="GN159" s="101"/>
      <c r="GO159" s="101"/>
      <c r="GP159" s="101"/>
      <c r="GQ159" s="101"/>
      <c r="GR159" s="101"/>
      <c r="GS159" s="101"/>
      <c r="GT159" s="101"/>
      <c r="GU159" s="101"/>
      <c r="GV159" s="101"/>
      <c r="GW159" s="101"/>
      <c r="GX159" s="101"/>
      <c r="GY159" s="101"/>
      <c r="GZ159" s="101"/>
      <c r="HA159" s="101"/>
      <c r="HB159" s="101"/>
      <c r="HC159" s="101"/>
      <c r="HD159" s="101"/>
      <c r="HE159" s="101"/>
      <c r="HF159" s="101"/>
      <c r="HG159" s="101"/>
      <c r="HH159" s="101"/>
      <c r="HI159" s="101"/>
      <c r="HJ159" s="101"/>
      <c r="HK159" s="101"/>
      <c r="HL159" s="101"/>
      <c r="HM159" s="101"/>
      <c r="HN159" s="101"/>
      <c r="HO159" s="101"/>
      <c r="HP159" s="101"/>
      <c r="HQ159" s="101"/>
      <c r="HR159" s="101"/>
      <c r="HS159" s="101"/>
      <c r="HT159" s="101"/>
      <c r="HU159" s="101"/>
      <c r="HV159" s="101"/>
      <c r="HW159" s="101"/>
      <c r="HX159" s="101"/>
      <c r="HY159" s="101"/>
      <c r="HZ159" s="101"/>
      <c r="IA159" s="101"/>
      <c r="IB159" s="101"/>
      <c r="IC159" s="101"/>
      <c r="ID159" s="101"/>
      <c r="IE159" s="101"/>
      <c r="IF159" s="101"/>
      <c r="IG159" s="101"/>
      <c r="IH159" s="101"/>
      <c r="II159" s="101"/>
      <c r="IJ159" s="101"/>
      <c r="IK159" s="101"/>
      <c r="IL159" s="101"/>
      <c r="IM159" s="101"/>
      <c r="IN159" s="101"/>
      <c r="IO159" s="101"/>
      <c r="IP159" s="101"/>
      <c r="IQ159" s="101"/>
      <c r="IR159" s="101"/>
      <c r="IS159" s="101"/>
      <c r="IT159" s="101"/>
      <c r="IU159" s="101"/>
      <c r="IV159" s="101"/>
      <c r="IW159" s="101"/>
      <c r="IX159" s="101"/>
      <c r="IY159" s="101"/>
      <c r="IZ159" s="101"/>
      <c r="JA159" s="101"/>
      <c r="JB159" s="101"/>
      <c r="JC159" s="101"/>
      <c r="JD159" s="101"/>
      <c r="JE159" s="101"/>
      <c r="JF159" s="101"/>
      <c r="JG159" s="101"/>
      <c r="JH159" s="101"/>
      <c r="JI159" s="101"/>
      <c r="JJ159" s="101"/>
      <c r="JK159" s="101"/>
      <c r="JL159" s="101"/>
      <c r="JM159" s="101"/>
      <c r="JN159" s="101"/>
      <c r="JO159" s="101"/>
      <c r="JP159" s="101"/>
      <c r="JQ159" s="101"/>
      <c r="JR159" s="101"/>
      <c r="JS159" s="101"/>
      <c r="JT159" s="101"/>
      <c r="JU159" s="101"/>
      <c r="JV159" s="101"/>
      <c r="JW159" s="101"/>
      <c r="JX159" s="101"/>
      <c r="JY159" s="101"/>
      <c r="JZ159" s="101"/>
      <c r="KA159" s="101"/>
      <c r="KB159" s="101"/>
      <c r="KC159" s="101"/>
      <c r="KD159" s="101"/>
      <c r="KE159" s="101"/>
      <c r="KF159" s="101"/>
      <c r="KG159" s="101"/>
      <c r="KH159" s="101"/>
      <c r="KI159" s="101"/>
      <c r="KJ159" s="101"/>
      <c r="KK159" s="101"/>
      <c r="KL159" s="101"/>
      <c r="KM159" s="101"/>
      <c r="KN159" s="101"/>
      <c r="KO159" s="101"/>
      <c r="KP159" s="101"/>
      <c r="KQ159" s="101"/>
      <c r="KR159" s="101"/>
      <c r="KS159" s="101"/>
      <c r="KT159" s="101"/>
      <c r="KU159" s="101"/>
      <c r="KV159" s="101"/>
      <c r="KW159" s="101"/>
      <c r="KX159" s="101"/>
      <c r="KY159" s="101"/>
      <c r="KZ159" s="101"/>
      <c r="LA159" s="101"/>
    </row>
    <row r="160" spans="1:313" s="18" customFormat="1" ht="30" customHeight="1" x14ac:dyDescent="0.25">
      <c r="A160" s="21" t="s">
        <v>1292</v>
      </c>
      <c r="B160" s="21"/>
      <c r="C160" s="21">
        <v>22</v>
      </c>
      <c r="D160" s="22" t="s">
        <v>1255</v>
      </c>
      <c r="E160" s="23">
        <f t="shared" si="18"/>
        <v>126000000</v>
      </c>
      <c r="F160" s="24">
        <v>0.06</v>
      </c>
      <c r="G160" s="23">
        <v>2100000000</v>
      </c>
      <c r="H160" s="21" t="s">
        <v>593</v>
      </c>
      <c r="I160" s="21"/>
      <c r="J160" s="21"/>
      <c r="K160" s="21"/>
      <c r="L160" s="21" t="s">
        <v>624</v>
      </c>
      <c r="M160" s="2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1"/>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c r="GE160" s="101"/>
      <c r="GF160" s="101"/>
      <c r="GG160" s="101"/>
      <c r="GH160" s="101"/>
      <c r="GI160" s="101"/>
      <c r="GJ160" s="101"/>
      <c r="GK160" s="101"/>
      <c r="GL160" s="101"/>
      <c r="GM160" s="101"/>
      <c r="GN160" s="101"/>
      <c r="GO160" s="101"/>
      <c r="GP160" s="101"/>
      <c r="GQ160" s="101"/>
      <c r="GR160" s="101"/>
      <c r="GS160" s="101"/>
      <c r="GT160" s="101"/>
      <c r="GU160" s="101"/>
      <c r="GV160" s="101"/>
      <c r="GW160" s="101"/>
      <c r="GX160" s="101"/>
      <c r="GY160" s="101"/>
      <c r="GZ160" s="101"/>
      <c r="HA160" s="101"/>
      <c r="HB160" s="101"/>
      <c r="HC160" s="101"/>
      <c r="HD160" s="101"/>
      <c r="HE160" s="101"/>
      <c r="HF160" s="101"/>
      <c r="HG160" s="101"/>
      <c r="HH160" s="101"/>
      <c r="HI160" s="101"/>
      <c r="HJ160" s="101"/>
      <c r="HK160" s="101"/>
      <c r="HL160" s="101"/>
      <c r="HM160" s="101"/>
      <c r="HN160" s="101"/>
      <c r="HO160" s="101"/>
      <c r="HP160" s="101"/>
      <c r="HQ160" s="101"/>
      <c r="HR160" s="101"/>
      <c r="HS160" s="101"/>
      <c r="HT160" s="101"/>
      <c r="HU160" s="101"/>
      <c r="HV160" s="101"/>
      <c r="HW160" s="101"/>
      <c r="HX160" s="101"/>
      <c r="HY160" s="101"/>
      <c r="HZ160" s="101"/>
      <c r="IA160" s="101"/>
      <c r="IB160" s="101"/>
      <c r="IC160" s="101"/>
      <c r="ID160" s="101"/>
      <c r="IE160" s="101"/>
      <c r="IF160" s="101"/>
      <c r="IG160" s="101"/>
      <c r="IH160" s="101"/>
      <c r="II160" s="101"/>
      <c r="IJ160" s="101"/>
      <c r="IK160" s="101"/>
      <c r="IL160" s="101"/>
      <c r="IM160" s="101"/>
      <c r="IN160" s="101"/>
      <c r="IO160" s="101"/>
      <c r="IP160" s="101"/>
      <c r="IQ160" s="101"/>
      <c r="IR160" s="101"/>
      <c r="IS160" s="101"/>
      <c r="IT160" s="101"/>
      <c r="IU160" s="101"/>
      <c r="IV160" s="101"/>
      <c r="IW160" s="101"/>
      <c r="IX160" s="101"/>
      <c r="IY160" s="101"/>
      <c r="IZ160" s="101"/>
      <c r="JA160" s="101"/>
      <c r="JB160" s="101"/>
      <c r="JC160" s="101"/>
      <c r="JD160" s="101"/>
      <c r="JE160" s="101"/>
      <c r="JF160" s="101"/>
      <c r="JG160" s="101"/>
      <c r="JH160" s="101"/>
      <c r="JI160" s="101"/>
      <c r="JJ160" s="101"/>
      <c r="JK160" s="101"/>
      <c r="JL160" s="101"/>
      <c r="JM160" s="101"/>
      <c r="JN160" s="101"/>
      <c r="JO160" s="101"/>
      <c r="JP160" s="101"/>
      <c r="JQ160" s="101"/>
      <c r="JR160" s="101"/>
      <c r="JS160" s="101"/>
      <c r="JT160" s="101"/>
      <c r="JU160" s="101"/>
      <c r="JV160" s="101"/>
      <c r="JW160" s="101"/>
      <c r="JX160" s="101"/>
      <c r="JY160" s="101"/>
      <c r="JZ160" s="101"/>
      <c r="KA160" s="101"/>
      <c r="KB160" s="101"/>
      <c r="KC160" s="101"/>
      <c r="KD160" s="101"/>
      <c r="KE160" s="101"/>
      <c r="KF160" s="101"/>
      <c r="KG160" s="101"/>
      <c r="KH160" s="101"/>
      <c r="KI160" s="101"/>
      <c r="KJ160" s="101"/>
      <c r="KK160" s="101"/>
      <c r="KL160" s="101"/>
      <c r="KM160" s="101"/>
      <c r="KN160" s="101"/>
      <c r="KO160" s="101"/>
      <c r="KP160" s="101"/>
      <c r="KQ160" s="101"/>
      <c r="KR160" s="101"/>
      <c r="KS160" s="101"/>
      <c r="KT160" s="101"/>
      <c r="KU160" s="101"/>
      <c r="KV160" s="101"/>
      <c r="KW160" s="101"/>
      <c r="KX160" s="101"/>
      <c r="KY160" s="101"/>
      <c r="KZ160" s="101"/>
      <c r="LA160" s="101"/>
    </row>
    <row r="161" spans="1:313" s="18" customFormat="1" ht="30" customHeight="1" x14ac:dyDescent="0.25">
      <c r="A161" s="21"/>
      <c r="B161" s="21"/>
      <c r="C161" s="21">
        <v>22</v>
      </c>
      <c r="D161" s="22"/>
      <c r="E161" s="23">
        <f t="shared" si="18"/>
        <v>22190000.000000004</v>
      </c>
      <c r="F161" s="24">
        <v>7.0000000000000007E-2</v>
      </c>
      <c r="G161" s="23">
        <v>317000000</v>
      </c>
      <c r="H161" s="29"/>
      <c r="I161" s="29"/>
      <c r="J161" s="29"/>
      <c r="K161" s="29">
        <v>1</v>
      </c>
      <c r="L161" s="21" t="s">
        <v>248</v>
      </c>
      <c r="M161" s="21">
        <v>23</v>
      </c>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1"/>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c r="GE161" s="101"/>
      <c r="GF161" s="101"/>
      <c r="GG161" s="101"/>
      <c r="GH161" s="101"/>
      <c r="GI161" s="101"/>
      <c r="GJ161" s="101"/>
      <c r="GK161" s="101"/>
      <c r="GL161" s="101"/>
      <c r="GM161" s="101"/>
      <c r="GN161" s="101"/>
      <c r="GO161" s="101"/>
      <c r="GP161" s="101"/>
      <c r="GQ161" s="101"/>
      <c r="GR161" s="101"/>
      <c r="GS161" s="101"/>
      <c r="GT161" s="101"/>
      <c r="GU161" s="101"/>
      <c r="GV161" s="101"/>
      <c r="GW161" s="101"/>
      <c r="GX161" s="101"/>
      <c r="GY161" s="101"/>
      <c r="GZ161" s="101"/>
      <c r="HA161" s="101"/>
      <c r="HB161" s="101"/>
      <c r="HC161" s="101"/>
      <c r="HD161" s="101"/>
      <c r="HE161" s="101"/>
      <c r="HF161" s="101"/>
      <c r="HG161" s="101"/>
      <c r="HH161" s="101"/>
      <c r="HI161" s="101"/>
      <c r="HJ161" s="101"/>
      <c r="HK161" s="101"/>
      <c r="HL161" s="101"/>
      <c r="HM161" s="101"/>
      <c r="HN161" s="101"/>
      <c r="HO161" s="101"/>
      <c r="HP161" s="101"/>
      <c r="HQ161" s="101"/>
      <c r="HR161" s="101"/>
      <c r="HS161" s="101"/>
      <c r="HT161" s="101"/>
      <c r="HU161" s="101"/>
      <c r="HV161" s="101"/>
      <c r="HW161" s="101"/>
      <c r="HX161" s="101"/>
      <c r="HY161" s="101"/>
      <c r="HZ161" s="101"/>
      <c r="IA161" s="101"/>
      <c r="IB161" s="101"/>
      <c r="IC161" s="101"/>
      <c r="ID161" s="101"/>
      <c r="IE161" s="101"/>
      <c r="IF161" s="101"/>
      <c r="IG161" s="101"/>
      <c r="IH161" s="101"/>
      <c r="II161" s="101"/>
      <c r="IJ161" s="101"/>
      <c r="IK161" s="101"/>
      <c r="IL161" s="101"/>
      <c r="IM161" s="101"/>
      <c r="IN161" s="101"/>
      <c r="IO161" s="101"/>
      <c r="IP161" s="101"/>
      <c r="IQ161" s="101"/>
      <c r="IR161" s="101"/>
      <c r="IS161" s="101"/>
      <c r="IT161" s="101"/>
      <c r="IU161" s="101"/>
      <c r="IV161" s="101"/>
      <c r="IW161" s="101"/>
      <c r="IX161" s="101"/>
      <c r="IY161" s="101"/>
      <c r="IZ161" s="101"/>
      <c r="JA161" s="101"/>
      <c r="JB161" s="101"/>
      <c r="JC161" s="101"/>
      <c r="JD161" s="101"/>
      <c r="JE161" s="101"/>
      <c r="JF161" s="101"/>
      <c r="JG161" s="101"/>
      <c r="JH161" s="101"/>
      <c r="JI161" s="101"/>
      <c r="JJ161" s="101"/>
      <c r="JK161" s="101"/>
      <c r="JL161" s="101"/>
      <c r="JM161" s="101"/>
      <c r="JN161" s="101"/>
      <c r="JO161" s="101"/>
      <c r="JP161" s="101"/>
      <c r="JQ161" s="101"/>
      <c r="JR161" s="101"/>
      <c r="JS161" s="101"/>
      <c r="JT161" s="101"/>
      <c r="JU161" s="101"/>
      <c r="JV161" s="101"/>
      <c r="JW161" s="101"/>
      <c r="JX161" s="101"/>
      <c r="JY161" s="101"/>
      <c r="JZ161" s="101"/>
      <c r="KA161" s="101"/>
      <c r="KB161" s="101"/>
      <c r="KC161" s="101"/>
      <c r="KD161" s="101"/>
      <c r="KE161" s="101"/>
      <c r="KF161" s="101"/>
      <c r="KG161" s="101"/>
      <c r="KH161" s="101"/>
      <c r="KI161" s="101"/>
      <c r="KJ161" s="101"/>
      <c r="KK161" s="101"/>
      <c r="KL161" s="101"/>
      <c r="KM161" s="101"/>
      <c r="KN161" s="101"/>
      <c r="KO161" s="101"/>
      <c r="KP161" s="101"/>
      <c r="KQ161" s="101"/>
      <c r="KR161" s="101"/>
      <c r="KS161" s="101"/>
      <c r="KT161" s="101"/>
      <c r="KU161" s="101"/>
      <c r="KV161" s="101"/>
      <c r="KW161" s="101"/>
      <c r="KX161" s="101"/>
      <c r="KY161" s="101"/>
      <c r="KZ161" s="101"/>
      <c r="LA161" s="101"/>
    </row>
    <row r="162" spans="1:313" s="18" customFormat="1" ht="30" customHeight="1" x14ac:dyDescent="0.25">
      <c r="A162" s="52" t="s">
        <v>1118</v>
      </c>
      <c r="B162" s="52"/>
      <c r="C162" s="52">
        <v>22</v>
      </c>
      <c r="D162" s="34">
        <v>23</v>
      </c>
      <c r="E162" s="23">
        <f t="shared" si="18"/>
        <v>10000000</v>
      </c>
      <c r="F162" s="24">
        <v>0.05</v>
      </c>
      <c r="G162" s="23">
        <v>200000000</v>
      </c>
      <c r="H162" s="23" t="s">
        <v>193</v>
      </c>
      <c r="I162" s="23"/>
      <c r="J162" s="21"/>
      <c r="K162" s="21"/>
      <c r="L162" s="21" t="s">
        <v>427</v>
      </c>
      <c r="M162" s="21">
        <v>225</v>
      </c>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1"/>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c r="GE162" s="101"/>
      <c r="GF162" s="101"/>
      <c r="GG162" s="101"/>
      <c r="GH162" s="101"/>
      <c r="GI162" s="101"/>
      <c r="GJ162" s="101"/>
      <c r="GK162" s="101"/>
      <c r="GL162" s="101"/>
      <c r="GM162" s="101"/>
      <c r="GN162" s="101"/>
      <c r="GO162" s="101"/>
      <c r="GP162" s="101"/>
      <c r="GQ162" s="101"/>
      <c r="GR162" s="101"/>
      <c r="GS162" s="101"/>
      <c r="GT162" s="101"/>
      <c r="GU162" s="101"/>
      <c r="GV162" s="101"/>
      <c r="GW162" s="101"/>
      <c r="GX162" s="101"/>
      <c r="GY162" s="101"/>
      <c r="GZ162" s="101"/>
      <c r="HA162" s="101"/>
      <c r="HB162" s="101"/>
      <c r="HC162" s="101"/>
      <c r="HD162" s="101"/>
      <c r="HE162" s="101"/>
      <c r="HF162" s="101"/>
      <c r="HG162" s="101"/>
      <c r="HH162" s="101"/>
      <c r="HI162" s="101"/>
      <c r="HJ162" s="101"/>
      <c r="HK162" s="101"/>
      <c r="HL162" s="101"/>
      <c r="HM162" s="101"/>
      <c r="HN162" s="101"/>
      <c r="HO162" s="101"/>
      <c r="HP162" s="101"/>
      <c r="HQ162" s="101"/>
      <c r="HR162" s="101"/>
      <c r="HS162" s="101"/>
      <c r="HT162" s="101"/>
      <c r="HU162" s="101"/>
      <c r="HV162" s="101"/>
      <c r="HW162" s="101"/>
      <c r="HX162" s="101"/>
      <c r="HY162" s="101"/>
      <c r="HZ162" s="101"/>
      <c r="IA162" s="101"/>
      <c r="IB162" s="101"/>
      <c r="IC162" s="101"/>
      <c r="ID162" s="101"/>
      <c r="IE162" s="101"/>
      <c r="IF162" s="101"/>
      <c r="IG162" s="101"/>
      <c r="IH162" s="101"/>
      <c r="II162" s="101"/>
      <c r="IJ162" s="101"/>
      <c r="IK162" s="101"/>
      <c r="IL162" s="101"/>
      <c r="IM162" s="101"/>
      <c r="IN162" s="101"/>
      <c r="IO162" s="101"/>
      <c r="IP162" s="101"/>
      <c r="IQ162" s="101"/>
      <c r="IR162" s="101"/>
      <c r="IS162" s="101"/>
      <c r="IT162" s="101"/>
      <c r="IU162" s="101"/>
      <c r="IV162" s="101"/>
      <c r="IW162" s="101"/>
      <c r="IX162" s="101"/>
      <c r="IY162" s="101"/>
      <c r="IZ162" s="101"/>
      <c r="JA162" s="101"/>
      <c r="JB162" s="101"/>
      <c r="JC162" s="101"/>
      <c r="JD162" s="101"/>
      <c r="JE162" s="101"/>
      <c r="JF162" s="101"/>
      <c r="JG162" s="101"/>
      <c r="JH162" s="101"/>
      <c r="JI162" s="101"/>
      <c r="JJ162" s="101"/>
      <c r="JK162" s="101"/>
      <c r="JL162" s="101"/>
      <c r="JM162" s="101"/>
      <c r="JN162" s="101"/>
      <c r="JO162" s="101"/>
      <c r="JP162" s="101"/>
      <c r="JQ162" s="101"/>
      <c r="JR162" s="101"/>
      <c r="JS162" s="101"/>
      <c r="JT162" s="101"/>
      <c r="JU162" s="101"/>
      <c r="JV162" s="101"/>
      <c r="JW162" s="101"/>
      <c r="JX162" s="101"/>
      <c r="JY162" s="101"/>
      <c r="JZ162" s="101"/>
      <c r="KA162" s="101"/>
      <c r="KB162" s="101"/>
      <c r="KC162" s="101"/>
      <c r="KD162" s="101"/>
      <c r="KE162" s="101"/>
      <c r="KF162" s="101"/>
      <c r="KG162" s="101"/>
      <c r="KH162" s="101"/>
      <c r="KI162" s="101"/>
      <c r="KJ162" s="101"/>
      <c r="KK162" s="101"/>
      <c r="KL162" s="101"/>
      <c r="KM162" s="101"/>
      <c r="KN162" s="101"/>
      <c r="KO162" s="101"/>
      <c r="KP162" s="101"/>
      <c r="KQ162" s="101"/>
      <c r="KR162" s="101"/>
      <c r="KS162" s="101"/>
      <c r="KT162" s="101"/>
      <c r="KU162" s="101"/>
      <c r="KV162" s="101"/>
      <c r="KW162" s="101"/>
      <c r="KX162" s="101"/>
      <c r="KY162" s="101"/>
      <c r="KZ162" s="101"/>
      <c r="LA162" s="101"/>
    </row>
    <row r="163" spans="1:313" s="18" customFormat="1" ht="30" customHeight="1" x14ac:dyDescent="0.25">
      <c r="A163" s="23"/>
      <c r="B163" s="23"/>
      <c r="C163" s="23">
        <v>22</v>
      </c>
      <c r="D163" s="34"/>
      <c r="E163" s="23">
        <f t="shared" si="18"/>
        <v>10500000.000000002</v>
      </c>
      <c r="F163" s="24">
        <v>7.0000000000000007E-2</v>
      </c>
      <c r="G163" s="23">
        <v>150000000</v>
      </c>
      <c r="H163" s="23"/>
      <c r="I163" s="23"/>
      <c r="J163" s="21"/>
      <c r="K163" s="21"/>
      <c r="L163" s="21" t="s">
        <v>1293</v>
      </c>
      <c r="M163" s="2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1"/>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c r="GE163" s="101"/>
      <c r="GF163" s="101"/>
      <c r="GG163" s="101"/>
      <c r="GH163" s="101"/>
      <c r="GI163" s="101"/>
      <c r="GJ163" s="101"/>
      <c r="GK163" s="101"/>
      <c r="GL163" s="101"/>
      <c r="GM163" s="101"/>
      <c r="GN163" s="101"/>
      <c r="GO163" s="101"/>
      <c r="GP163" s="101"/>
      <c r="GQ163" s="101"/>
      <c r="GR163" s="101"/>
      <c r="GS163" s="101"/>
      <c r="GT163" s="101"/>
      <c r="GU163" s="101"/>
      <c r="GV163" s="101"/>
      <c r="GW163" s="101"/>
      <c r="GX163" s="101"/>
      <c r="GY163" s="101"/>
      <c r="GZ163" s="101"/>
      <c r="HA163" s="101"/>
      <c r="HB163" s="101"/>
      <c r="HC163" s="101"/>
      <c r="HD163" s="101"/>
      <c r="HE163" s="101"/>
      <c r="HF163" s="101"/>
      <c r="HG163" s="101"/>
      <c r="HH163" s="101"/>
      <c r="HI163" s="101"/>
      <c r="HJ163" s="101"/>
      <c r="HK163" s="101"/>
      <c r="HL163" s="101"/>
      <c r="HM163" s="101"/>
      <c r="HN163" s="101"/>
      <c r="HO163" s="101"/>
      <c r="HP163" s="101"/>
      <c r="HQ163" s="101"/>
      <c r="HR163" s="101"/>
      <c r="HS163" s="101"/>
      <c r="HT163" s="101"/>
      <c r="HU163" s="101"/>
      <c r="HV163" s="101"/>
      <c r="HW163" s="101"/>
      <c r="HX163" s="101"/>
      <c r="HY163" s="101"/>
      <c r="HZ163" s="101"/>
      <c r="IA163" s="101"/>
      <c r="IB163" s="101"/>
      <c r="IC163" s="101"/>
      <c r="ID163" s="101"/>
      <c r="IE163" s="101"/>
      <c r="IF163" s="101"/>
      <c r="IG163" s="101"/>
      <c r="IH163" s="101"/>
      <c r="II163" s="101"/>
      <c r="IJ163" s="101"/>
      <c r="IK163" s="101"/>
      <c r="IL163" s="101"/>
      <c r="IM163" s="101"/>
      <c r="IN163" s="101"/>
      <c r="IO163" s="101"/>
      <c r="IP163" s="101"/>
      <c r="IQ163" s="101"/>
      <c r="IR163" s="101"/>
      <c r="IS163" s="101"/>
      <c r="IT163" s="101"/>
      <c r="IU163" s="101"/>
      <c r="IV163" s="101"/>
      <c r="IW163" s="101"/>
      <c r="IX163" s="101"/>
      <c r="IY163" s="101"/>
      <c r="IZ163" s="101"/>
      <c r="JA163" s="101"/>
      <c r="JB163" s="101"/>
      <c r="JC163" s="101"/>
      <c r="JD163" s="101"/>
      <c r="JE163" s="101"/>
      <c r="JF163" s="101"/>
      <c r="JG163" s="101"/>
      <c r="JH163" s="101"/>
      <c r="JI163" s="101"/>
      <c r="JJ163" s="101"/>
      <c r="JK163" s="101"/>
      <c r="JL163" s="101"/>
      <c r="JM163" s="101"/>
      <c r="JN163" s="101"/>
      <c r="JO163" s="101"/>
      <c r="JP163" s="101"/>
      <c r="JQ163" s="101"/>
      <c r="JR163" s="101"/>
      <c r="JS163" s="101"/>
      <c r="JT163" s="101"/>
      <c r="JU163" s="101"/>
      <c r="JV163" s="101"/>
      <c r="JW163" s="101"/>
      <c r="JX163" s="101"/>
      <c r="JY163" s="101"/>
      <c r="JZ163" s="101"/>
      <c r="KA163" s="101"/>
      <c r="KB163" s="101"/>
      <c r="KC163" s="101"/>
      <c r="KD163" s="101"/>
      <c r="KE163" s="101"/>
      <c r="KF163" s="101"/>
      <c r="KG163" s="101"/>
      <c r="KH163" s="101"/>
      <c r="KI163" s="101"/>
      <c r="KJ163" s="101"/>
      <c r="KK163" s="101"/>
      <c r="KL163" s="101"/>
      <c r="KM163" s="101"/>
      <c r="KN163" s="101"/>
      <c r="KO163" s="101"/>
      <c r="KP163" s="101"/>
      <c r="KQ163" s="101"/>
      <c r="KR163" s="101"/>
      <c r="KS163" s="101"/>
      <c r="KT163" s="101"/>
      <c r="KU163" s="101"/>
      <c r="KV163" s="101"/>
      <c r="KW163" s="101"/>
      <c r="KX163" s="101"/>
      <c r="KY163" s="101"/>
      <c r="KZ163" s="101"/>
      <c r="LA163" s="101"/>
    </row>
    <row r="164" spans="1:313" s="18" customFormat="1" ht="30" customHeight="1" x14ac:dyDescent="0.25">
      <c r="A164" s="29"/>
      <c r="B164" s="29"/>
      <c r="C164" s="29">
        <v>23</v>
      </c>
      <c r="D164" s="30">
        <v>22</v>
      </c>
      <c r="E164" s="26">
        <f>G164*F164</f>
        <v>1000000</v>
      </c>
      <c r="F164" s="27">
        <v>0.04</v>
      </c>
      <c r="G164" s="26">
        <v>25000000</v>
      </c>
      <c r="H164" s="23" t="s">
        <v>366</v>
      </c>
      <c r="I164" s="23"/>
      <c r="J164" s="21"/>
      <c r="K164" s="21"/>
      <c r="L164" s="21" t="s">
        <v>275</v>
      </c>
      <c r="M164" s="21">
        <v>212</v>
      </c>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1"/>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c r="GE164" s="101"/>
      <c r="GF164" s="101"/>
      <c r="GG164" s="101"/>
      <c r="GH164" s="101"/>
      <c r="GI164" s="101"/>
      <c r="GJ164" s="101"/>
      <c r="GK164" s="101"/>
      <c r="GL164" s="101"/>
      <c r="GM164" s="101"/>
      <c r="GN164" s="101"/>
      <c r="GO164" s="101"/>
      <c r="GP164" s="101"/>
      <c r="GQ164" s="101"/>
      <c r="GR164" s="101"/>
      <c r="GS164" s="101"/>
      <c r="GT164" s="101"/>
      <c r="GU164" s="101"/>
      <c r="GV164" s="101"/>
      <c r="GW164" s="101"/>
      <c r="GX164" s="101"/>
      <c r="GY164" s="101"/>
      <c r="GZ164" s="101"/>
      <c r="HA164" s="101"/>
      <c r="HB164" s="101"/>
      <c r="HC164" s="101"/>
      <c r="HD164" s="101"/>
      <c r="HE164" s="101"/>
      <c r="HF164" s="101"/>
      <c r="HG164" s="101"/>
      <c r="HH164" s="101"/>
      <c r="HI164" s="101"/>
      <c r="HJ164" s="101"/>
      <c r="HK164" s="101"/>
      <c r="HL164" s="101"/>
      <c r="HM164" s="101"/>
      <c r="HN164" s="101"/>
      <c r="HO164" s="101"/>
      <c r="HP164" s="101"/>
      <c r="HQ164" s="101"/>
      <c r="HR164" s="101"/>
      <c r="HS164" s="101"/>
      <c r="HT164" s="101"/>
      <c r="HU164" s="101"/>
      <c r="HV164" s="101"/>
      <c r="HW164" s="101"/>
      <c r="HX164" s="101"/>
      <c r="HY164" s="101"/>
      <c r="HZ164" s="101"/>
      <c r="IA164" s="101"/>
      <c r="IB164" s="101"/>
      <c r="IC164" s="101"/>
      <c r="ID164" s="101"/>
      <c r="IE164" s="101"/>
      <c r="IF164" s="101"/>
      <c r="IG164" s="101"/>
      <c r="IH164" s="101"/>
      <c r="II164" s="101"/>
      <c r="IJ164" s="101"/>
      <c r="IK164" s="101"/>
      <c r="IL164" s="101"/>
      <c r="IM164" s="101"/>
      <c r="IN164" s="101"/>
      <c r="IO164" s="101"/>
      <c r="IP164" s="101"/>
      <c r="IQ164" s="101"/>
      <c r="IR164" s="101"/>
      <c r="IS164" s="101"/>
      <c r="IT164" s="101"/>
      <c r="IU164" s="101"/>
      <c r="IV164" s="101"/>
      <c r="IW164" s="101"/>
      <c r="IX164" s="101"/>
      <c r="IY164" s="101"/>
      <c r="IZ164" s="101"/>
      <c r="JA164" s="101"/>
      <c r="JB164" s="101"/>
      <c r="JC164" s="101"/>
      <c r="JD164" s="101"/>
      <c r="JE164" s="101"/>
      <c r="JF164" s="101"/>
      <c r="JG164" s="101"/>
      <c r="JH164" s="101"/>
      <c r="JI164" s="101"/>
      <c r="JJ164" s="101"/>
      <c r="JK164" s="101"/>
      <c r="JL164" s="101"/>
      <c r="JM164" s="101"/>
      <c r="JN164" s="101"/>
      <c r="JO164" s="101"/>
      <c r="JP164" s="101"/>
      <c r="JQ164" s="101"/>
      <c r="JR164" s="101"/>
      <c r="JS164" s="101"/>
      <c r="JT164" s="101"/>
      <c r="JU164" s="101"/>
      <c r="JV164" s="101"/>
      <c r="JW164" s="101"/>
      <c r="JX164" s="101"/>
      <c r="JY164" s="101"/>
      <c r="JZ164" s="101"/>
      <c r="KA164" s="101"/>
      <c r="KB164" s="101"/>
      <c r="KC164" s="101"/>
      <c r="KD164" s="101"/>
      <c r="KE164" s="101"/>
      <c r="KF164" s="101"/>
      <c r="KG164" s="101"/>
      <c r="KH164" s="101"/>
      <c r="KI164" s="101"/>
      <c r="KJ164" s="101"/>
      <c r="KK164" s="101"/>
      <c r="KL164" s="101"/>
      <c r="KM164" s="101"/>
      <c r="KN164" s="101"/>
      <c r="KO164" s="101"/>
      <c r="KP164" s="101"/>
      <c r="KQ164" s="101"/>
      <c r="KR164" s="101"/>
      <c r="KS164" s="101"/>
      <c r="KT164" s="101"/>
      <c r="KU164" s="101"/>
      <c r="KV164" s="101"/>
      <c r="KW164" s="101"/>
      <c r="KX164" s="101"/>
      <c r="KY164" s="101"/>
      <c r="KZ164" s="101"/>
      <c r="LA164" s="101"/>
    </row>
    <row r="165" spans="1:313" s="18" customFormat="1" ht="30" customHeight="1" x14ac:dyDescent="0.25">
      <c r="A165" s="21" t="s">
        <v>1294</v>
      </c>
      <c r="B165" s="21"/>
      <c r="C165" s="21">
        <v>23</v>
      </c>
      <c r="D165" s="22">
        <v>16</v>
      </c>
      <c r="E165" s="26">
        <f>G165*F165</f>
        <v>3600000</v>
      </c>
      <c r="F165" s="27">
        <v>0.04</v>
      </c>
      <c r="G165" s="26">
        <v>90000000</v>
      </c>
      <c r="H165" s="21">
        <v>4686</v>
      </c>
      <c r="I165" s="21"/>
      <c r="J165" s="21"/>
      <c r="K165" s="21"/>
      <c r="L165" s="21" t="s">
        <v>855</v>
      </c>
      <c r="M165" s="2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1"/>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c r="GE165" s="101"/>
      <c r="GF165" s="101"/>
      <c r="GG165" s="101"/>
      <c r="GH165" s="101"/>
      <c r="GI165" s="101"/>
      <c r="GJ165" s="101"/>
      <c r="GK165" s="101"/>
      <c r="GL165" s="101"/>
      <c r="GM165" s="101"/>
      <c r="GN165" s="101"/>
      <c r="GO165" s="101"/>
      <c r="GP165" s="101"/>
      <c r="GQ165" s="101"/>
      <c r="GR165" s="101"/>
      <c r="GS165" s="101"/>
      <c r="GT165" s="101"/>
      <c r="GU165" s="101"/>
      <c r="GV165" s="101"/>
      <c r="GW165" s="101"/>
      <c r="GX165" s="101"/>
      <c r="GY165" s="101"/>
      <c r="GZ165" s="101"/>
      <c r="HA165" s="101"/>
      <c r="HB165" s="101"/>
      <c r="HC165" s="101"/>
      <c r="HD165" s="101"/>
      <c r="HE165" s="101"/>
      <c r="HF165" s="101"/>
      <c r="HG165" s="101"/>
      <c r="HH165" s="101"/>
      <c r="HI165" s="101"/>
      <c r="HJ165" s="101"/>
      <c r="HK165" s="101"/>
      <c r="HL165" s="101"/>
      <c r="HM165" s="101"/>
      <c r="HN165" s="101"/>
      <c r="HO165" s="101"/>
      <c r="HP165" s="101"/>
      <c r="HQ165" s="101"/>
      <c r="HR165" s="101"/>
      <c r="HS165" s="101"/>
      <c r="HT165" s="101"/>
      <c r="HU165" s="101"/>
      <c r="HV165" s="101"/>
      <c r="HW165" s="101"/>
      <c r="HX165" s="101"/>
      <c r="HY165" s="101"/>
      <c r="HZ165" s="101"/>
      <c r="IA165" s="101"/>
      <c r="IB165" s="101"/>
      <c r="IC165" s="101"/>
      <c r="ID165" s="101"/>
      <c r="IE165" s="101"/>
      <c r="IF165" s="101"/>
      <c r="IG165" s="101"/>
      <c r="IH165" s="101"/>
      <c r="II165" s="101"/>
      <c r="IJ165" s="101"/>
      <c r="IK165" s="101"/>
      <c r="IL165" s="101"/>
      <c r="IM165" s="101"/>
      <c r="IN165" s="101"/>
      <c r="IO165" s="101"/>
      <c r="IP165" s="101"/>
      <c r="IQ165" s="101"/>
      <c r="IR165" s="101"/>
      <c r="IS165" s="101"/>
      <c r="IT165" s="101"/>
      <c r="IU165" s="101"/>
      <c r="IV165" s="101"/>
      <c r="IW165" s="101"/>
      <c r="IX165" s="101"/>
      <c r="IY165" s="101"/>
      <c r="IZ165" s="101"/>
      <c r="JA165" s="101"/>
      <c r="JB165" s="101"/>
      <c r="JC165" s="101"/>
      <c r="JD165" s="101"/>
      <c r="JE165" s="101"/>
      <c r="JF165" s="101"/>
      <c r="JG165" s="101"/>
      <c r="JH165" s="101"/>
      <c r="JI165" s="101"/>
      <c r="JJ165" s="101"/>
      <c r="JK165" s="101"/>
      <c r="JL165" s="101"/>
      <c r="JM165" s="101"/>
      <c r="JN165" s="101"/>
      <c r="JO165" s="101"/>
      <c r="JP165" s="101"/>
      <c r="JQ165" s="101"/>
      <c r="JR165" s="101"/>
      <c r="JS165" s="101"/>
      <c r="JT165" s="101"/>
      <c r="JU165" s="101"/>
      <c r="JV165" s="101"/>
      <c r="JW165" s="101"/>
      <c r="JX165" s="101"/>
      <c r="JY165" s="101"/>
      <c r="JZ165" s="101"/>
      <c r="KA165" s="101"/>
      <c r="KB165" s="101"/>
      <c r="KC165" s="101"/>
      <c r="KD165" s="101"/>
      <c r="KE165" s="101"/>
      <c r="KF165" s="101"/>
      <c r="KG165" s="101"/>
      <c r="KH165" s="101"/>
      <c r="KI165" s="101"/>
      <c r="KJ165" s="101"/>
      <c r="KK165" s="101"/>
      <c r="KL165" s="101"/>
      <c r="KM165" s="101"/>
      <c r="KN165" s="101"/>
      <c r="KO165" s="101"/>
      <c r="KP165" s="101"/>
      <c r="KQ165" s="101"/>
      <c r="KR165" s="101"/>
      <c r="KS165" s="101"/>
      <c r="KT165" s="101"/>
      <c r="KU165" s="101"/>
      <c r="KV165" s="101"/>
      <c r="KW165" s="101"/>
      <c r="KX165" s="101"/>
      <c r="KY165" s="101"/>
      <c r="KZ165" s="101"/>
      <c r="LA165" s="101"/>
    </row>
    <row r="166" spans="1:313" s="18" customFormat="1" ht="30" customHeight="1" x14ac:dyDescent="0.25">
      <c r="A166" s="21" t="s">
        <v>1295</v>
      </c>
      <c r="B166" s="21"/>
      <c r="C166" s="21">
        <v>24</v>
      </c>
      <c r="D166" s="22" t="s">
        <v>1265</v>
      </c>
      <c r="E166" s="23">
        <v>10000000</v>
      </c>
      <c r="F166" s="24"/>
      <c r="G166" s="23" t="s">
        <v>2</v>
      </c>
      <c r="H166" s="23" t="s">
        <v>614</v>
      </c>
      <c r="I166" s="23"/>
      <c r="J166" s="21"/>
      <c r="K166" s="21"/>
      <c r="L166" s="21" t="s">
        <v>500</v>
      </c>
      <c r="M166" s="2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1"/>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c r="GE166" s="101"/>
      <c r="GF166" s="101"/>
      <c r="GG166" s="101"/>
      <c r="GH166" s="101"/>
      <c r="GI166" s="101"/>
      <c r="GJ166" s="101"/>
      <c r="GK166" s="101"/>
      <c r="GL166" s="101"/>
      <c r="GM166" s="101"/>
      <c r="GN166" s="101"/>
      <c r="GO166" s="101"/>
      <c r="GP166" s="101"/>
      <c r="GQ166" s="101"/>
      <c r="GR166" s="101"/>
      <c r="GS166" s="101"/>
      <c r="GT166" s="101"/>
      <c r="GU166" s="101"/>
      <c r="GV166" s="101"/>
      <c r="GW166" s="101"/>
      <c r="GX166" s="101"/>
      <c r="GY166" s="101"/>
      <c r="GZ166" s="101"/>
      <c r="HA166" s="101"/>
      <c r="HB166" s="101"/>
      <c r="HC166" s="101"/>
      <c r="HD166" s="101"/>
      <c r="HE166" s="101"/>
      <c r="HF166" s="101"/>
      <c r="HG166" s="101"/>
      <c r="HH166" s="101"/>
      <c r="HI166" s="101"/>
      <c r="HJ166" s="101"/>
      <c r="HK166" s="101"/>
      <c r="HL166" s="101"/>
      <c r="HM166" s="101"/>
      <c r="HN166" s="101"/>
      <c r="HO166" s="101"/>
      <c r="HP166" s="101"/>
      <c r="HQ166" s="101"/>
      <c r="HR166" s="101"/>
      <c r="HS166" s="101"/>
      <c r="HT166" s="101"/>
      <c r="HU166" s="101"/>
      <c r="HV166" s="101"/>
      <c r="HW166" s="101"/>
      <c r="HX166" s="101"/>
      <c r="HY166" s="101"/>
      <c r="HZ166" s="101"/>
      <c r="IA166" s="101"/>
      <c r="IB166" s="101"/>
      <c r="IC166" s="101"/>
      <c r="ID166" s="101"/>
      <c r="IE166" s="101"/>
      <c r="IF166" s="101"/>
      <c r="IG166" s="101"/>
      <c r="IH166" s="101"/>
      <c r="II166" s="101"/>
      <c r="IJ166" s="101"/>
      <c r="IK166" s="101"/>
      <c r="IL166" s="101"/>
      <c r="IM166" s="101"/>
      <c r="IN166" s="101"/>
      <c r="IO166" s="101"/>
      <c r="IP166" s="101"/>
      <c r="IQ166" s="101"/>
      <c r="IR166" s="101"/>
      <c r="IS166" s="101"/>
      <c r="IT166" s="101"/>
      <c r="IU166" s="101"/>
      <c r="IV166" s="101"/>
      <c r="IW166" s="101"/>
      <c r="IX166" s="101"/>
      <c r="IY166" s="101"/>
      <c r="IZ166" s="101"/>
      <c r="JA166" s="101"/>
      <c r="JB166" s="101"/>
      <c r="JC166" s="101"/>
      <c r="JD166" s="101"/>
      <c r="JE166" s="101"/>
      <c r="JF166" s="101"/>
      <c r="JG166" s="101"/>
      <c r="JH166" s="101"/>
      <c r="JI166" s="101"/>
      <c r="JJ166" s="101"/>
      <c r="JK166" s="101"/>
      <c r="JL166" s="101"/>
      <c r="JM166" s="101"/>
      <c r="JN166" s="101"/>
      <c r="JO166" s="101"/>
      <c r="JP166" s="101"/>
      <c r="JQ166" s="101"/>
      <c r="JR166" s="101"/>
      <c r="JS166" s="101"/>
      <c r="JT166" s="101"/>
      <c r="JU166" s="101"/>
      <c r="JV166" s="101"/>
      <c r="JW166" s="101"/>
      <c r="JX166" s="101"/>
      <c r="JY166" s="101"/>
      <c r="JZ166" s="101"/>
      <c r="KA166" s="101"/>
      <c r="KB166" s="101"/>
      <c r="KC166" s="101"/>
      <c r="KD166" s="101"/>
      <c r="KE166" s="101"/>
      <c r="KF166" s="101"/>
      <c r="KG166" s="101"/>
      <c r="KH166" s="101"/>
      <c r="KI166" s="101"/>
      <c r="KJ166" s="101"/>
      <c r="KK166" s="101"/>
      <c r="KL166" s="101"/>
      <c r="KM166" s="101"/>
      <c r="KN166" s="101"/>
      <c r="KO166" s="101"/>
      <c r="KP166" s="101"/>
      <c r="KQ166" s="101"/>
      <c r="KR166" s="101"/>
      <c r="KS166" s="101"/>
      <c r="KT166" s="101"/>
      <c r="KU166" s="101"/>
      <c r="KV166" s="101"/>
      <c r="KW166" s="101"/>
      <c r="KX166" s="101"/>
      <c r="KY166" s="101"/>
      <c r="KZ166" s="101"/>
      <c r="LA166" s="101"/>
    </row>
    <row r="167" spans="1:313" s="18" customFormat="1" ht="30" customHeight="1" x14ac:dyDescent="0.25">
      <c r="A167" s="21" t="s">
        <v>1297</v>
      </c>
      <c r="B167" s="21"/>
      <c r="C167" s="21">
        <v>24</v>
      </c>
      <c r="D167" s="22">
        <v>22</v>
      </c>
      <c r="E167" s="23">
        <f t="shared" ref="E167" si="19">G167*F167</f>
        <v>9000000</v>
      </c>
      <c r="F167" s="24">
        <v>0.05</v>
      </c>
      <c r="G167" s="23">
        <v>180000000</v>
      </c>
      <c r="H167" s="23" t="s">
        <v>412</v>
      </c>
      <c r="I167" s="23"/>
      <c r="J167" s="21"/>
      <c r="K167" s="21"/>
      <c r="L167" s="21" t="s">
        <v>405</v>
      </c>
      <c r="M167" s="2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1"/>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c r="GE167" s="101"/>
      <c r="GF167" s="101"/>
      <c r="GG167" s="101"/>
      <c r="GH167" s="101"/>
      <c r="GI167" s="101"/>
      <c r="GJ167" s="101"/>
      <c r="GK167" s="101"/>
      <c r="GL167" s="101"/>
      <c r="GM167" s="101"/>
      <c r="GN167" s="101"/>
      <c r="GO167" s="101"/>
      <c r="GP167" s="101"/>
      <c r="GQ167" s="101"/>
      <c r="GR167" s="101"/>
      <c r="GS167" s="101"/>
      <c r="GT167" s="101"/>
      <c r="GU167" s="101"/>
      <c r="GV167" s="101"/>
      <c r="GW167" s="101"/>
      <c r="GX167" s="101"/>
      <c r="GY167" s="101"/>
      <c r="GZ167" s="101"/>
      <c r="HA167" s="101"/>
      <c r="HB167" s="101"/>
      <c r="HC167" s="101"/>
      <c r="HD167" s="101"/>
      <c r="HE167" s="101"/>
      <c r="HF167" s="101"/>
      <c r="HG167" s="101"/>
      <c r="HH167" s="101"/>
      <c r="HI167" s="101"/>
      <c r="HJ167" s="101"/>
      <c r="HK167" s="101"/>
      <c r="HL167" s="101"/>
      <c r="HM167" s="101"/>
      <c r="HN167" s="101"/>
      <c r="HO167" s="101"/>
      <c r="HP167" s="101"/>
      <c r="HQ167" s="101"/>
      <c r="HR167" s="101"/>
      <c r="HS167" s="101"/>
      <c r="HT167" s="101"/>
      <c r="HU167" s="101"/>
      <c r="HV167" s="101"/>
      <c r="HW167" s="101"/>
      <c r="HX167" s="101"/>
      <c r="HY167" s="101"/>
      <c r="HZ167" s="101"/>
      <c r="IA167" s="101"/>
      <c r="IB167" s="101"/>
      <c r="IC167" s="101"/>
      <c r="ID167" s="101"/>
      <c r="IE167" s="101"/>
      <c r="IF167" s="101"/>
      <c r="IG167" s="101"/>
      <c r="IH167" s="101"/>
      <c r="II167" s="101"/>
      <c r="IJ167" s="101"/>
      <c r="IK167" s="101"/>
      <c r="IL167" s="101"/>
      <c r="IM167" s="101"/>
      <c r="IN167" s="101"/>
      <c r="IO167" s="101"/>
      <c r="IP167" s="101"/>
      <c r="IQ167" s="101"/>
      <c r="IR167" s="101"/>
      <c r="IS167" s="101"/>
      <c r="IT167" s="101"/>
      <c r="IU167" s="101"/>
      <c r="IV167" s="101"/>
      <c r="IW167" s="101"/>
      <c r="IX167" s="101"/>
      <c r="IY167" s="101"/>
      <c r="IZ167" s="101"/>
      <c r="JA167" s="101"/>
      <c r="JB167" s="101"/>
      <c r="JC167" s="101"/>
      <c r="JD167" s="101"/>
      <c r="JE167" s="101"/>
      <c r="JF167" s="101"/>
      <c r="JG167" s="101"/>
      <c r="JH167" s="101"/>
      <c r="JI167" s="101"/>
      <c r="JJ167" s="101"/>
      <c r="JK167" s="101"/>
      <c r="JL167" s="101"/>
      <c r="JM167" s="101"/>
      <c r="JN167" s="101"/>
      <c r="JO167" s="101"/>
      <c r="JP167" s="101"/>
      <c r="JQ167" s="101"/>
      <c r="JR167" s="101"/>
      <c r="JS167" s="101"/>
      <c r="JT167" s="101"/>
      <c r="JU167" s="101"/>
      <c r="JV167" s="101"/>
      <c r="JW167" s="101"/>
      <c r="JX167" s="101"/>
      <c r="JY167" s="101"/>
      <c r="JZ167" s="101"/>
      <c r="KA167" s="101"/>
      <c r="KB167" s="101"/>
      <c r="KC167" s="101"/>
      <c r="KD167" s="101"/>
      <c r="KE167" s="101"/>
      <c r="KF167" s="101"/>
      <c r="KG167" s="101"/>
      <c r="KH167" s="101"/>
      <c r="KI167" s="101"/>
      <c r="KJ167" s="101"/>
      <c r="KK167" s="101"/>
      <c r="KL167" s="101"/>
      <c r="KM167" s="101"/>
      <c r="KN167" s="101"/>
      <c r="KO167" s="101"/>
      <c r="KP167" s="101"/>
      <c r="KQ167" s="101"/>
      <c r="KR167" s="101"/>
      <c r="KS167" s="101"/>
      <c r="KT167" s="101"/>
      <c r="KU167" s="101"/>
      <c r="KV167" s="101"/>
      <c r="KW167" s="101"/>
      <c r="KX167" s="101"/>
      <c r="KY167" s="101"/>
      <c r="KZ167" s="101"/>
      <c r="LA167" s="101"/>
    </row>
    <row r="168" spans="1:313" s="18" customFormat="1" ht="30" customHeight="1" x14ac:dyDescent="0.25">
      <c r="A168" s="29" t="s">
        <v>1125</v>
      </c>
      <c r="B168" s="29"/>
      <c r="C168" s="29">
        <v>24</v>
      </c>
      <c r="D168" s="30">
        <v>25</v>
      </c>
      <c r="E168" s="23">
        <f t="shared" ref="E168:E173" si="20">G168*F168</f>
        <v>2500000</v>
      </c>
      <c r="F168" s="24">
        <v>0.05</v>
      </c>
      <c r="G168" s="26">
        <v>50000000</v>
      </c>
      <c r="H168" s="26" t="s">
        <v>1126</v>
      </c>
      <c r="I168" s="26"/>
      <c r="J168" s="29"/>
      <c r="K168" s="29"/>
      <c r="L168" s="29" t="s">
        <v>422</v>
      </c>
      <c r="M168" s="2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1"/>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c r="GE168" s="101"/>
      <c r="GF168" s="101"/>
      <c r="GG168" s="101"/>
      <c r="GH168" s="101"/>
      <c r="GI168" s="101"/>
      <c r="GJ168" s="101"/>
      <c r="GK168" s="101"/>
      <c r="GL168" s="101"/>
      <c r="GM168" s="101"/>
      <c r="GN168" s="101"/>
      <c r="GO168" s="101"/>
      <c r="GP168" s="101"/>
      <c r="GQ168" s="101"/>
      <c r="GR168" s="101"/>
      <c r="GS168" s="101"/>
      <c r="GT168" s="101"/>
      <c r="GU168" s="101"/>
      <c r="GV168" s="101"/>
      <c r="GW168" s="101"/>
      <c r="GX168" s="101"/>
      <c r="GY168" s="101"/>
      <c r="GZ168" s="101"/>
      <c r="HA168" s="101"/>
      <c r="HB168" s="101"/>
      <c r="HC168" s="101"/>
      <c r="HD168" s="101"/>
      <c r="HE168" s="101"/>
      <c r="HF168" s="101"/>
      <c r="HG168" s="101"/>
      <c r="HH168" s="101"/>
      <c r="HI168" s="101"/>
      <c r="HJ168" s="101"/>
      <c r="HK168" s="101"/>
      <c r="HL168" s="101"/>
      <c r="HM168" s="101"/>
      <c r="HN168" s="101"/>
      <c r="HO168" s="101"/>
      <c r="HP168" s="101"/>
      <c r="HQ168" s="101"/>
      <c r="HR168" s="101"/>
      <c r="HS168" s="101"/>
      <c r="HT168" s="101"/>
      <c r="HU168" s="101"/>
      <c r="HV168" s="101"/>
      <c r="HW168" s="101"/>
      <c r="HX168" s="101"/>
      <c r="HY168" s="101"/>
      <c r="HZ168" s="101"/>
      <c r="IA168" s="101"/>
      <c r="IB168" s="101"/>
      <c r="IC168" s="101"/>
      <c r="ID168" s="101"/>
      <c r="IE168" s="101"/>
      <c r="IF168" s="101"/>
      <c r="IG168" s="101"/>
      <c r="IH168" s="101"/>
      <c r="II168" s="101"/>
      <c r="IJ168" s="101"/>
      <c r="IK168" s="101"/>
      <c r="IL168" s="101"/>
      <c r="IM168" s="101"/>
      <c r="IN168" s="101"/>
      <c r="IO168" s="101"/>
      <c r="IP168" s="101"/>
      <c r="IQ168" s="101"/>
      <c r="IR168" s="101"/>
      <c r="IS168" s="101"/>
      <c r="IT168" s="101"/>
      <c r="IU168" s="101"/>
      <c r="IV168" s="101"/>
      <c r="IW168" s="101"/>
      <c r="IX168" s="101"/>
      <c r="IY168" s="101"/>
      <c r="IZ168" s="101"/>
      <c r="JA168" s="101"/>
      <c r="JB168" s="101"/>
      <c r="JC168" s="101"/>
      <c r="JD168" s="101"/>
      <c r="JE168" s="101"/>
      <c r="JF168" s="101"/>
      <c r="JG168" s="101"/>
      <c r="JH168" s="101"/>
      <c r="JI168" s="101"/>
      <c r="JJ168" s="101"/>
      <c r="JK168" s="101"/>
      <c r="JL168" s="101"/>
      <c r="JM168" s="101"/>
      <c r="JN168" s="101"/>
      <c r="JO168" s="101"/>
      <c r="JP168" s="101"/>
      <c r="JQ168" s="101"/>
      <c r="JR168" s="101"/>
      <c r="JS168" s="101"/>
      <c r="JT168" s="101"/>
      <c r="JU168" s="101"/>
      <c r="JV168" s="101"/>
      <c r="JW168" s="101"/>
      <c r="JX168" s="101"/>
      <c r="JY168" s="101"/>
      <c r="JZ168" s="101"/>
      <c r="KA168" s="101"/>
      <c r="KB168" s="101"/>
      <c r="KC168" s="101"/>
      <c r="KD168" s="101"/>
      <c r="KE168" s="101"/>
      <c r="KF168" s="101"/>
      <c r="KG168" s="101"/>
      <c r="KH168" s="101"/>
      <c r="KI168" s="101"/>
      <c r="KJ168" s="101"/>
      <c r="KK168" s="101"/>
      <c r="KL168" s="101"/>
      <c r="KM168" s="101"/>
      <c r="KN168" s="101"/>
      <c r="KO168" s="101"/>
      <c r="KP168" s="101"/>
      <c r="KQ168" s="101"/>
      <c r="KR168" s="101"/>
      <c r="KS168" s="101"/>
      <c r="KT168" s="101"/>
      <c r="KU168" s="101"/>
      <c r="KV168" s="101"/>
      <c r="KW168" s="101"/>
      <c r="KX168" s="101"/>
      <c r="KY168" s="101"/>
      <c r="KZ168" s="101"/>
      <c r="LA168" s="101"/>
    </row>
    <row r="169" spans="1:313" s="18" customFormat="1" ht="30" customHeight="1" x14ac:dyDescent="0.25">
      <c r="A169" s="32" t="s">
        <v>1122</v>
      </c>
      <c r="B169" s="32"/>
      <c r="C169" s="32">
        <v>24</v>
      </c>
      <c r="D169" s="33">
        <v>23</v>
      </c>
      <c r="E169" s="23">
        <f t="shared" si="20"/>
        <v>1250000</v>
      </c>
      <c r="F169" s="24">
        <v>0.05</v>
      </c>
      <c r="G169" s="23">
        <v>25000000</v>
      </c>
      <c r="H169" s="26" t="s">
        <v>411</v>
      </c>
      <c r="I169" s="26"/>
      <c r="J169" s="29"/>
      <c r="K169" s="29"/>
      <c r="L169" s="29" t="s">
        <v>292</v>
      </c>
      <c r="M169" s="21">
        <v>223</v>
      </c>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1"/>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c r="GE169" s="101"/>
      <c r="GF169" s="101"/>
      <c r="GG169" s="101"/>
      <c r="GH169" s="101"/>
      <c r="GI169" s="101"/>
      <c r="GJ169" s="101"/>
      <c r="GK169" s="101"/>
      <c r="GL169" s="101"/>
      <c r="GM169" s="101"/>
      <c r="GN169" s="101"/>
      <c r="GO169" s="101"/>
      <c r="GP169" s="101"/>
      <c r="GQ169" s="101"/>
      <c r="GR169" s="101"/>
      <c r="GS169" s="101"/>
      <c r="GT169" s="101"/>
      <c r="GU169" s="101"/>
      <c r="GV169" s="101"/>
      <c r="GW169" s="101"/>
      <c r="GX169" s="101"/>
      <c r="GY169" s="101"/>
      <c r="GZ169" s="101"/>
      <c r="HA169" s="101"/>
      <c r="HB169" s="101"/>
      <c r="HC169" s="101"/>
      <c r="HD169" s="101"/>
      <c r="HE169" s="101"/>
      <c r="HF169" s="101"/>
      <c r="HG169" s="101"/>
      <c r="HH169" s="101"/>
      <c r="HI169" s="101"/>
      <c r="HJ169" s="101"/>
      <c r="HK169" s="101"/>
      <c r="HL169" s="101"/>
      <c r="HM169" s="101"/>
      <c r="HN169" s="101"/>
      <c r="HO169" s="101"/>
      <c r="HP169" s="101"/>
      <c r="HQ169" s="101"/>
      <c r="HR169" s="101"/>
      <c r="HS169" s="101"/>
      <c r="HT169" s="101"/>
      <c r="HU169" s="101"/>
      <c r="HV169" s="101"/>
      <c r="HW169" s="101"/>
      <c r="HX169" s="101"/>
      <c r="HY169" s="101"/>
      <c r="HZ169" s="101"/>
      <c r="IA169" s="101"/>
      <c r="IB169" s="101"/>
      <c r="IC169" s="101"/>
      <c r="ID169" s="101"/>
      <c r="IE169" s="101"/>
      <c r="IF169" s="101"/>
      <c r="IG169" s="101"/>
      <c r="IH169" s="101"/>
      <c r="II169" s="101"/>
      <c r="IJ169" s="101"/>
      <c r="IK169" s="101"/>
      <c r="IL169" s="101"/>
      <c r="IM169" s="101"/>
      <c r="IN169" s="101"/>
      <c r="IO169" s="101"/>
      <c r="IP169" s="101"/>
      <c r="IQ169" s="101"/>
      <c r="IR169" s="101"/>
      <c r="IS169" s="101"/>
      <c r="IT169" s="101"/>
      <c r="IU169" s="101"/>
      <c r="IV169" s="101"/>
      <c r="IW169" s="101"/>
      <c r="IX169" s="101"/>
      <c r="IY169" s="101"/>
      <c r="IZ169" s="101"/>
      <c r="JA169" s="101"/>
      <c r="JB169" s="101"/>
      <c r="JC169" s="101"/>
      <c r="JD169" s="101"/>
      <c r="JE169" s="101"/>
      <c r="JF169" s="101"/>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c r="KE169" s="101"/>
      <c r="KF169" s="101"/>
      <c r="KG169" s="101"/>
      <c r="KH169" s="101"/>
      <c r="KI169" s="101"/>
      <c r="KJ169" s="101"/>
      <c r="KK169" s="101"/>
      <c r="KL169" s="101"/>
      <c r="KM169" s="101"/>
      <c r="KN169" s="101"/>
      <c r="KO169" s="101"/>
      <c r="KP169" s="101"/>
      <c r="KQ169" s="101"/>
      <c r="KR169" s="101"/>
      <c r="KS169" s="101"/>
      <c r="KT169" s="101"/>
      <c r="KU169" s="101"/>
      <c r="KV169" s="101"/>
      <c r="KW169" s="101"/>
      <c r="KX169" s="101"/>
      <c r="KY169" s="101"/>
      <c r="KZ169" s="101"/>
      <c r="LA169" s="101"/>
    </row>
    <row r="170" spans="1:313" s="18" customFormat="1" ht="30" customHeight="1" x14ac:dyDescent="0.25">
      <c r="A170" s="32"/>
      <c r="B170" s="32"/>
      <c r="C170" s="32">
        <v>24</v>
      </c>
      <c r="D170" s="33"/>
      <c r="E170" s="23">
        <f t="shared" si="20"/>
        <v>2500000</v>
      </c>
      <c r="F170" s="24">
        <v>0.05</v>
      </c>
      <c r="G170" s="23">
        <v>50000000</v>
      </c>
      <c r="H170" s="26">
        <v>6733</v>
      </c>
      <c r="I170" s="26"/>
      <c r="J170" s="29"/>
      <c r="K170" s="29"/>
      <c r="L170" s="29" t="s">
        <v>788</v>
      </c>
      <c r="M170" s="2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1"/>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c r="GE170" s="101"/>
      <c r="GF170" s="101"/>
      <c r="GG170" s="101"/>
      <c r="GH170" s="101"/>
      <c r="GI170" s="101"/>
      <c r="GJ170" s="101"/>
      <c r="GK170" s="101"/>
      <c r="GL170" s="101"/>
      <c r="GM170" s="101"/>
      <c r="GN170" s="101"/>
      <c r="GO170" s="101"/>
      <c r="GP170" s="101"/>
      <c r="GQ170" s="101"/>
      <c r="GR170" s="101"/>
      <c r="GS170" s="101"/>
      <c r="GT170" s="101"/>
      <c r="GU170" s="101"/>
      <c r="GV170" s="101"/>
      <c r="GW170" s="101"/>
      <c r="GX170" s="101"/>
      <c r="GY170" s="101"/>
      <c r="GZ170" s="101"/>
      <c r="HA170" s="101"/>
      <c r="HB170" s="101"/>
      <c r="HC170" s="101"/>
      <c r="HD170" s="101"/>
      <c r="HE170" s="101"/>
      <c r="HF170" s="101"/>
      <c r="HG170" s="101"/>
      <c r="HH170" s="101"/>
      <c r="HI170" s="101"/>
      <c r="HJ170" s="101"/>
      <c r="HK170" s="101"/>
      <c r="HL170" s="101"/>
      <c r="HM170" s="101"/>
      <c r="HN170" s="101"/>
      <c r="HO170" s="101"/>
      <c r="HP170" s="101"/>
      <c r="HQ170" s="101"/>
      <c r="HR170" s="101"/>
      <c r="HS170" s="101"/>
      <c r="HT170" s="101"/>
      <c r="HU170" s="101"/>
      <c r="HV170" s="101"/>
      <c r="HW170" s="101"/>
      <c r="HX170" s="101"/>
      <c r="HY170" s="101"/>
      <c r="HZ170" s="101"/>
      <c r="IA170" s="101"/>
      <c r="IB170" s="101"/>
      <c r="IC170" s="101"/>
      <c r="ID170" s="101"/>
      <c r="IE170" s="101"/>
      <c r="IF170" s="101"/>
      <c r="IG170" s="101"/>
      <c r="IH170" s="101"/>
      <c r="II170" s="101"/>
      <c r="IJ170" s="101"/>
      <c r="IK170" s="101"/>
      <c r="IL170" s="101"/>
      <c r="IM170" s="101"/>
      <c r="IN170" s="101"/>
      <c r="IO170" s="101"/>
      <c r="IP170" s="101"/>
      <c r="IQ170" s="101"/>
      <c r="IR170" s="101"/>
      <c r="IS170" s="101"/>
      <c r="IT170" s="101"/>
      <c r="IU170" s="101"/>
      <c r="IV170" s="101"/>
      <c r="IW170" s="101"/>
      <c r="IX170" s="101"/>
      <c r="IY170" s="101"/>
      <c r="IZ170" s="101"/>
      <c r="JA170" s="101"/>
      <c r="JB170" s="101"/>
      <c r="JC170" s="101"/>
      <c r="JD170" s="101"/>
      <c r="JE170" s="101"/>
      <c r="JF170" s="101"/>
      <c r="JG170" s="101"/>
      <c r="JH170" s="101"/>
      <c r="JI170" s="101"/>
      <c r="JJ170" s="101"/>
      <c r="JK170" s="101"/>
      <c r="JL170" s="101"/>
      <c r="JM170" s="101"/>
      <c r="JN170" s="101"/>
      <c r="JO170" s="101"/>
      <c r="JP170" s="101"/>
      <c r="JQ170" s="101"/>
      <c r="JR170" s="101"/>
      <c r="JS170" s="101"/>
      <c r="JT170" s="101"/>
      <c r="JU170" s="101"/>
      <c r="JV170" s="101"/>
      <c r="JW170" s="101"/>
      <c r="JX170" s="101"/>
      <c r="JY170" s="101"/>
      <c r="JZ170" s="101"/>
      <c r="KA170" s="101"/>
      <c r="KB170" s="101"/>
      <c r="KC170" s="101"/>
      <c r="KD170" s="101"/>
      <c r="KE170" s="101"/>
      <c r="KF170" s="101"/>
      <c r="KG170" s="101"/>
      <c r="KH170" s="101"/>
      <c r="KI170" s="101"/>
      <c r="KJ170" s="101"/>
      <c r="KK170" s="101"/>
      <c r="KL170" s="101"/>
      <c r="KM170" s="101"/>
      <c r="KN170" s="101"/>
      <c r="KO170" s="101"/>
      <c r="KP170" s="101"/>
      <c r="KQ170" s="101"/>
      <c r="KR170" s="101"/>
      <c r="KS170" s="101"/>
      <c r="KT170" s="101"/>
      <c r="KU170" s="101"/>
      <c r="KV170" s="101"/>
      <c r="KW170" s="101"/>
      <c r="KX170" s="101"/>
      <c r="KY170" s="101"/>
      <c r="KZ170" s="101"/>
      <c r="LA170" s="101"/>
    </row>
    <row r="171" spans="1:313" s="18" customFormat="1" ht="30" customHeight="1" x14ac:dyDescent="0.25">
      <c r="A171" s="21"/>
      <c r="B171" s="21"/>
      <c r="C171" s="21">
        <v>24</v>
      </c>
      <c r="D171" s="22">
        <v>22</v>
      </c>
      <c r="E171" s="23">
        <f t="shared" si="20"/>
        <v>1000000</v>
      </c>
      <c r="F171" s="24">
        <v>0.05</v>
      </c>
      <c r="G171" s="23">
        <v>20000000</v>
      </c>
      <c r="H171" s="21">
        <v>2162</v>
      </c>
      <c r="I171" s="21"/>
      <c r="J171" s="21"/>
      <c r="K171" s="21"/>
      <c r="L171" s="21" t="s">
        <v>1298</v>
      </c>
      <c r="M171" s="2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1"/>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c r="GE171" s="101"/>
      <c r="GF171" s="101"/>
      <c r="GG171" s="101"/>
      <c r="GH171" s="101"/>
      <c r="GI171" s="101"/>
      <c r="GJ171" s="101"/>
      <c r="GK171" s="101"/>
      <c r="GL171" s="101"/>
      <c r="GM171" s="101"/>
      <c r="GN171" s="101"/>
      <c r="GO171" s="101"/>
      <c r="GP171" s="101"/>
      <c r="GQ171" s="101"/>
      <c r="GR171" s="101"/>
      <c r="GS171" s="101"/>
      <c r="GT171" s="101"/>
      <c r="GU171" s="101"/>
      <c r="GV171" s="101"/>
      <c r="GW171" s="101"/>
      <c r="GX171" s="101"/>
      <c r="GY171" s="101"/>
      <c r="GZ171" s="101"/>
      <c r="HA171" s="101"/>
      <c r="HB171" s="101"/>
      <c r="HC171" s="101"/>
      <c r="HD171" s="101"/>
      <c r="HE171" s="101"/>
      <c r="HF171" s="101"/>
      <c r="HG171" s="101"/>
      <c r="HH171" s="101"/>
      <c r="HI171" s="101"/>
      <c r="HJ171" s="101"/>
      <c r="HK171" s="101"/>
      <c r="HL171" s="101"/>
      <c r="HM171" s="101"/>
      <c r="HN171" s="101"/>
      <c r="HO171" s="101"/>
      <c r="HP171" s="101"/>
      <c r="HQ171" s="101"/>
      <c r="HR171" s="101"/>
      <c r="HS171" s="101"/>
      <c r="HT171" s="101"/>
      <c r="HU171" s="101"/>
      <c r="HV171" s="101"/>
      <c r="HW171" s="101"/>
      <c r="HX171" s="101"/>
      <c r="HY171" s="101"/>
      <c r="HZ171" s="101"/>
      <c r="IA171" s="101"/>
      <c r="IB171" s="101"/>
      <c r="IC171" s="101"/>
      <c r="ID171" s="101"/>
      <c r="IE171" s="101"/>
      <c r="IF171" s="101"/>
      <c r="IG171" s="101"/>
      <c r="IH171" s="101"/>
      <c r="II171" s="101"/>
      <c r="IJ171" s="101"/>
      <c r="IK171" s="101"/>
      <c r="IL171" s="101"/>
      <c r="IM171" s="101"/>
      <c r="IN171" s="101"/>
      <c r="IO171" s="101"/>
      <c r="IP171" s="101"/>
      <c r="IQ171" s="101"/>
      <c r="IR171" s="101"/>
      <c r="IS171" s="101"/>
      <c r="IT171" s="101"/>
      <c r="IU171" s="101"/>
      <c r="IV171" s="101"/>
      <c r="IW171" s="101"/>
      <c r="IX171" s="101"/>
      <c r="IY171" s="101"/>
      <c r="IZ171" s="101"/>
      <c r="JA171" s="101"/>
      <c r="JB171" s="101"/>
      <c r="JC171" s="101"/>
      <c r="JD171" s="101"/>
      <c r="JE171" s="101"/>
      <c r="JF171" s="101"/>
      <c r="JG171" s="101"/>
      <c r="JH171" s="101"/>
      <c r="JI171" s="101"/>
      <c r="JJ171" s="101"/>
      <c r="JK171" s="101"/>
      <c r="JL171" s="101"/>
      <c r="JM171" s="101"/>
      <c r="JN171" s="101"/>
      <c r="JO171" s="101"/>
      <c r="JP171" s="101"/>
      <c r="JQ171" s="101"/>
      <c r="JR171" s="101"/>
      <c r="JS171" s="101"/>
      <c r="JT171" s="101"/>
      <c r="JU171" s="101"/>
      <c r="JV171" s="101"/>
      <c r="JW171" s="101"/>
      <c r="JX171" s="101"/>
      <c r="JY171" s="101"/>
      <c r="JZ171" s="101"/>
      <c r="KA171" s="101"/>
      <c r="KB171" s="101"/>
      <c r="KC171" s="101"/>
      <c r="KD171" s="101"/>
      <c r="KE171" s="101"/>
      <c r="KF171" s="101"/>
      <c r="KG171" s="101"/>
      <c r="KH171" s="101"/>
      <c r="KI171" s="101"/>
      <c r="KJ171" s="101"/>
      <c r="KK171" s="101"/>
      <c r="KL171" s="101"/>
      <c r="KM171" s="101"/>
      <c r="KN171" s="101"/>
      <c r="KO171" s="101"/>
      <c r="KP171" s="101"/>
      <c r="KQ171" s="101"/>
      <c r="KR171" s="101"/>
      <c r="KS171" s="101"/>
      <c r="KT171" s="101"/>
      <c r="KU171" s="101"/>
      <c r="KV171" s="101"/>
      <c r="KW171" s="101"/>
      <c r="KX171" s="101"/>
      <c r="KY171" s="101"/>
      <c r="KZ171" s="101"/>
      <c r="LA171" s="101"/>
    </row>
    <row r="172" spans="1:313" s="18" customFormat="1" ht="30" customHeight="1" x14ac:dyDescent="0.25">
      <c r="A172" s="21" t="s">
        <v>986</v>
      </c>
      <c r="B172" s="21"/>
      <c r="C172" s="21">
        <v>24</v>
      </c>
      <c r="D172" s="22">
        <v>22</v>
      </c>
      <c r="E172" s="23">
        <f t="shared" si="20"/>
        <v>3500000</v>
      </c>
      <c r="F172" s="24">
        <v>0.05</v>
      </c>
      <c r="G172" s="23">
        <f>40000000+30000000</f>
        <v>70000000</v>
      </c>
      <c r="H172" s="21" t="s">
        <v>202</v>
      </c>
      <c r="I172" s="21"/>
      <c r="J172" s="21"/>
      <c r="K172" s="21"/>
      <c r="L172" s="21" t="s">
        <v>201</v>
      </c>
      <c r="M172" s="2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1"/>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c r="GE172" s="101"/>
      <c r="GF172" s="101"/>
      <c r="GG172" s="101"/>
      <c r="GH172" s="101"/>
      <c r="GI172" s="101"/>
      <c r="GJ172" s="101"/>
      <c r="GK172" s="101"/>
      <c r="GL172" s="101"/>
      <c r="GM172" s="101"/>
      <c r="GN172" s="101"/>
      <c r="GO172" s="101"/>
      <c r="GP172" s="101"/>
      <c r="GQ172" s="101"/>
      <c r="GR172" s="101"/>
      <c r="GS172" s="101"/>
      <c r="GT172" s="101"/>
      <c r="GU172" s="101"/>
      <c r="GV172" s="101"/>
      <c r="GW172" s="101"/>
      <c r="GX172" s="101"/>
      <c r="GY172" s="101"/>
      <c r="GZ172" s="101"/>
      <c r="HA172" s="101"/>
      <c r="HB172" s="101"/>
      <c r="HC172" s="101"/>
      <c r="HD172" s="101"/>
      <c r="HE172" s="101"/>
      <c r="HF172" s="101"/>
      <c r="HG172" s="101"/>
      <c r="HH172" s="101"/>
      <c r="HI172" s="101"/>
      <c r="HJ172" s="101"/>
      <c r="HK172" s="101"/>
      <c r="HL172" s="101"/>
      <c r="HM172" s="101"/>
      <c r="HN172" s="101"/>
      <c r="HO172" s="101"/>
      <c r="HP172" s="101"/>
      <c r="HQ172" s="101"/>
      <c r="HR172" s="101"/>
      <c r="HS172" s="101"/>
      <c r="HT172" s="101"/>
      <c r="HU172" s="101"/>
      <c r="HV172" s="101"/>
      <c r="HW172" s="101"/>
      <c r="HX172" s="101"/>
      <c r="HY172" s="101"/>
      <c r="HZ172" s="101"/>
      <c r="IA172" s="101"/>
      <c r="IB172" s="101"/>
      <c r="IC172" s="101"/>
      <c r="ID172" s="101"/>
      <c r="IE172" s="101"/>
      <c r="IF172" s="101"/>
      <c r="IG172" s="101"/>
      <c r="IH172" s="101"/>
      <c r="II172" s="101"/>
      <c r="IJ172" s="101"/>
      <c r="IK172" s="101"/>
      <c r="IL172" s="101"/>
      <c r="IM172" s="101"/>
      <c r="IN172" s="101"/>
      <c r="IO172" s="101"/>
      <c r="IP172" s="101"/>
      <c r="IQ172" s="101"/>
      <c r="IR172" s="101"/>
      <c r="IS172" s="101"/>
      <c r="IT172" s="101"/>
      <c r="IU172" s="101"/>
      <c r="IV172" s="101"/>
      <c r="IW172" s="101"/>
      <c r="IX172" s="101"/>
      <c r="IY172" s="101"/>
      <c r="IZ172" s="101"/>
      <c r="JA172" s="101"/>
      <c r="JB172" s="101"/>
      <c r="JC172" s="101"/>
      <c r="JD172" s="101"/>
      <c r="JE172" s="101"/>
      <c r="JF172" s="101"/>
      <c r="JG172" s="101"/>
      <c r="JH172" s="101"/>
      <c r="JI172" s="101"/>
      <c r="JJ172" s="101"/>
      <c r="JK172" s="101"/>
      <c r="JL172" s="101"/>
      <c r="JM172" s="101"/>
      <c r="JN172" s="101"/>
      <c r="JO172" s="101"/>
      <c r="JP172" s="101"/>
      <c r="JQ172" s="101"/>
      <c r="JR172" s="101"/>
      <c r="JS172" s="101"/>
      <c r="JT172" s="101"/>
      <c r="JU172" s="101"/>
      <c r="JV172" s="101"/>
      <c r="JW172" s="101"/>
      <c r="JX172" s="101"/>
      <c r="JY172" s="101"/>
      <c r="JZ172" s="101"/>
      <c r="KA172" s="101"/>
      <c r="KB172" s="101"/>
      <c r="KC172" s="101"/>
      <c r="KD172" s="101"/>
      <c r="KE172" s="101"/>
      <c r="KF172" s="101"/>
      <c r="KG172" s="101"/>
      <c r="KH172" s="101"/>
      <c r="KI172" s="101"/>
      <c r="KJ172" s="101"/>
      <c r="KK172" s="101"/>
      <c r="KL172" s="101"/>
      <c r="KM172" s="101"/>
      <c r="KN172" s="101"/>
      <c r="KO172" s="101"/>
      <c r="KP172" s="101"/>
      <c r="KQ172" s="101"/>
      <c r="KR172" s="101"/>
      <c r="KS172" s="101"/>
      <c r="KT172" s="101"/>
      <c r="KU172" s="101"/>
      <c r="KV172" s="101"/>
      <c r="KW172" s="101"/>
      <c r="KX172" s="101"/>
      <c r="KY172" s="101"/>
      <c r="KZ172" s="101"/>
      <c r="LA172" s="101"/>
    </row>
    <row r="173" spans="1:313" s="18" customFormat="1" ht="30" customHeight="1" x14ac:dyDescent="0.25">
      <c r="A173" s="29"/>
      <c r="B173" s="29"/>
      <c r="C173" s="29">
        <v>24</v>
      </c>
      <c r="D173" s="30">
        <v>23</v>
      </c>
      <c r="E173" s="23">
        <f t="shared" si="20"/>
        <v>320000</v>
      </c>
      <c r="F173" s="24">
        <v>0.04</v>
      </c>
      <c r="G173" s="26">
        <v>8000000</v>
      </c>
      <c r="H173" s="26" t="s">
        <v>603</v>
      </c>
      <c r="I173" s="26"/>
      <c r="J173" s="29"/>
      <c r="K173" s="29"/>
      <c r="L173" s="29" t="s">
        <v>484</v>
      </c>
      <c r="M173" s="2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1"/>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c r="GE173" s="101"/>
      <c r="GF173" s="101"/>
      <c r="GG173" s="101"/>
      <c r="GH173" s="101"/>
      <c r="GI173" s="101"/>
      <c r="GJ173" s="101"/>
      <c r="GK173" s="101"/>
      <c r="GL173" s="101"/>
      <c r="GM173" s="101"/>
      <c r="GN173" s="101"/>
      <c r="GO173" s="101"/>
      <c r="GP173" s="101"/>
      <c r="GQ173" s="101"/>
      <c r="GR173" s="101"/>
      <c r="GS173" s="101"/>
      <c r="GT173" s="101"/>
      <c r="GU173" s="101"/>
      <c r="GV173" s="101"/>
      <c r="GW173" s="101"/>
      <c r="GX173" s="101"/>
      <c r="GY173" s="101"/>
      <c r="GZ173" s="101"/>
      <c r="HA173" s="101"/>
      <c r="HB173" s="101"/>
      <c r="HC173" s="101"/>
      <c r="HD173" s="101"/>
      <c r="HE173" s="101"/>
      <c r="HF173" s="101"/>
      <c r="HG173" s="101"/>
      <c r="HH173" s="101"/>
      <c r="HI173" s="101"/>
      <c r="HJ173" s="101"/>
      <c r="HK173" s="101"/>
      <c r="HL173" s="101"/>
      <c r="HM173" s="101"/>
      <c r="HN173" s="101"/>
      <c r="HO173" s="101"/>
      <c r="HP173" s="101"/>
      <c r="HQ173" s="101"/>
      <c r="HR173" s="101"/>
      <c r="HS173" s="101"/>
      <c r="HT173" s="101"/>
      <c r="HU173" s="101"/>
      <c r="HV173" s="101"/>
      <c r="HW173" s="101"/>
      <c r="HX173" s="101"/>
      <c r="HY173" s="101"/>
      <c r="HZ173" s="101"/>
      <c r="IA173" s="101"/>
      <c r="IB173" s="101"/>
      <c r="IC173" s="101"/>
      <c r="ID173" s="101"/>
      <c r="IE173" s="101"/>
      <c r="IF173" s="101"/>
      <c r="IG173" s="101"/>
      <c r="IH173" s="101"/>
      <c r="II173" s="101"/>
      <c r="IJ173" s="101"/>
      <c r="IK173" s="101"/>
      <c r="IL173" s="101"/>
      <c r="IM173" s="101"/>
      <c r="IN173" s="101"/>
      <c r="IO173" s="101"/>
      <c r="IP173" s="101"/>
      <c r="IQ173" s="101"/>
      <c r="IR173" s="101"/>
      <c r="IS173" s="101"/>
      <c r="IT173" s="101"/>
      <c r="IU173" s="101"/>
      <c r="IV173" s="101"/>
      <c r="IW173" s="101"/>
      <c r="IX173" s="101"/>
      <c r="IY173" s="101"/>
      <c r="IZ173" s="101"/>
      <c r="JA173" s="101"/>
      <c r="JB173" s="101"/>
      <c r="JC173" s="101"/>
      <c r="JD173" s="101"/>
      <c r="JE173" s="101"/>
      <c r="JF173" s="101"/>
      <c r="JG173" s="101"/>
      <c r="JH173" s="101"/>
      <c r="JI173" s="101"/>
      <c r="JJ173" s="101"/>
      <c r="JK173" s="101"/>
      <c r="JL173" s="101"/>
      <c r="JM173" s="101"/>
      <c r="JN173" s="101"/>
      <c r="JO173" s="101"/>
      <c r="JP173" s="101"/>
      <c r="JQ173" s="101"/>
      <c r="JR173" s="101"/>
      <c r="JS173" s="101"/>
      <c r="JT173" s="101"/>
      <c r="JU173" s="101"/>
      <c r="JV173" s="101"/>
      <c r="JW173" s="101"/>
      <c r="JX173" s="101"/>
      <c r="JY173" s="101"/>
      <c r="JZ173" s="101"/>
      <c r="KA173" s="101"/>
      <c r="KB173" s="101"/>
      <c r="KC173" s="101"/>
      <c r="KD173" s="101"/>
      <c r="KE173" s="101"/>
      <c r="KF173" s="101"/>
      <c r="KG173" s="101"/>
      <c r="KH173" s="101"/>
      <c r="KI173" s="101"/>
      <c r="KJ173" s="101"/>
      <c r="KK173" s="101"/>
      <c r="KL173" s="101"/>
      <c r="KM173" s="101"/>
      <c r="KN173" s="101"/>
      <c r="KO173" s="101"/>
      <c r="KP173" s="101"/>
      <c r="KQ173" s="101"/>
      <c r="KR173" s="101"/>
      <c r="KS173" s="101"/>
      <c r="KT173" s="101"/>
      <c r="KU173" s="101"/>
      <c r="KV173" s="101"/>
      <c r="KW173" s="101"/>
      <c r="KX173" s="101"/>
      <c r="KY173" s="101"/>
      <c r="KZ173" s="101"/>
      <c r="LA173" s="101"/>
    </row>
    <row r="174" spans="1:313" s="18" customFormat="1" ht="30" customHeight="1" x14ac:dyDescent="0.25">
      <c r="A174" s="32"/>
      <c r="B174" s="32"/>
      <c r="C174" s="32">
        <v>24</v>
      </c>
      <c r="D174" s="33"/>
      <c r="E174" s="23">
        <v>10000000</v>
      </c>
      <c r="F174" s="24"/>
      <c r="G174" s="23"/>
      <c r="H174" s="26">
        <v>5869</v>
      </c>
      <c r="I174" s="26"/>
      <c r="J174" s="29"/>
      <c r="K174" s="29"/>
      <c r="L174" s="29" t="s">
        <v>1299</v>
      </c>
      <c r="M174" s="2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1"/>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c r="GE174" s="101"/>
      <c r="GF174" s="101"/>
      <c r="GG174" s="101"/>
      <c r="GH174" s="101"/>
      <c r="GI174" s="101"/>
      <c r="GJ174" s="101"/>
      <c r="GK174" s="101"/>
      <c r="GL174" s="101"/>
      <c r="GM174" s="101"/>
      <c r="GN174" s="101"/>
      <c r="GO174" s="101"/>
      <c r="GP174" s="101"/>
      <c r="GQ174" s="101"/>
      <c r="GR174" s="101"/>
      <c r="GS174" s="101"/>
      <c r="GT174" s="101"/>
      <c r="GU174" s="101"/>
      <c r="GV174" s="101"/>
      <c r="GW174" s="101"/>
      <c r="GX174" s="101"/>
      <c r="GY174" s="101"/>
      <c r="GZ174" s="101"/>
      <c r="HA174" s="101"/>
      <c r="HB174" s="101"/>
      <c r="HC174" s="101"/>
      <c r="HD174" s="101"/>
      <c r="HE174" s="101"/>
      <c r="HF174" s="101"/>
      <c r="HG174" s="101"/>
      <c r="HH174" s="101"/>
      <c r="HI174" s="101"/>
      <c r="HJ174" s="101"/>
      <c r="HK174" s="101"/>
      <c r="HL174" s="101"/>
      <c r="HM174" s="101"/>
      <c r="HN174" s="101"/>
      <c r="HO174" s="101"/>
      <c r="HP174" s="101"/>
      <c r="HQ174" s="101"/>
      <c r="HR174" s="101"/>
      <c r="HS174" s="101"/>
      <c r="HT174" s="101"/>
      <c r="HU174" s="101"/>
      <c r="HV174" s="101"/>
      <c r="HW174" s="101"/>
      <c r="HX174" s="101"/>
      <c r="HY174" s="101"/>
      <c r="HZ174" s="101"/>
      <c r="IA174" s="101"/>
      <c r="IB174" s="101"/>
      <c r="IC174" s="101"/>
      <c r="ID174" s="101"/>
      <c r="IE174" s="101"/>
      <c r="IF174" s="101"/>
      <c r="IG174" s="101"/>
      <c r="IH174" s="101"/>
      <c r="II174" s="101"/>
      <c r="IJ174" s="101"/>
      <c r="IK174" s="101"/>
      <c r="IL174" s="101"/>
      <c r="IM174" s="101"/>
      <c r="IN174" s="101"/>
      <c r="IO174" s="101"/>
      <c r="IP174" s="101"/>
      <c r="IQ174" s="101"/>
      <c r="IR174" s="101"/>
      <c r="IS174" s="101"/>
      <c r="IT174" s="101"/>
      <c r="IU174" s="101"/>
      <c r="IV174" s="101"/>
      <c r="IW174" s="101"/>
      <c r="IX174" s="101"/>
      <c r="IY174" s="101"/>
      <c r="IZ174" s="101"/>
      <c r="JA174" s="101"/>
      <c r="JB174" s="101"/>
      <c r="JC174" s="101"/>
      <c r="JD174" s="101"/>
      <c r="JE174" s="101"/>
      <c r="JF174" s="101"/>
      <c r="JG174" s="101"/>
      <c r="JH174" s="101"/>
      <c r="JI174" s="101"/>
      <c r="JJ174" s="101"/>
      <c r="JK174" s="101"/>
      <c r="JL174" s="101"/>
      <c r="JM174" s="101"/>
      <c r="JN174" s="101"/>
      <c r="JO174" s="101"/>
      <c r="JP174" s="101"/>
      <c r="JQ174" s="101"/>
      <c r="JR174" s="101"/>
      <c r="JS174" s="101"/>
      <c r="JT174" s="101"/>
      <c r="JU174" s="101"/>
      <c r="JV174" s="101"/>
      <c r="JW174" s="101"/>
      <c r="JX174" s="101"/>
      <c r="JY174" s="101"/>
      <c r="JZ174" s="101"/>
      <c r="KA174" s="101"/>
      <c r="KB174" s="101"/>
      <c r="KC174" s="101"/>
      <c r="KD174" s="101"/>
      <c r="KE174" s="101"/>
      <c r="KF174" s="101"/>
      <c r="KG174" s="101"/>
      <c r="KH174" s="101"/>
      <c r="KI174" s="101"/>
      <c r="KJ174" s="101"/>
      <c r="KK174" s="101"/>
      <c r="KL174" s="101"/>
      <c r="KM174" s="101"/>
      <c r="KN174" s="101"/>
      <c r="KO174" s="101"/>
      <c r="KP174" s="101"/>
      <c r="KQ174" s="101"/>
      <c r="KR174" s="101"/>
      <c r="KS174" s="101"/>
      <c r="KT174" s="101"/>
      <c r="KU174" s="101"/>
      <c r="KV174" s="101"/>
      <c r="KW174" s="101"/>
      <c r="KX174" s="101"/>
      <c r="KY174" s="101"/>
      <c r="KZ174" s="101"/>
      <c r="LA174" s="101"/>
    </row>
    <row r="175" spans="1:313" s="18" customFormat="1" ht="30" customHeight="1" x14ac:dyDescent="0.25">
      <c r="A175" s="29" t="s">
        <v>1300</v>
      </c>
      <c r="B175" s="29"/>
      <c r="C175" s="29">
        <v>24</v>
      </c>
      <c r="D175" s="30">
        <v>27</v>
      </c>
      <c r="E175" s="26">
        <f t="shared" ref="E175:E183" si="21">G175*F175</f>
        <v>3000000</v>
      </c>
      <c r="F175" s="27">
        <v>0.05</v>
      </c>
      <c r="G175" s="26">
        <v>60000000</v>
      </c>
      <c r="H175" s="26" t="s">
        <v>1127</v>
      </c>
      <c r="I175" s="26"/>
      <c r="J175" s="29"/>
      <c r="K175" s="29"/>
      <c r="L175" s="29" t="s">
        <v>102</v>
      </c>
      <c r="M175" s="21">
        <v>298</v>
      </c>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1"/>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c r="GE175" s="101"/>
      <c r="GF175" s="101"/>
      <c r="GG175" s="101"/>
      <c r="GH175" s="101"/>
      <c r="GI175" s="101"/>
      <c r="GJ175" s="101"/>
      <c r="GK175" s="101"/>
      <c r="GL175" s="101"/>
      <c r="GM175" s="101"/>
      <c r="GN175" s="101"/>
      <c r="GO175" s="101"/>
      <c r="GP175" s="101"/>
      <c r="GQ175" s="101"/>
      <c r="GR175" s="101"/>
      <c r="GS175" s="101"/>
      <c r="GT175" s="101"/>
      <c r="GU175" s="101"/>
      <c r="GV175" s="101"/>
      <c r="GW175" s="101"/>
      <c r="GX175" s="101"/>
      <c r="GY175" s="101"/>
      <c r="GZ175" s="101"/>
      <c r="HA175" s="101"/>
      <c r="HB175" s="101"/>
      <c r="HC175" s="101"/>
      <c r="HD175" s="101"/>
      <c r="HE175" s="101"/>
      <c r="HF175" s="101"/>
      <c r="HG175" s="101"/>
      <c r="HH175" s="101"/>
      <c r="HI175" s="101"/>
      <c r="HJ175" s="101"/>
      <c r="HK175" s="101"/>
      <c r="HL175" s="101"/>
      <c r="HM175" s="101"/>
      <c r="HN175" s="101"/>
      <c r="HO175" s="101"/>
      <c r="HP175" s="101"/>
      <c r="HQ175" s="101"/>
      <c r="HR175" s="101"/>
      <c r="HS175" s="101"/>
      <c r="HT175" s="101"/>
      <c r="HU175" s="101"/>
      <c r="HV175" s="101"/>
      <c r="HW175" s="101"/>
      <c r="HX175" s="101"/>
      <c r="HY175" s="101"/>
      <c r="HZ175" s="101"/>
      <c r="IA175" s="101"/>
      <c r="IB175" s="101"/>
      <c r="IC175" s="101"/>
      <c r="ID175" s="101"/>
      <c r="IE175" s="101"/>
      <c r="IF175" s="101"/>
      <c r="IG175" s="101"/>
      <c r="IH175" s="101"/>
      <c r="II175" s="101"/>
      <c r="IJ175" s="101"/>
      <c r="IK175" s="101"/>
      <c r="IL175" s="101"/>
      <c r="IM175" s="101"/>
      <c r="IN175" s="101"/>
      <c r="IO175" s="101"/>
      <c r="IP175" s="101"/>
      <c r="IQ175" s="101"/>
      <c r="IR175" s="101"/>
      <c r="IS175" s="101"/>
      <c r="IT175" s="101"/>
      <c r="IU175" s="101"/>
      <c r="IV175" s="101"/>
      <c r="IW175" s="101"/>
      <c r="IX175" s="101"/>
      <c r="IY175" s="101"/>
      <c r="IZ175" s="101"/>
      <c r="JA175" s="101"/>
      <c r="JB175" s="101"/>
      <c r="JC175" s="101"/>
      <c r="JD175" s="101"/>
      <c r="JE175" s="101"/>
      <c r="JF175" s="101"/>
      <c r="JG175" s="101"/>
      <c r="JH175" s="101"/>
      <c r="JI175" s="101"/>
      <c r="JJ175" s="101"/>
      <c r="JK175" s="101"/>
      <c r="JL175" s="101"/>
      <c r="JM175" s="101"/>
      <c r="JN175" s="101"/>
      <c r="JO175" s="101"/>
      <c r="JP175" s="101"/>
      <c r="JQ175" s="101"/>
      <c r="JR175" s="101"/>
      <c r="JS175" s="101"/>
      <c r="JT175" s="101"/>
      <c r="JU175" s="101"/>
      <c r="JV175" s="101"/>
      <c r="JW175" s="101"/>
      <c r="JX175" s="101"/>
      <c r="JY175" s="101"/>
      <c r="JZ175" s="101"/>
      <c r="KA175" s="101"/>
      <c r="KB175" s="101"/>
      <c r="KC175" s="101"/>
      <c r="KD175" s="101"/>
      <c r="KE175" s="101"/>
      <c r="KF175" s="101"/>
      <c r="KG175" s="101"/>
      <c r="KH175" s="101"/>
      <c r="KI175" s="101"/>
      <c r="KJ175" s="101"/>
      <c r="KK175" s="101"/>
      <c r="KL175" s="101"/>
      <c r="KM175" s="101"/>
      <c r="KN175" s="101"/>
      <c r="KO175" s="101"/>
      <c r="KP175" s="101"/>
      <c r="KQ175" s="101"/>
      <c r="KR175" s="101"/>
      <c r="KS175" s="101"/>
      <c r="KT175" s="101"/>
      <c r="KU175" s="101"/>
      <c r="KV175" s="101"/>
      <c r="KW175" s="101"/>
      <c r="KX175" s="101"/>
      <c r="KY175" s="101"/>
      <c r="KZ175" s="101"/>
      <c r="LA175" s="101"/>
    </row>
    <row r="176" spans="1:313" s="18" customFormat="1" ht="30" customHeight="1" x14ac:dyDescent="0.25">
      <c r="A176" s="21" t="s">
        <v>1253</v>
      </c>
      <c r="B176" s="32"/>
      <c r="C176" s="32">
        <v>25</v>
      </c>
      <c r="D176" s="33">
        <v>22</v>
      </c>
      <c r="E176" s="23">
        <f t="shared" si="21"/>
        <v>6250000</v>
      </c>
      <c r="F176" s="24">
        <v>0.05</v>
      </c>
      <c r="G176" s="23">
        <v>125000000</v>
      </c>
      <c r="H176" s="32" t="s">
        <v>615</v>
      </c>
      <c r="I176" s="32"/>
      <c r="J176" s="32"/>
      <c r="K176" s="32"/>
      <c r="L176" s="32" t="s">
        <v>543</v>
      </c>
      <c r="M176" s="2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1"/>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c r="GE176" s="101"/>
      <c r="GF176" s="101"/>
      <c r="GG176" s="101"/>
      <c r="GH176" s="101"/>
      <c r="GI176" s="101"/>
      <c r="GJ176" s="101"/>
      <c r="GK176" s="101"/>
      <c r="GL176" s="101"/>
      <c r="GM176" s="101"/>
      <c r="GN176" s="101"/>
      <c r="GO176" s="101"/>
      <c r="GP176" s="101"/>
      <c r="GQ176" s="101"/>
      <c r="GR176" s="101"/>
      <c r="GS176" s="101"/>
      <c r="GT176" s="101"/>
      <c r="GU176" s="101"/>
      <c r="GV176" s="101"/>
      <c r="GW176" s="101"/>
      <c r="GX176" s="101"/>
      <c r="GY176" s="101"/>
      <c r="GZ176" s="101"/>
      <c r="HA176" s="101"/>
      <c r="HB176" s="101"/>
      <c r="HC176" s="101"/>
      <c r="HD176" s="101"/>
      <c r="HE176" s="101"/>
      <c r="HF176" s="101"/>
      <c r="HG176" s="101"/>
      <c r="HH176" s="101"/>
      <c r="HI176" s="101"/>
      <c r="HJ176" s="101"/>
      <c r="HK176" s="101"/>
      <c r="HL176" s="101"/>
      <c r="HM176" s="101"/>
      <c r="HN176" s="101"/>
      <c r="HO176" s="101"/>
      <c r="HP176" s="101"/>
      <c r="HQ176" s="101"/>
      <c r="HR176" s="101"/>
      <c r="HS176" s="101"/>
      <c r="HT176" s="101"/>
      <c r="HU176" s="101"/>
      <c r="HV176" s="101"/>
      <c r="HW176" s="101"/>
      <c r="HX176" s="101"/>
      <c r="HY176" s="101"/>
      <c r="HZ176" s="101"/>
      <c r="IA176" s="101"/>
      <c r="IB176" s="101"/>
      <c r="IC176" s="101"/>
      <c r="ID176" s="101"/>
      <c r="IE176" s="101"/>
      <c r="IF176" s="101"/>
      <c r="IG176" s="101"/>
      <c r="IH176" s="101"/>
      <c r="II176" s="101"/>
      <c r="IJ176" s="101"/>
      <c r="IK176" s="101"/>
      <c r="IL176" s="101"/>
      <c r="IM176" s="101"/>
      <c r="IN176" s="101"/>
      <c r="IO176" s="101"/>
      <c r="IP176" s="101"/>
      <c r="IQ176" s="101"/>
      <c r="IR176" s="101"/>
      <c r="IS176" s="101"/>
      <c r="IT176" s="101"/>
      <c r="IU176" s="101"/>
      <c r="IV176" s="101"/>
      <c r="IW176" s="101"/>
      <c r="IX176" s="101"/>
      <c r="IY176" s="101"/>
      <c r="IZ176" s="101"/>
      <c r="JA176" s="101"/>
      <c r="JB176" s="101"/>
      <c r="JC176" s="101"/>
      <c r="JD176" s="101"/>
      <c r="JE176" s="101"/>
      <c r="JF176" s="101"/>
      <c r="JG176" s="101"/>
      <c r="JH176" s="101"/>
      <c r="JI176" s="101"/>
      <c r="JJ176" s="101"/>
      <c r="JK176" s="101"/>
      <c r="JL176" s="101"/>
      <c r="JM176" s="101"/>
      <c r="JN176" s="101"/>
      <c r="JO176" s="101"/>
      <c r="JP176" s="101"/>
      <c r="JQ176" s="101"/>
      <c r="JR176" s="101"/>
      <c r="JS176" s="101"/>
      <c r="JT176" s="101"/>
      <c r="JU176" s="101"/>
      <c r="JV176" s="101"/>
      <c r="JW176" s="101"/>
      <c r="JX176" s="101"/>
      <c r="JY176" s="101"/>
      <c r="JZ176" s="101"/>
      <c r="KA176" s="101"/>
      <c r="KB176" s="101"/>
      <c r="KC176" s="101"/>
      <c r="KD176" s="101"/>
      <c r="KE176" s="101"/>
      <c r="KF176" s="101"/>
      <c r="KG176" s="101"/>
      <c r="KH176" s="101"/>
      <c r="KI176" s="101"/>
      <c r="KJ176" s="101"/>
      <c r="KK176" s="101"/>
      <c r="KL176" s="101"/>
      <c r="KM176" s="101"/>
      <c r="KN176" s="101"/>
      <c r="KO176" s="101"/>
      <c r="KP176" s="101"/>
      <c r="KQ176" s="101"/>
      <c r="KR176" s="101"/>
      <c r="KS176" s="101"/>
      <c r="KT176" s="101"/>
      <c r="KU176" s="101"/>
      <c r="KV176" s="101"/>
      <c r="KW176" s="101"/>
      <c r="KX176" s="101"/>
      <c r="KY176" s="101"/>
      <c r="KZ176" s="101"/>
      <c r="LA176" s="101"/>
    </row>
    <row r="177" spans="1:313" s="18" customFormat="1" ht="30" customHeight="1" x14ac:dyDescent="0.25">
      <c r="A177" s="21"/>
      <c r="B177" s="21"/>
      <c r="C177" s="21">
        <v>25</v>
      </c>
      <c r="D177" s="22"/>
      <c r="E177" s="23">
        <f t="shared" si="21"/>
        <v>750000</v>
      </c>
      <c r="F177" s="24">
        <v>0.05</v>
      </c>
      <c r="G177" s="23">
        <v>15000000</v>
      </c>
      <c r="H177" s="23"/>
      <c r="I177" s="23"/>
      <c r="J177" s="21"/>
      <c r="K177" s="21"/>
      <c r="L177" s="21" t="s">
        <v>72</v>
      </c>
      <c r="M177" s="21">
        <v>267</v>
      </c>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1"/>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c r="GE177" s="101"/>
      <c r="GF177" s="101"/>
      <c r="GG177" s="101"/>
      <c r="GH177" s="101"/>
      <c r="GI177" s="101"/>
      <c r="GJ177" s="101"/>
      <c r="GK177" s="101"/>
      <c r="GL177" s="101"/>
      <c r="GM177" s="101"/>
      <c r="GN177" s="101"/>
      <c r="GO177" s="101"/>
      <c r="GP177" s="101"/>
      <c r="GQ177" s="101"/>
      <c r="GR177" s="101"/>
      <c r="GS177" s="101"/>
      <c r="GT177" s="101"/>
      <c r="GU177" s="101"/>
      <c r="GV177" s="101"/>
      <c r="GW177" s="101"/>
      <c r="GX177" s="101"/>
      <c r="GY177" s="101"/>
      <c r="GZ177" s="101"/>
      <c r="HA177" s="101"/>
      <c r="HB177" s="101"/>
      <c r="HC177" s="101"/>
      <c r="HD177" s="101"/>
      <c r="HE177" s="101"/>
      <c r="HF177" s="101"/>
      <c r="HG177" s="101"/>
      <c r="HH177" s="101"/>
      <c r="HI177" s="101"/>
      <c r="HJ177" s="101"/>
      <c r="HK177" s="101"/>
      <c r="HL177" s="101"/>
      <c r="HM177" s="101"/>
      <c r="HN177" s="101"/>
      <c r="HO177" s="101"/>
      <c r="HP177" s="101"/>
      <c r="HQ177" s="101"/>
      <c r="HR177" s="101"/>
      <c r="HS177" s="101"/>
      <c r="HT177" s="101"/>
      <c r="HU177" s="101"/>
      <c r="HV177" s="101"/>
      <c r="HW177" s="101"/>
      <c r="HX177" s="101"/>
      <c r="HY177" s="101"/>
      <c r="HZ177" s="101"/>
      <c r="IA177" s="101"/>
      <c r="IB177" s="101"/>
      <c r="IC177" s="101"/>
      <c r="ID177" s="101"/>
      <c r="IE177" s="101"/>
      <c r="IF177" s="101"/>
      <c r="IG177" s="101"/>
      <c r="IH177" s="101"/>
      <c r="II177" s="101"/>
      <c r="IJ177" s="101"/>
      <c r="IK177" s="101"/>
      <c r="IL177" s="101"/>
      <c r="IM177" s="101"/>
      <c r="IN177" s="101"/>
      <c r="IO177" s="101"/>
      <c r="IP177" s="101"/>
      <c r="IQ177" s="101"/>
      <c r="IR177" s="101"/>
      <c r="IS177" s="101"/>
      <c r="IT177" s="101"/>
      <c r="IU177" s="101"/>
      <c r="IV177" s="101"/>
      <c r="IW177" s="101"/>
      <c r="IX177" s="101"/>
      <c r="IY177" s="101"/>
      <c r="IZ177" s="101"/>
      <c r="JA177" s="101"/>
      <c r="JB177" s="101"/>
      <c r="JC177" s="101"/>
      <c r="JD177" s="101"/>
      <c r="JE177" s="101"/>
      <c r="JF177" s="101"/>
      <c r="JG177" s="101"/>
      <c r="JH177" s="101"/>
      <c r="JI177" s="101"/>
      <c r="JJ177" s="101"/>
      <c r="JK177" s="101"/>
      <c r="JL177" s="101"/>
      <c r="JM177" s="101"/>
      <c r="JN177" s="101"/>
      <c r="JO177" s="101"/>
      <c r="JP177" s="101"/>
      <c r="JQ177" s="101"/>
      <c r="JR177" s="101"/>
      <c r="JS177" s="101"/>
      <c r="JT177" s="101"/>
      <c r="JU177" s="101"/>
      <c r="JV177" s="101"/>
      <c r="JW177" s="101"/>
      <c r="JX177" s="101"/>
      <c r="JY177" s="101"/>
      <c r="JZ177" s="101"/>
      <c r="KA177" s="101"/>
      <c r="KB177" s="101"/>
      <c r="KC177" s="101"/>
      <c r="KD177" s="101"/>
      <c r="KE177" s="101"/>
      <c r="KF177" s="101"/>
      <c r="KG177" s="101"/>
      <c r="KH177" s="101"/>
      <c r="KI177" s="101"/>
      <c r="KJ177" s="101"/>
      <c r="KK177" s="101"/>
      <c r="KL177" s="101"/>
      <c r="KM177" s="101"/>
      <c r="KN177" s="101"/>
      <c r="KO177" s="101"/>
      <c r="KP177" s="101"/>
      <c r="KQ177" s="101"/>
      <c r="KR177" s="101"/>
      <c r="KS177" s="101"/>
      <c r="KT177" s="101"/>
      <c r="KU177" s="101"/>
      <c r="KV177" s="101"/>
      <c r="KW177" s="101"/>
      <c r="KX177" s="101"/>
      <c r="KY177" s="101"/>
      <c r="KZ177" s="101"/>
      <c r="LA177" s="101"/>
    </row>
    <row r="178" spans="1:313" s="18" customFormat="1" ht="30" customHeight="1" x14ac:dyDescent="0.25">
      <c r="A178" s="32" t="s">
        <v>1261</v>
      </c>
      <c r="B178" s="32"/>
      <c r="C178" s="32">
        <v>25</v>
      </c>
      <c r="D178" s="33">
        <v>25</v>
      </c>
      <c r="E178" s="23">
        <f t="shared" si="21"/>
        <v>14000000</v>
      </c>
      <c r="F178" s="24">
        <v>0.05</v>
      </c>
      <c r="G178" s="23">
        <v>280000000</v>
      </c>
      <c r="H178" s="23"/>
      <c r="I178" s="23"/>
      <c r="J178" s="21"/>
      <c r="K178" s="21"/>
      <c r="L178" s="21" t="s">
        <v>1260</v>
      </c>
      <c r="M178" s="2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1"/>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c r="GE178" s="101"/>
      <c r="GF178" s="101"/>
      <c r="GG178" s="101"/>
      <c r="GH178" s="101"/>
      <c r="GI178" s="101"/>
      <c r="GJ178" s="101"/>
      <c r="GK178" s="101"/>
      <c r="GL178" s="101"/>
      <c r="GM178" s="101"/>
      <c r="GN178" s="101"/>
      <c r="GO178" s="101"/>
      <c r="GP178" s="101"/>
      <c r="GQ178" s="101"/>
      <c r="GR178" s="101"/>
      <c r="GS178" s="101"/>
      <c r="GT178" s="101"/>
      <c r="GU178" s="101"/>
      <c r="GV178" s="101"/>
      <c r="GW178" s="101"/>
      <c r="GX178" s="101"/>
      <c r="GY178" s="101"/>
      <c r="GZ178" s="101"/>
      <c r="HA178" s="101"/>
      <c r="HB178" s="101"/>
      <c r="HC178" s="101"/>
      <c r="HD178" s="101"/>
      <c r="HE178" s="101"/>
      <c r="HF178" s="101"/>
      <c r="HG178" s="101"/>
      <c r="HH178" s="101"/>
      <c r="HI178" s="101"/>
      <c r="HJ178" s="101"/>
      <c r="HK178" s="101"/>
      <c r="HL178" s="101"/>
      <c r="HM178" s="101"/>
      <c r="HN178" s="101"/>
      <c r="HO178" s="101"/>
      <c r="HP178" s="101"/>
      <c r="HQ178" s="101"/>
      <c r="HR178" s="101"/>
      <c r="HS178" s="101"/>
      <c r="HT178" s="101"/>
      <c r="HU178" s="101"/>
      <c r="HV178" s="101"/>
      <c r="HW178" s="101"/>
      <c r="HX178" s="101"/>
      <c r="HY178" s="101"/>
      <c r="HZ178" s="101"/>
      <c r="IA178" s="101"/>
      <c r="IB178" s="101"/>
      <c r="IC178" s="101"/>
      <c r="ID178" s="101"/>
      <c r="IE178" s="101"/>
      <c r="IF178" s="101"/>
      <c r="IG178" s="101"/>
      <c r="IH178" s="101"/>
      <c r="II178" s="101"/>
      <c r="IJ178" s="101"/>
      <c r="IK178" s="101"/>
      <c r="IL178" s="101"/>
      <c r="IM178" s="101"/>
      <c r="IN178" s="101"/>
      <c r="IO178" s="101"/>
      <c r="IP178" s="101"/>
      <c r="IQ178" s="101"/>
      <c r="IR178" s="101"/>
      <c r="IS178" s="101"/>
      <c r="IT178" s="101"/>
      <c r="IU178" s="101"/>
      <c r="IV178" s="101"/>
      <c r="IW178" s="101"/>
      <c r="IX178" s="101"/>
      <c r="IY178" s="101"/>
      <c r="IZ178" s="101"/>
      <c r="JA178" s="101"/>
      <c r="JB178" s="101"/>
      <c r="JC178" s="101"/>
      <c r="JD178" s="101"/>
      <c r="JE178" s="101"/>
      <c r="JF178" s="101"/>
      <c r="JG178" s="101"/>
      <c r="JH178" s="101"/>
      <c r="JI178" s="101"/>
      <c r="JJ178" s="101"/>
      <c r="JK178" s="101"/>
      <c r="JL178" s="101"/>
      <c r="JM178" s="101"/>
      <c r="JN178" s="101"/>
      <c r="JO178" s="101"/>
      <c r="JP178" s="101"/>
      <c r="JQ178" s="101"/>
      <c r="JR178" s="101"/>
      <c r="JS178" s="101"/>
      <c r="JT178" s="101"/>
      <c r="JU178" s="101"/>
      <c r="JV178" s="101"/>
      <c r="JW178" s="101"/>
      <c r="JX178" s="101"/>
      <c r="JY178" s="101"/>
      <c r="JZ178" s="101"/>
      <c r="KA178" s="101"/>
      <c r="KB178" s="101"/>
      <c r="KC178" s="101"/>
      <c r="KD178" s="101"/>
      <c r="KE178" s="101"/>
      <c r="KF178" s="101"/>
      <c r="KG178" s="101"/>
      <c r="KH178" s="101"/>
      <c r="KI178" s="101"/>
      <c r="KJ178" s="101"/>
      <c r="KK178" s="101"/>
      <c r="KL178" s="101"/>
      <c r="KM178" s="101"/>
      <c r="KN178" s="101"/>
      <c r="KO178" s="101"/>
      <c r="KP178" s="101"/>
      <c r="KQ178" s="101"/>
      <c r="KR178" s="101"/>
      <c r="KS178" s="101"/>
      <c r="KT178" s="101"/>
      <c r="KU178" s="101"/>
      <c r="KV178" s="101"/>
      <c r="KW178" s="101"/>
      <c r="KX178" s="101"/>
      <c r="KY178" s="101"/>
      <c r="KZ178" s="101"/>
      <c r="LA178" s="101"/>
    </row>
    <row r="179" spans="1:313" s="18" customFormat="1" ht="30" customHeight="1" x14ac:dyDescent="0.25">
      <c r="A179" s="29" t="s">
        <v>842</v>
      </c>
      <c r="B179" s="29"/>
      <c r="C179" s="29">
        <v>25</v>
      </c>
      <c r="D179" s="22">
        <v>25</v>
      </c>
      <c r="E179" s="23">
        <f t="shared" si="21"/>
        <v>4500000</v>
      </c>
      <c r="F179" s="24">
        <v>4.4999999999999998E-2</v>
      </c>
      <c r="G179" s="23">
        <v>100000000</v>
      </c>
      <c r="H179" s="23" t="s">
        <v>426</v>
      </c>
      <c r="I179" s="23"/>
      <c r="J179" s="21"/>
      <c r="K179" s="21"/>
      <c r="L179" s="21" t="s">
        <v>95</v>
      </c>
      <c r="M179" s="2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1"/>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c r="GE179" s="101"/>
      <c r="GF179" s="101"/>
      <c r="GG179" s="101"/>
      <c r="GH179" s="101"/>
      <c r="GI179" s="101"/>
      <c r="GJ179" s="101"/>
      <c r="GK179" s="101"/>
      <c r="GL179" s="101"/>
      <c r="GM179" s="101"/>
      <c r="GN179" s="101"/>
      <c r="GO179" s="101"/>
      <c r="GP179" s="101"/>
      <c r="GQ179" s="101"/>
      <c r="GR179" s="101"/>
      <c r="GS179" s="101"/>
      <c r="GT179" s="101"/>
      <c r="GU179" s="101"/>
      <c r="GV179" s="101"/>
      <c r="GW179" s="101"/>
      <c r="GX179" s="101"/>
      <c r="GY179" s="101"/>
      <c r="GZ179" s="101"/>
      <c r="HA179" s="101"/>
      <c r="HB179" s="101"/>
      <c r="HC179" s="101"/>
      <c r="HD179" s="101"/>
      <c r="HE179" s="101"/>
      <c r="HF179" s="101"/>
      <c r="HG179" s="101"/>
      <c r="HH179" s="101"/>
      <c r="HI179" s="101"/>
      <c r="HJ179" s="101"/>
      <c r="HK179" s="101"/>
      <c r="HL179" s="101"/>
      <c r="HM179" s="101"/>
      <c r="HN179" s="101"/>
      <c r="HO179" s="101"/>
      <c r="HP179" s="101"/>
      <c r="HQ179" s="101"/>
      <c r="HR179" s="101"/>
      <c r="HS179" s="101"/>
      <c r="HT179" s="101"/>
      <c r="HU179" s="101"/>
      <c r="HV179" s="101"/>
      <c r="HW179" s="101"/>
      <c r="HX179" s="101"/>
      <c r="HY179" s="101"/>
      <c r="HZ179" s="101"/>
      <c r="IA179" s="101"/>
      <c r="IB179" s="101"/>
      <c r="IC179" s="101"/>
      <c r="ID179" s="101"/>
      <c r="IE179" s="101"/>
      <c r="IF179" s="101"/>
      <c r="IG179" s="101"/>
      <c r="IH179" s="101"/>
      <c r="II179" s="101"/>
      <c r="IJ179" s="101"/>
      <c r="IK179" s="101"/>
      <c r="IL179" s="101"/>
      <c r="IM179" s="101"/>
      <c r="IN179" s="101"/>
      <c r="IO179" s="101"/>
      <c r="IP179" s="101"/>
      <c r="IQ179" s="101"/>
      <c r="IR179" s="101"/>
      <c r="IS179" s="101"/>
      <c r="IT179" s="101"/>
      <c r="IU179" s="101"/>
      <c r="IV179" s="101"/>
      <c r="IW179" s="101"/>
      <c r="IX179" s="101"/>
      <c r="IY179" s="101"/>
      <c r="IZ179" s="101"/>
      <c r="JA179" s="101"/>
      <c r="JB179" s="101"/>
      <c r="JC179" s="101"/>
      <c r="JD179" s="101"/>
      <c r="JE179" s="101"/>
      <c r="JF179" s="101"/>
      <c r="JG179" s="101"/>
      <c r="JH179" s="101"/>
      <c r="JI179" s="101"/>
      <c r="JJ179" s="101"/>
      <c r="JK179" s="101"/>
      <c r="JL179" s="101"/>
      <c r="JM179" s="101"/>
      <c r="JN179" s="101"/>
      <c r="JO179" s="101"/>
      <c r="JP179" s="101"/>
      <c r="JQ179" s="101"/>
      <c r="JR179" s="101"/>
      <c r="JS179" s="101"/>
      <c r="JT179" s="101"/>
      <c r="JU179" s="101"/>
      <c r="JV179" s="101"/>
      <c r="JW179" s="101"/>
      <c r="JX179" s="101"/>
      <c r="JY179" s="101"/>
      <c r="JZ179" s="101"/>
      <c r="KA179" s="101"/>
      <c r="KB179" s="101"/>
      <c r="KC179" s="101"/>
      <c r="KD179" s="101"/>
      <c r="KE179" s="101"/>
      <c r="KF179" s="101"/>
      <c r="KG179" s="101"/>
      <c r="KH179" s="101"/>
      <c r="KI179" s="101"/>
      <c r="KJ179" s="101"/>
      <c r="KK179" s="101"/>
      <c r="KL179" s="101"/>
      <c r="KM179" s="101"/>
      <c r="KN179" s="101"/>
      <c r="KO179" s="101"/>
      <c r="KP179" s="101"/>
      <c r="KQ179" s="101"/>
      <c r="KR179" s="101"/>
      <c r="KS179" s="101"/>
      <c r="KT179" s="101"/>
      <c r="KU179" s="101"/>
      <c r="KV179" s="101"/>
      <c r="KW179" s="101"/>
      <c r="KX179" s="101"/>
      <c r="KY179" s="101"/>
      <c r="KZ179" s="101"/>
      <c r="LA179" s="101"/>
    </row>
    <row r="180" spans="1:313" s="18" customFormat="1" ht="30" customHeight="1" x14ac:dyDescent="0.25">
      <c r="A180" s="21" t="s">
        <v>1301</v>
      </c>
      <c r="B180" s="21"/>
      <c r="C180" s="21">
        <v>25</v>
      </c>
      <c r="D180" s="22"/>
      <c r="E180" s="23">
        <f t="shared" si="21"/>
        <v>38400000</v>
      </c>
      <c r="F180" s="24">
        <v>0.06</v>
      </c>
      <c r="G180" s="23">
        <v>640000000</v>
      </c>
      <c r="H180" s="23" t="s">
        <v>594</v>
      </c>
      <c r="I180" s="23"/>
      <c r="J180" s="21"/>
      <c r="K180" s="21"/>
      <c r="L180" s="21" t="s">
        <v>49</v>
      </c>
      <c r="M180" s="2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1"/>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c r="GE180" s="101"/>
      <c r="GF180" s="101"/>
      <c r="GG180" s="101"/>
      <c r="GH180" s="101"/>
      <c r="GI180" s="101"/>
      <c r="GJ180" s="101"/>
      <c r="GK180" s="101"/>
      <c r="GL180" s="101"/>
      <c r="GM180" s="101"/>
      <c r="GN180" s="101"/>
      <c r="GO180" s="101"/>
      <c r="GP180" s="101"/>
      <c r="GQ180" s="101"/>
      <c r="GR180" s="101"/>
      <c r="GS180" s="101"/>
      <c r="GT180" s="101"/>
      <c r="GU180" s="101"/>
      <c r="GV180" s="101"/>
      <c r="GW180" s="101"/>
      <c r="GX180" s="101"/>
      <c r="GY180" s="101"/>
      <c r="GZ180" s="101"/>
      <c r="HA180" s="101"/>
      <c r="HB180" s="101"/>
      <c r="HC180" s="101"/>
      <c r="HD180" s="101"/>
      <c r="HE180" s="101"/>
      <c r="HF180" s="101"/>
      <c r="HG180" s="101"/>
      <c r="HH180" s="101"/>
      <c r="HI180" s="101"/>
      <c r="HJ180" s="101"/>
      <c r="HK180" s="101"/>
      <c r="HL180" s="101"/>
      <c r="HM180" s="101"/>
      <c r="HN180" s="101"/>
      <c r="HO180" s="101"/>
      <c r="HP180" s="101"/>
      <c r="HQ180" s="101"/>
      <c r="HR180" s="101"/>
      <c r="HS180" s="101"/>
      <c r="HT180" s="101"/>
      <c r="HU180" s="101"/>
      <c r="HV180" s="101"/>
      <c r="HW180" s="101"/>
      <c r="HX180" s="101"/>
      <c r="HY180" s="101"/>
      <c r="HZ180" s="101"/>
      <c r="IA180" s="101"/>
      <c r="IB180" s="101"/>
      <c r="IC180" s="101"/>
      <c r="ID180" s="101"/>
      <c r="IE180" s="101"/>
      <c r="IF180" s="101"/>
      <c r="IG180" s="101"/>
      <c r="IH180" s="101"/>
      <c r="II180" s="101"/>
      <c r="IJ180" s="101"/>
      <c r="IK180" s="101"/>
      <c r="IL180" s="101"/>
      <c r="IM180" s="101"/>
      <c r="IN180" s="101"/>
      <c r="IO180" s="101"/>
      <c r="IP180" s="101"/>
      <c r="IQ180" s="101"/>
      <c r="IR180" s="101"/>
      <c r="IS180" s="101"/>
      <c r="IT180" s="101"/>
      <c r="IU180" s="101"/>
      <c r="IV180" s="101"/>
      <c r="IW180" s="101"/>
      <c r="IX180" s="101"/>
      <c r="IY180" s="101"/>
      <c r="IZ180" s="101"/>
      <c r="JA180" s="101"/>
      <c r="JB180" s="101"/>
      <c r="JC180" s="101"/>
      <c r="JD180" s="101"/>
      <c r="JE180" s="101"/>
      <c r="JF180" s="101"/>
      <c r="JG180" s="101"/>
      <c r="JH180" s="101"/>
      <c r="JI180" s="101"/>
      <c r="JJ180" s="101"/>
      <c r="JK180" s="101"/>
      <c r="JL180" s="101"/>
      <c r="JM180" s="101"/>
      <c r="JN180" s="101"/>
      <c r="JO180" s="101"/>
      <c r="JP180" s="101"/>
      <c r="JQ180" s="101"/>
      <c r="JR180" s="101"/>
      <c r="JS180" s="101"/>
      <c r="JT180" s="101"/>
      <c r="JU180" s="101"/>
      <c r="JV180" s="101"/>
      <c r="JW180" s="101"/>
      <c r="JX180" s="101"/>
      <c r="JY180" s="101"/>
      <c r="JZ180" s="101"/>
      <c r="KA180" s="101"/>
      <c r="KB180" s="101"/>
      <c r="KC180" s="101"/>
      <c r="KD180" s="101"/>
      <c r="KE180" s="101"/>
      <c r="KF180" s="101"/>
      <c r="KG180" s="101"/>
      <c r="KH180" s="101"/>
      <c r="KI180" s="101"/>
      <c r="KJ180" s="101"/>
      <c r="KK180" s="101"/>
      <c r="KL180" s="101"/>
      <c r="KM180" s="101"/>
      <c r="KN180" s="101"/>
      <c r="KO180" s="101"/>
      <c r="KP180" s="101"/>
      <c r="KQ180" s="101"/>
      <c r="KR180" s="101"/>
      <c r="KS180" s="101"/>
      <c r="KT180" s="101"/>
      <c r="KU180" s="101"/>
      <c r="KV180" s="101"/>
      <c r="KW180" s="101"/>
      <c r="KX180" s="101"/>
      <c r="KY180" s="101"/>
      <c r="KZ180" s="101"/>
      <c r="LA180" s="101"/>
    </row>
    <row r="181" spans="1:313" s="18" customFormat="1" ht="30" customHeight="1" x14ac:dyDescent="0.25">
      <c r="A181" s="32"/>
      <c r="B181" s="32"/>
      <c r="C181" s="32">
        <v>25</v>
      </c>
      <c r="D181" s="33">
        <v>24</v>
      </c>
      <c r="E181" s="23">
        <f t="shared" si="21"/>
        <v>1800000</v>
      </c>
      <c r="F181" s="27">
        <v>0.04</v>
      </c>
      <c r="G181" s="23">
        <v>45000000</v>
      </c>
      <c r="H181" s="23" t="s">
        <v>606</v>
      </c>
      <c r="I181" s="23"/>
      <c r="J181" s="21"/>
      <c r="K181" s="21"/>
      <c r="L181" s="21" t="s">
        <v>605</v>
      </c>
      <c r="M181" s="2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c r="GE181" s="101"/>
      <c r="GF181" s="101"/>
      <c r="GG181" s="101"/>
      <c r="GH181" s="101"/>
      <c r="GI181" s="101"/>
      <c r="GJ181" s="101"/>
      <c r="GK181" s="101"/>
      <c r="GL181" s="101"/>
      <c r="GM181" s="101"/>
      <c r="GN181" s="101"/>
      <c r="GO181" s="101"/>
      <c r="GP181" s="101"/>
      <c r="GQ181" s="101"/>
      <c r="GR181" s="101"/>
      <c r="GS181" s="101"/>
      <c r="GT181" s="101"/>
      <c r="GU181" s="101"/>
      <c r="GV181" s="101"/>
      <c r="GW181" s="101"/>
      <c r="GX181" s="101"/>
      <c r="GY181" s="101"/>
      <c r="GZ181" s="101"/>
      <c r="HA181" s="101"/>
      <c r="HB181" s="101"/>
      <c r="HC181" s="101"/>
      <c r="HD181" s="101"/>
      <c r="HE181" s="101"/>
      <c r="HF181" s="101"/>
      <c r="HG181" s="101"/>
      <c r="HH181" s="101"/>
      <c r="HI181" s="101"/>
      <c r="HJ181" s="101"/>
      <c r="HK181" s="101"/>
      <c r="HL181" s="101"/>
      <c r="HM181" s="101"/>
      <c r="HN181" s="101"/>
      <c r="HO181" s="101"/>
      <c r="HP181" s="101"/>
      <c r="HQ181" s="101"/>
      <c r="HR181" s="101"/>
      <c r="HS181" s="101"/>
      <c r="HT181" s="101"/>
      <c r="HU181" s="101"/>
      <c r="HV181" s="101"/>
      <c r="HW181" s="101"/>
      <c r="HX181" s="101"/>
      <c r="HY181" s="101"/>
      <c r="HZ181" s="101"/>
      <c r="IA181" s="101"/>
      <c r="IB181" s="101"/>
      <c r="IC181" s="101"/>
      <c r="ID181" s="101"/>
      <c r="IE181" s="101"/>
      <c r="IF181" s="101"/>
      <c r="IG181" s="101"/>
      <c r="IH181" s="101"/>
      <c r="II181" s="101"/>
      <c r="IJ181" s="101"/>
      <c r="IK181" s="101"/>
      <c r="IL181" s="101"/>
      <c r="IM181" s="101"/>
      <c r="IN181" s="101"/>
      <c r="IO181" s="101"/>
      <c r="IP181" s="101"/>
      <c r="IQ181" s="101"/>
      <c r="IR181" s="101"/>
      <c r="IS181" s="101"/>
      <c r="IT181" s="101"/>
      <c r="IU181" s="101"/>
      <c r="IV181" s="101"/>
      <c r="IW181" s="101"/>
      <c r="IX181" s="101"/>
      <c r="IY181" s="101"/>
      <c r="IZ181" s="101"/>
      <c r="JA181" s="101"/>
      <c r="JB181" s="101"/>
      <c r="JC181" s="101"/>
      <c r="JD181" s="101"/>
      <c r="JE181" s="101"/>
      <c r="JF181" s="101"/>
      <c r="JG181" s="101"/>
      <c r="JH181" s="101"/>
      <c r="JI181" s="101"/>
      <c r="JJ181" s="101"/>
      <c r="JK181" s="101"/>
      <c r="JL181" s="101"/>
      <c r="JM181" s="101"/>
      <c r="JN181" s="101"/>
      <c r="JO181" s="101"/>
      <c r="JP181" s="101"/>
      <c r="JQ181" s="101"/>
      <c r="JR181" s="101"/>
      <c r="JS181" s="101"/>
      <c r="JT181" s="101"/>
      <c r="JU181" s="101"/>
      <c r="JV181" s="101"/>
      <c r="JW181" s="101"/>
      <c r="JX181" s="101"/>
      <c r="JY181" s="101"/>
      <c r="JZ181" s="101"/>
      <c r="KA181" s="101"/>
      <c r="KB181" s="101"/>
      <c r="KC181" s="101"/>
      <c r="KD181" s="101"/>
      <c r="KE181" s="101"/>
      <c r="KF181" s="101"/>
      <c r="KG181" s="101"/>
      <c r="KH181" s="101"/>
      <c r="KI181" s="101"/>
      <c r="KJ181" s="101"/>
      <c r="KK181" s="101"/>
      <c r="KL181" s="101"/>
      <c r="KM181" s="101"/>
      <c r="KN181" s="101"/>
      <c r="KO181" s="101"/>
      <c r="KP181" s="101"/>
      <c r="KQ181" s="101"/>
      <c r="KR181" s="101"/>
      <c r="KS181" s="101"/>
      <c r="KT181" s="101"/>
      <c r="KU181" s="101"/>
      <c r="KV181" s="101"/>
      <c r="KW181" s="101"/>
      <c r="KX181" s="101"/>
      <c r="KY181" s="101"/>
      <c r="KZ181" s="101"/>
      <c r="LA181" s="101"/>
    </row>
    <row r="182" spans="1:313" s="18" customFormat="1" ht="30" customHeight="1" x14ac:dyDescent="0.25">
      <c r="A182" s="21"/>
      <c r="B182" s="21"/>
      <c r="C182" s="21">
        <v>25</v>
      </c>
      <c r="D182" s="22">
        <v>27</v>
      </c>
      <c r="E182" s="23">
        <f t="shared" si="21"/>
        <v>10080000</v>
      </c>
      <c r="F182" s="27">
        <v>5.6000000000000001E-2</v>
      </c>
      <c r="G182" s="23">
        <v>180000000</v>
      </c>
      <c r="H182" s="21"/>
      <c r="I182" s="21"/>
      <c r="J182" s="21"/>
      <c r="K182" s="21"/>
      <c r="L182" s="21" t="s">
        <v>110</v>
      </c>
      <c r="M182" s="2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1"/>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c r="GE182" s="101"/>
      <c r="GF182" s="101"/>
      <c r="GG182" s="101"/>
      <c r="GH182" s="101"/>
      <c r="GI182" s="101"/>
      <c r="GJ182" s="101"/>
      <c r="GK182" s="101"/>
      <c r="GL182" s="101"/>
      <c r="GM182" s="101"/>
      <c r="GN182" s="101"/>
      <c r="GO182" s="101"/>
      <c r="GP182" s="101"/>
      <c r="GQ182" s="101"/>
      <c r="GR182" s="101"/>
      <c r="GS182" s="101"/>
      <c r="GT182" s="101"/>
      <c r="GU182" s="101"/>
      <c r="GV182" s="101"/>
      <c r="GW182" s="101"/>
      <c r="GX182" s="101"/>
      <c r="GY182" s="101"/>
      <c r="GZ182" s="101"/>
      <c r="HA182" s="101"/>
      <c r="HB182" s="101"/>
      <c r="HC182" s="101"/>
      <c r="HD182" s="101"/>
      <c r="HE182" s="101"/>
      <c r="HF182" s="101"/>
      <c r="HG182" s="101"/>
      <c r="HH182" s="101"/>
      <c r="HI182" s="101"/>
      <c r="HJ182" s="101"/>
      <c r="HK182" s="101"/>
      <c r="HL182" s="101"/>
      <c r="HM182" s="101"/>
      <c r="HN182" s="101"/>
      <c r="HO182" s="101"/>
      <c r="HP182" s="101"/>
      <c r="HQ182" s="101"/>
      <c r="HR182" s="101"/>
      <c r="HS182" s="101"/>
      <c r="HT182" s="101"/>
      <c r="HU182" s="101"/>
      <c r="HV182" s="101"/>
      <c r="HW182" s="101"/>
      <c r="HX182" s="101"/>
      <c r="HY182" s="101"/>
      <c r="HZ182" s="101"/>
      <c r="IA182" s="101"/>
      <c r="IB182" s="101"/>
      <c r="IC182" s="101"/>
      <c r="ID182" s="101"/>
      <c r="IE182" s="101"/>
      <c r="IF182" s="101"/>
      <c r="IG182" s="101"/>
      <c r="IH182" s="101"/>
      <c r="II182" s="101"/>
      <c r="IJ182" s="101"/>
      <c r="IK182" s="101"/>
      <c r="IL182" s="101"/>
      <c r="IM182" s="101"/>
      <c r="IN182" s="101"/>
      <c r="IO182" s="101"/>
      <c r="IP182" s="101"/>
      <c r="IQ182" s="101"/>
      <c r="IR182" s="101"/>
      <c r="IS182" s="101"/>
      <c r="IT182" s="101"/>
      <c r="IU182" s="101"/>
      <c r="IV182" s="101"/>
      <c r="IW182" s="101"/>
      <c r="IX182" s="101"/>
      <c r="IY182" s="101"/>
      <c r="IZ182" s="101"/>
      <c r="JA182" s="101"/>
      <c r="JB182" s="101"/>
      <c r="JC182" s="101"/>
      <c r="JD182" s="101"/>
      <c r="JE182" s="101"/>
      <c r="JF182" s="101"/>
      <c r="JG182" s="101"/>
      <c r="JH182" s="101"/>
      <c r="JI182" s="101"/>
      <c r="JJ182" s="101"/>
      <c r="JK182" s="101"/>
      <c r="JL182" s="101"/>
      <c r="JM182" s="101"/>
      <c r="JN182" s="101"/>
      <c r="JO182" s="101"/>
      <c r="JP182" s="101"/>
      <c r="JQ182" s="101"/>
      <c r="JR182" s="101"/>
      <c r="JS182" s="101"/>
      <c r="JT182" s="101"/>
      <c r="JU182" s="101"/>
      <c r="JV182" s="101"/>
      <c r="JW182" s="101"/>
      <c r="JX182" s="101"/>
      <c r="JY182" s="101"/>
      <c r="JZ182" s="101"/>
      <c r="KA182" s="101"/>
      <c r="KB182" s="101"/>
      <c r="KC182" s="101"/>
      <c r="KD182" s="101"/>
      <c r="KE182" s="101"/>
      <c r="KF182" s="101"/>
      <c r="KG182" s="101"/>
      <c r="KH182" s="101"/>
      <c r="KI182" s="101"/>
      <c r="KJ182" s="101"/>
      <c r="KK182" s="101"/>
      <c r="KL182" s="101"/>
      <c r="KM182" s="101"/>
      <c r="KN182" s="101"/>
      <c r="KO182" s="101"/>
      <c r="KP182" s="101"/>
      <c r="KQ182" s="101"/>
      <c r="KR182" s="101"/>
      <c r="KS182" s="101"/>
      <c r="KT182" s="101"/>
      <c r="KU182" s="101"/>
      <c r="KV182" s="101"/>
      <c r="KW182" s="101"/>
      <c r="KX182" s="101"/>
      <c r="KY182" s="101"/>
      <c r="KZ182" s="101"/>
      <c r="LA182" s="101"/>
    </row>
    <row r="183" spans="1:313" s="18" customFormat="1" ht="30" customHeight="1" x14ac:dyDescent="0.25">
      <c r="A183" s="29" t="s">
        <v>1302</v>
      </c>
      <c r="B183" s="29"/>
      <c r="C183" s="29">
        <v>25</v>
      </c>
      <c r="D183" s="30">
        <v>27</v>
      </c>
      <c r="E183" s="23">
        <f t="shared" si="21"/>
        <v>5850000</v>
      </c>
      <c r="F183" s="24">
        <v>4.4999999999999998E-2</v>
      </c>
      <c r="G183" s="23">
        <v>130000000</v>
      </c>
      <c r="H183" s="26" t="s">
        <v>305</v>
      </c>
      <c r="I183" s="26"/>
      <c r="J183" s="29"/>
      <c r="K183" s="29"/>
      <c r="L183" s="29" t="s">
        <v>304</v>
      </c>
      <c r="M183" s="2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1"/>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c r="GE183" s="101"/>
      <c r="GF183" s="101"/>
      <c r="GG183" s="101"/>
      <c r="GH183" s="101"/>
      <c r="GI183" s="101"/>
      <c r="GJ183" s="101"/>
      <c r="GK183" s="101"/>
      <c r="GL183" s="101"/>
      <c r="GM183" s="101"/>
      <c r="GN183" s="101"/>
      <c r="GO183" s="101"/>
      <c r="GP183" s="101"/>
      <c r="GQ183" s="101"/>
      <c r="GR183" s="101"/>
      <c r="GS183" s="101"/>
      <c r="GT183" s="101"/>
      <c r="GU183" s="101"/>
      <c r="GV183" s="101"/>
      <c r="GW183" s="101"/>
      <c r="GX183" s="101"/>
      <c r="GY183" s="101"/>
      <c r="GZ183" s="101"/>
      <c r="HA183" s="101"/>
      <c r="HB183" s="101"/>
      <c r="HC183" s="101"/>
      <c r="HD183" s="101"/>
      <c r="HE183" s="101"/>
      <c r="HF183" s="101"/>
      <c r="HG183" s="101"/>
      <c r="HH183" s="101"/>
      <c r="HI183" s="101"/>
      <c r="HJ183" s="101"/>
      <c r="HK183" s="101"/>
      <c r="HL183" s="101"/>
      <c r="HM183" s="101"/>
      <c r="HN183" s="101"/>
      <c r="HO183" s="101"/>
      <c r="HP183" s="101"/>
      <c r="HQ183" s="101"/>
      <c r="HR183" s="101"/>
      <c r="HS183" s="101"/>
      <c r="HT183" s="101"/>
      <c r="HU183" s="101"/>
      <c r="HV183" s="101"/>
      <c r="HW183" s="101"/>
      <c r="HX183" s="101"/>
      <c r="HY183" s="101"/>
      <c r="HZ183" s="101"/>
      <c r="IA183" s="101"/>
      <c r="IB183" s="101"/>
      <c r="IC183" s="101"/>
      <c r="ID183" s="101"/>
      <c r="IE183" s="101"/>
      <c r="IF183" s="101"/>
      <c r="IG183" s="101"/>
      <c r="IH183" s="101"/>
      <c r="II183" s="101"/>
      <c r="IJ183" s="101"/>
      <c r="IK183" s="101"/>
      <c r="IL183" s="101"/>
      <c r="IM183" s="101"/>
      <c r="IN183" s="101"/>
      <c r="IO183" s="101"/>
      <c r="IP183" s="101"/>
      <c r="IQ183" s="101"/>
      <c r="IR183" s="101"/>
      <c r="IS183" s="101"/>
      <c r="IT183" s="101"/>
      <c r="IU183" s="101"/>
      <c r="IV183" s="101"/>
      <c r="IW183" s="101"/>
      <c r="IX183" s="101"/>
      <c r="IY183" s="101"/>
      <c r="IZ183" s="101"/>
      <c r="JA183" s="101"/>
      <c r="JB183" s="101"/>
      <c r="JC183" s="101"/>
      <c r="JD183" s="101"/>
      <c r="JE183" s="101"/>
      <c r="JF183" s="101"/>
      <c r="JG183" s="101"/>
      <c r="JH183" s="101"/>
      <c r="JI183" s="101"/>
      <c r="JJ183" s="101"/>
      <c r="JK183" s="101"/>
      <c r="JL183" s="101"/>
      <c r="JM183" s="101"/>
      <c r="JN183" s="101"/>
      <c r="JO183" s="101"/>
      <c r="JP183" s="101"/>
      <c r="JQ183" s="101"/>
      <c r="JR183" s="101"/>
      <c r="JS183" s="101"/>
      <c r="JT183" s="101"/>
      <c r="JU183" s="101"/>
      <c r="JV183" s="101"/>
      <c r="JW183" s="101"/>
      <c r="JX183" s="101"/>
      <c r="JY183" s="101"/>
      <c r="JZ183" s="101"/>
      <c r="KA183" s="101"/>
      <c r="KB183" s="101"/>
      <c r="KC183" s="101"/>
      <c r="KD183" s="101"/>
      <c r="KE183" s="101"/>
      <c r="KF183" s="101"/>
      <c r="KG183" s="101"/>
      <c r="KH183" s="101"/>
      <c r="KI183" s="101"/>
      <c r="KJ183" s="101"/>
      <c r="KK183" s="101"/>
      <c r="KL183" s="101"/>
      <c r="KM183" s="101"/>
      <c r="KN183" s="101"/>
      <c r="KO183" s="101"/>
      <c r="KP183" s="101"/>
      <c r="KQ183" s="101"/>
      <c r="KR183" s="101"/>
      <c r="KS183" s="101"/>
      <c r="KT183" s="101"/>
      <c r="KU183" s="101"/>
      <c r="KV183" s="101"/>
      <c r="KW183" s="101"/>
      <c r="KX183" s="101"/>
      <c r="KY183" s="101"/>
      <c r="KZ183" s="101"/>
      <c r="LA183" s="101"/>
    </row>
    <row r="184" spans="1:313" s="18" customFormat="1" ht="30" customHeight="1" x14ac:dyDescent="0.25">
      <c r="A184" s="32"/>
      <c r="B184" s="32"/>
      <c r="C184" s="32">
        <v>25</v>
      </c>
      <c r="D184" s="33"/>
      <c r="E184" s="23">
        <v>1000000</v>
      </c>
      <c r="F184" s="27"/>
      <c r="G184" s="23" t="s">
        <v>2</v>
      </c>
      <c r="H184" s="21">
        <v>1595</v>
      </c>
      <c r="I184" s="21"/>
      <c r="J184" s="21"/>
      <c r="K184" s="21"/>
      <c r="L184" s="21" t="s">
        <v>1303</v>
      </c>
      <c r="M184" s="2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1"/>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c r="GE184" s="101"/>
      <c r="GF184" s="101"/>
      <c r="GG184" s="101"/>
      <c r="GH184" s="101"/>
      <c r="GI184" s="101"/>
      <c r="GJ184" s="101"/>
      <c r="GK184" s="101"/>
      <c r="GL184" s="101"/>
      <c r="GM184" s="101"/>
      <c r="GN184" s="101"/>
      <c r="GO184" s="101"/>
      <c r="GP184" s="101"/>
      <c r="GQ184" s="101"/>
      <c r="GR184" s="101"/>
      <c r="GS184" s="101"/>
      <c r="GT184" s="101"/>
      <c r="GU184" s="101"/>
      <c r="GV184" s="101"/>
      <c r="GW184" s="101"/>
      <c r="GX184" s="101"/>
      <c r="GY184" s="101"/>
      <c r="GZ184" s="101"/>
      <c r="HA184" s="101"/>
      <c r="HB184" s="101"/>
      <c r="HC184" s="101"/>
      <c r="HD184" s="101"/>
      <c r="HE184" s="101"/>
      <c r="HF184" s="101"/>
      <c r="HG184" s="101"/>
      <c r="HH184" s="101"/>
      <c r="HI184" s="101"/>
      <c r="HJ184" s="101"/>
      <c r="HK184" s="101"/>
      <c r="HL184" s="101"/>
      <c r="HM184" s="101"/>
      <c r="HN184" s="101"/>
      <c r="HO184" s="101"/>
      <c r="HP184" s="101"/>
      <c r="HQ184" s="101"/>
      <c r="HR184" s="101"/>
      <c r="HS184" s="101"/>
      <c r="HT184" s="101"/>
      <c r="HU184" s="101"/>
      <c r="HV184" s="101"/>
      <c r="HW184" s="101"/>
      <c r="HX184" s="101"/>
      <c r="HY184" s="101"/>
      <c r="HZ184" s="101"/>
      <c r="IA184" s="101"/>
      <c r="IB184" s="101"/>
      <c r="IC184" s="101"/>
      <c r="ID184" s="101"/>
      <c r="IE184" s="101"/>
      <c r="IF184" s="101"/>
      <c r="IG184" s="101"/>
      <c r="IH184" s="101"/>
      <c r="II184" s="101"/>
      <c r="IJ184" s="101"/>
      <c r="IK184" s="101"/>
      <c r="IL184" s="101"/>
      <c r="IM184" s="101"/>
      <c r="IN184" s="101"/>
      <c r="IO184" s="101"/>
      <c r="IP184" s="101"/>
      <c r="IQ184" s="101"/>
      <c r="IR184" s="101"/>
      <c r="IS184" s="101"/>
      <c r="IT184" s="101"/>
      <c r="IU184" s="101"/>
      <c r="IV184" s="101"/>
      <c r="IW184" s="101"/>
      <c r="IX184" s="101"/>
      <c r="IY184" s="101"/>
      <c r="IZ184" s="101"/>
      <c r="JA184" s="101"/>
      <c r="JB184" s="101"/>
      <c r="JC184" s="101"/>
      <c r="JD184" s="101"/>
      <c r="JE184" s="101"/>
      <c r="JF184" s="101"/>
      <c r="JG184" s="101"/>
      <c r="JH184" s="101"/>
      <c r="JI184" s="101"/>
      <c r="JJ184" s="101"/>
      <c r="JK184" s="101"/>
      <c r="JL184" s="101"/>
      <c r="JM184" s="101"/>
      <c r="JN184" s="101"/>
      <c r="JO184" s="101"/>
      <c r="JP184" s="101"/>
      <c r="JQ184" s="101"/>
      <c r="JR184" s="101"/>
      <c r="JS184" s="101"/>
      <c r="JT184" s="101"/>
      <c r="JU184" s="101"/>
      <c r="JV184" s="101"/>
      <c r="JW184" s="101"/>
      <c r="JX184" s="101"/>
      <c r="JY184" s="101"/>
      <c r="JZ184" s="101"/>
      <c r="KA184" s="101"/>
      <c r="KB184" s="101"/>
      <c r="KC184" s="101"/>
      <c r="KD184" s="101"/>
      <c r="KE184" s="101"/>
      <c r="KF184" s="101"/>
      <c r="KG184" s="101"/>
      <c r="KH184" s="101"/>
      <c r="KI184" s="101"/>
      <c r="KJ184" s="101"/>
      <c r="KK184" s="101"/>
      <c r="KL184" s="101"/>
      <c r="KM184" s="101"/>
      <c r="KN184" s="101"/>
      <c r="KO184" s="101"/>
      <c r="KP184" s="101"/>
      <c r="KQ184" s="101"/>
      <c r="KR184" s="101"/>
      <c r="KS184" s="101"/>
      <c r="KT184" s="101"/>
      <c r="KU184" s="101"/>
      <c r="KV184" s="101"/>
      <c r="KW184" s="101"/>
      <c r="KX184" s="101"/>
      <c r="KY184" s="101"/>
      <c r="KZ184" s="101"/>
      <c r="LA184" s="101"/>
    </row>
    <row r="185" spans="1:313" s="18" customFormat="1" ht="30" customHeight="1" x14ac:dyDescent="0.25">
      <c r="A185" s="21"/>
      <c r="B185" s="21"/>
      <c r="C185" s="21">
        <v>26</v>
      </c>
      <c r="D185" s="22">
        <v>20</v>
      </c>
      <c r="E185" s="23">
        <f t="shared" ref="E185:E192" si="22">G185*F185</f>
        <v>2000000</v>
      </c>
      <c r="F185" s="24">
        <v>0.04</v>
      </c>
      <c r="G185" s="23">
        <v>50000000</v>
      </c>
      <c r="H185" s="21" t="s">
        <v>191</v>
      </c>
      <c r="I185" s="21"/>
      <c r="J185" s="21"/>
      <c r="K185" s="21">
        <v>23</v>
      </c>
      <c r="L185" s="21" t="s">
        <v>190</v>
      </c>
      <c r="M185" s="2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1"/>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c r="GE185" s="101"/>
      <c r="GF185" s="101"/>
      <c r="GG185" s="101"/>
      <c r="GH185" s="101"/>
      <c r="GI185" s="101"/>
      <c r="GJ185" s="101"/>
      <c r="GK185" s="101"/>
      <c r="GL185" s="101"/>
      <c r="GM185" s="101"/>
      <c r="GN185" s="101"/>
      <c r="GO185" s="101"/>
      <c r="GP185" s="101"/>
      <c r="GQ185" s="101"/>
      <c r="GR185" s="101"/>
      <c r="GS185" s="101"/>
      <c r="GT185" s="101"/>
      <c r="GU185" s="101"/>
      <c r="GV185" s="101"/>
      <c r="GW185" s="101"/>
      <c r="GX185" s="101"/>
      <c r="GY185" s="101"/>
      <c r="GZ185" s="101"/>
      <c r="HA185" s="101"/>
      <c r="HB185" s="101"/>
      <c r="HC185" s="101"/>
      <c r="HD185" s="101"/>
      <c r="HE185" s="101"/>
      <c r="HF185" s="101"/>
      <c r="HG185" s="101"/>
      <c r="HH185" s="101"/>
      <c r="HI185" s="101"/>
      <c r="HJ185" s="101"/>
      <c r="HK185" s="101"/>
      <c r="HL185" s="101"/>
      <c r="HM185" s="101"/>
      <c r="HN185" s="101"/>
      <c r="HO185" s="101"/>
      <c r="HP185" s="101"/>
      <c r="HQ185" s="101"/>
      <c r="HR185" s="101"/>
      <c r="HS185" s="101"/>
      <c r="HT185" s="101"/>
      <c r="HU185" s="101"/>
      <c r="HV185" s="101"/>
      <c r="HW185" s="101"/>
      <c r="HX185" s="101"/>
      <c r="HY185" s="101"/>
      <c r="HZ185" s="101"/>
      <c r="IA185" s="101"/>
      <c r="IB185" s="101"/>
      <c r="IC185" s="101"/>
      <c r="ID185" s="101"/>
      <c r="IE185" s="101"/>
      <c r="IF185" s="101"/>
      <c r="IG185" s="101"/>
      <c r="IH185" s="101"/>
      <c r="II185" s="101"/>
      <c r="IJ185" s="101"/>
      <c r="IK185" s="101"/>
      <c r="IL185" s="101"/>
      <c r="IM185" s="101"/>
      <c r="IN185" s="101"/>
      <c r="IO185" s="101"/>
      <c r="IP185" s="101"/>
      <c r="IQ185" s="101"/>
      <c r="IR185" s="101"/>
      <c r="IS185" s="101"/>
      <c r="IT185" s="101"/>
      <c r="IU185" s="101"/>
      <c r="IV185" s="101"/>
      <c r="IW185" s="101"/>
      <c r="IX185" s="101"/>
      <c r="IY185" s="101"/>
      <c r="IZ185" s="101"/>
      <c r="JA185" s="101"/>
      <c r="JB185" s="101"/>
      <c r="JC185" s="101"/>
      <c r="JD185" s="101"/>
      <c r="JE185" s="101"/>
      <c r="JF185" s="101"/>
      <c r="JG185" s="101"/>
      <c r="JH185" s="101"/>
      <c r="JI185" s="101"/>
      <c r="JJ185" s="101"/>
      <c r="JK185" s="101"/>
      <c r="JL185" s="101"/>
      <c r="JM185" s="101"/>
      <c r="JN185" s="101"/>
      <c r="JO185" s="101"/>
      <c r="JP185" s="101"/>
      <c r="JQ185" s="101"/>
      <c r="JR185" s="101"/>
      <c r="JS185" s="101"/>
      <c r="JT185" s="101"/>
      <c r="JU185" s="101"/>
      <c r="JV185" s="101"/>
      <c r="JW185" s="101"/>
      <c r="JX185" s="101"/>
      <c r="JY185" s="101"/>
      <c r="JZ185" s="101"/>
      <c r="KA185" s="101"/>
      <c r="KB185" s="101"/>
      <c r="KC185" s="101"/>
      <c r="KD185" s="101"/>
      <c r="KE185" s="101"/>
      <c r="KF185" s="101"/>
      <c r="KG185" s="101"/>
      <c r="KH185" s="101"/>
      <c r="KI185" s="101"/>
      <c r="KJ185" s="101"/>
      <c r="KK185" s="101"/>
      <c r="KL185" s="101"/>
      <c r="KM185" s="101"/>
      <c r="KN185" s="101"/>
      <c r="KO185" s="101"/>
      <c r="KP185" s="101"/>
      <c r="KQ185" s="101"/>
      <c r="KR185" s="101"/>
      <c r="KS185" s="101"/>
      <c r="KT185" s="101"/>
      <c r="KU185" s="101"/>
      <c r="KV185" s="101"/>
      <c r="KW185" s="101"/>
      <c r="KX185" s="101"/>
      <c r="KY185" s="101"/>
      <c r="KZ185" s="101"/>
      <c r="LA185" s="101"/>
    </row>
    <row r="186" spans="1:313" s="18" customFormat="1" ht="30" customHeight="1" x14ac:dyDescent="0.25">
      <c r="A186" s="21"/>
      <c r="B186" s="21"/>
      <c r="C186" s="21">
        <v>26</v>
      </c>
      <c r="D186" s="22">
        <v>27</v>
      </c>
      <c r="E186" s="23">
        <f t="shared" si="22"/>
        <v>500000</v>
      </c>
      <c r="F186" s="24">
        <v>0.05</v>
      </c>
      <c r="G186" s="23">
        <v>10000000</v>
      </c>
      <c r="H186" s="21" t="s">
        <v>889</v>
      </c>
      <c r="I186" s="21"/>
      <c r="J186" s="21"/>
      <c r="K186" s="21"/>
      <c r="L186" s="21" t="s">
        <v>888</v>
      </c>
      <c r="M186" s="2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1"/>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c r="GE186" s="101"/>
      <c r="GF186" s="101"/>
      <c r="GG186" s="101"/>
      <c r="GH186" s="101"/>
      <c r="GI186" s="101"/>
      <c r="GJ186" s="101"/>
      <c r="GK186" s="101"/>
      <c r="GL186" s="101"/>
      <c r="GM186" s="101"/>
      <c r="GN186" s="101"/>
      <c r="GO186" s="101"/>
      <c r="GP186" s="101"/>
      <c r="GQ186" s="101"/>
      <c r="GR186" s="101"/>
      <c r="GS186" s="101"/>
      <c r="GT186" s="101"/>
      <c r="GU186" s="101"/>
      <c r="GV186" s="101"/>
      <c r="GW186" s="101"/>
      <c r="GX186" s="101"/>
      <c r="GY186" s="101"/>
      <c r="GZ186" s="101"/>
      <c r="HA186" s="101"/>
      <c r="HB186" s="101"/>
      <c r="HC186" s="101"/>
      <c r="HD186" s="101"/>
      <c r="HE186" s="101"/>
      <c r="HF186" s="101"/>
      <c r="HG186" s="101"/>
      <c r="HH186" s="101"/>
      <c r="HI186" s="101"/>
      <c r="HJ186" s="101"/>
      <c r="HK186" s="101"/>
      <c r="HL186" s="101"/>
      <c r="HM186" s="101"/>
      <c r="HN186" s="101"/>
      <c r="HO186" s="101"/>
      <c r="HP186" s="101"/>
      <c r="HQ186" s="101"/>
      <c r="HR186" s="101"/>
      <c r="HS186" s="101"/>
      <c r="HT186" s="101"/>
      <c r="HU186" s="101"/>
      <c r="HV186" s="101"/>
      <c r="HW186" s="101"/>
      <c r="HX186" s="101"/>
      <c r="HY186" s="101"/>
      <c r="HZ186" s="101"/>
      <c r="IA186" s="101"/>
      <c r="IB186" s="101"/>
      <c r="IC186" s="101"/>
      <c r="ID186" s="101"/>
      <c r="IE186" s="101"/>
      <c r="IF186" s="101"/>
      <c r="IG186" s="101"/>
      <c r="IH186" s="101"/>
      <c r="II186" s="101"/>
      <c r="IJ186" s="101"/>
      <c r="IK186" s="101"/>
      <c r="IL186" s="101"/>
      <c r="IM186" s="101"/>
      <c r="IN186" s="101"/>
      <c r="IO186" s="101"/>
      <c r="IP186" s="101"/>
      <c r="IQ186" s="101"/>
      <c r="IR186" s="101"/>
      <c r="IS186" s="101"/>
      <c r="IT186" s="101"/>
      <c r="IU186" s="101"/>
      <c r="IV186" s="101"/>
      <c r="IW186" s="101"/>
      <c r="IX186" s="101"/>
      <c r="IY186" s="101"/>
      <c r="IZ186" s="101"/>
      <c r="JA186" s="101"/>
      <c r="JB186" s="101"/>
      <c r="JC186" s="101"/>
      <c r="JD186" s="101"/>
      <c r="JE186" s="101"/>
      <c r="JF186" s="101"/>
      <c r="JG186" s="101"/>
      <c r="JH186" s="101"/>
      <c r="JI186" s="101"/>
      <c r="JJ186" s="101"/>
      <c r="JK186" s="101"/>
      <c r="JL186" s="101"/>
      <c r="JM186" s="101"/>
      <c r="JN186" s="101"/>
      <c r="JO186" s="101"/>
      <c r="JP186" s="101"/>
      <c r="JQ186" s="101"/>
      <c r="JR186" s="101"/>
      <c r="JS186" s="101"/>
      <c r="JT186" s="101"/>
      <c r="JU186" s="101"/>
      <c r="JV186" s="101"/>
      <c r="JW186" s="101"/>
      <c r="JX186" s="101"/>
      <c r="JY186" s="101"/>
      <c r="JZ186" s="101"/>
      <c r="KA186" s="101"/>
      <c r="KB186" s="101"/>
      <c r="KC186" s="101"/>
      <c r="KD186" s="101"/>
      <c r="KE186" s="101"/>
      <c r="KF186" s="101"/>
      <c r="KG186" s="101"/>
      <c r="KH186" s="101"/>
      <c r="KI186" s="101"/>
      <c r="KJ186" s="101"/>
      <c r="KK186" s="101"/>
      <c r="KL186" s="101"/>
      <c r="KM186" s="101"/>
      <c r="KN186" s="101"/>
      <c r="KO186" s="101"/>
      <c r="KP186" s="101"/>
      <c r="KQ186" s="101"/>
      <c r="KR186" s="101"/>
      <c r="KS186" s="101"/>
      <c r="KT186" s="101"/>
      <c r="KU186" s="101"/>
      <c r="KV186" s="101"/>
      <c r="KW186" s="101"/>
      <c r="KX186" s="101"/>
      <c r="KY186" s="101"/>
      <c r="KZ186" s="101"/>
      <c r="LA186" s="101"/>
    </row>
    <row r="187" spans="1:313" s="18" customFormat="1" ht="30" customHeight="1" x14ac:dyDescent="0.25">
      <c r="A187" s="32"/>
      <c r="B187" s="32"/>
      <c r="C187" s="32">
        <v>26</v>
      </c>
      <c r="D187" s="33"/>
      <c r="E187" s="23">
        <f t="shared" si="22"/>
        <v>2800000.0000000005</v>
      </c>
      <c r="F187" s="24">
        <v>7.0000000000000007E-2</v>
      </c>
      <c r="G187" s="23">
        <v>40000000</v>
      </c>
      <c r="H187" s="26" t="s">
        <v>1305</v>
      </c>
      <c r="I187" s="26"/>
      <c r="J187" s="29"/>
      <c r="K187" s="29"/>
      <c r="L187" s="29" t="s">
        <v>1304</v>
      </c>
      <c r="M187" s="2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1"/>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c r="GE187" s="101"/>
      <c r="GF187" s="101"/>
      <c r="GG187" s="101"/>
      <c r="GH187" s="101"/>
      <c r="GI187" s="101"/>
      <c r="GJ187" s="101"/>
      <c r="GK187" s="101"/>
      <c r="GL187" s="101"/>
      <c r="GM187" s="101"/>
      <c r="GN187" s="101"/>
      <c r="GO187" s="101"/>
      <c r="GP187" s="101"/>
      <c r="GQ187" s="101"/>
      <c r="GR187" s="101"/>
      <c r="GS187" s="101"/>
      <c r="GT187" s="101"/>
      <c r="GU187" s="101"/>
      <c r="GV187" s="101"/>
      <c r="GW187" s="101"/>
      <c r="GX187" s="101"/>
      <c r="GY187" s="101"/>
      <c r="GZ187" s="101"/>
      <c r="HA187" s="101"/>
      <c r="HB187" s="101"/>
      <c r="HC187" s="101"/>
      <c r="HD187" s="101"/>
      <c r="HE187" s="101"/>
      <c r="HF187" s="101"/>
      <c r="HG187" s="101"/>
      <c r="HH187" s="101"/>
      <c r="HI187" s="101"/>
      <c r="HJ187" s="101"/>
      <c r="HK187" s="101"/>
      <c r="HL187" s="101"/>
      <c r="HM187" s="101"/>
      <c r="HN187" s="101"/>
      <c r="HO187" s="101"/>
      <c r="HP187" s="101"/>
      <c r="HQ187" s="101"/>
      <c r="HR187" s="101"/>
      <c r="HS187" s="101"/>
      <c r="HT187" s="101"/>
      <c r="HU187" s="101"/>
      <c r="HV187" s="101"/>
      <c r="HW187" s="101"/>
      <c r="HX187" s="101"/>
      <c r="HY187" s="101"/>
      <c r="HZ187" s="101"/>
      <c r="IA187" s="101"/>
      <c r="IB187" s="101"/>
      <c r="IC187" s="101"/>
      <c r="ID187" s="101"/>
      <c r="IE187" s="101"/>
      <c r="IF187" s="101"/>
      <c r="IG187" s="101"/>
      <c r="IH187" s="101"/>
      <c r="II187" s="101"/>
      <c r="IJ187" s="101"/>
      <c r="IK187" s="101"/>
      <c r="IL187" s="101"/>
      <c r="IM187" s="101"/>
      <c r="IN187" s="101"/>
      <c r="IO187" s="101"/>
      <c r="IP187" s="101"/>
      <c r="IQ187" s="101"/>
      <c r="IR187" s="101"/>
      <c r="IS187" s="101"/>
      <c r="IT187" s="101"/>
      <c r="IU187" s="101"/>
      <c r="IV187" s="101"/>
      <c r="IW187" s="101"/>
      <c r="IX187" s="101"/>
      <c r="IY187" s="101"/>
      <c r="IZ187" s="101"/>
      <c r="JA187" s="101"/>
      <c r="JB187" s="101"/>
      <c r="JC187" s="101"/>
      <c r="JD187" s="101"/>
      <c r="JE187" s="101"/>
      <c r="JF187" s="101"/>
      <c r="JG187" s="101"/>
      <c r="JH187" s="101"/>
      <c r="JI187" s="101"/>
      <c r="JJ187" s="101"/>
      <c r="JK187" s="101"/>
      <c r="JL187" s="101"/>
      <c r="JM187" s="101"/>
      <c r="JN187" s="101"/>
      <c r="JO187" s="101"/>
      <c r="JP187" s="101"/>
      <c r="JQ187" s="101"/>
      <c r="JR187" s="101"/>
      <c r="JS187" s="101"/>
      <c r="JT187" s="101"/>
      <c r="JU187" s="101"/>
      <c r="JV187" s="101"/>
      <c r="JW187" s="101"/>
      <c r="JX187" s="101"/>
      <c r="JY187" s="101"/>
      <c r="JZ187" s="101"/>
      <c r="KA187" s="101"/>
      <c r="KB187" s="101"/>
      <c r="KC187" s="101"/>
      <c r="KD187" s="101"/>
      <c r="KE187" s="101"/>
      <c r="KF187" s="101"/>
      <c r="KG187" s="101"/>
      <c r="KH187" s="101"/>
      <c r="KI187" s="101"/>
      <c r="KJ187" s="101"/>
      <c r="KK187" s="101"/>
      <c r="KL187" s="101"/>
      <c r="KM187" s="101"/>
      <c r="KN187" s="101"/>
      <c r="KO187" s="101"/>
      <c r="KP187" s="101"/>
      <c r="KQ187" s="101"/>
      <c r="KR187" s="101"/>
      <c r="KS187" s="101"/>
      <c r="KT187" s="101"/>
      <c r="KU187" s="101"/>
      <c r="KV187" s="101"/>
      <c r="KW187" s="101"/>
      <c r="KX187" s="101"/>
      <c r="KY187" s="101"/>
      <c r="KZ187" s="101"/>
      <c r="LA187" s="101"/>
    </row>
    <row r="188" spans="1:313" s="18" customFormat="1" ht="30" customHeight="1" x14ac:dyDescent="0.25">
      <c r="A188" s="21"/>
      <c r="B188" s="21"/>
      <c r="C188" s="21">
        <v>26</v>
      </c>
      <c r="D188" s="22">
        <v>22</v>
      </c>
      <c r="E188" s="23">
        <f t="shared" si="22"/>
        <v>800000</v>
      </c>
      <c r="F188" s="24">
        <v>0.04</v>
      </c>
      <c r="G188" s="23">
        <v>20000000</v>
      </c>
      <c r="H188" s="21">
        <v>9951</v>
      </c>
      <c r="I188" s="21"/>
      <c r="J188" s="21"/>
      <c r="K188" s="21"/>
      <c r="L188" s="21" t="s">
        <v>993</v>
      </c>
      <c r="M188" s="2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1"/>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c r="GE188" s="101"/>
      <c r="GF188" s="101"/>
      <c r="GG188" s="101"/>
      <c r="GH188" s="101"/>
      <c r="GI188" s="101"/>
      <c r="GJ188" s="101"/>
      <c r="GK188" s="101"/>
      <c r="GL188" s="101"/>
      <c r="GM188" s="101"/>
      <c r="GN188" s="101"/>
      <c r="GO188" s="101"/>
      <c r="GP188" s="101"/>
      <c r="GQ188" s="101"/>
      <c r="GR188" s="101"/>
      <c r="GS188" s="101"/>
      <c r="GT188" s="101"/>
      <c r="GU188" s="101"/>
      <c r="GV188" s="101"/>
      <c r="GW188" s="101"/>
      <c r="GX188" s="101"/>
      <c r="GY188" s="101"/>
      <c r="GZ188" s="101"/>
      <c r="HA188" s="101"/>
      <c r="HB188" s="101"/>
      <c r="HC188" s="101"/>
      <c r="HD188" s="101"/>
      <c r="HE188" s="101"/>
      <c r="HF188" s="101"/>
      <c r="HG188" s="101"/>
      <c r="HH188" s="101"/>
      <c r="HI188" s="101"/>
      <c r="HJ188" s="101"/>
      <c r="HK188" s="101"/>
      <c r="HL188" s="101"/>
      <c r="HM188" s="101"/>
      <c r="HN188" s="101"/>
      <c r="HO188" s="101"/>
      <c r="HP188" s="101"/>
      <c r="HQ188" s="101"/>
      <c r="HR188" s="101"/>
      <c r="HS188" s="101"/>
      <c r="HT188" s="101"/>
      <c r="HU188" s="101"/>
      <c r="HV188" s="101"/>
      <c r="HW188" s="101"/>
      <c r="HX188" s="101"/>
      <c r="HY188" s="101"/>
      <c r="HZ188" s="101"/>
      <c r="IA188" s="101"/>
      <c r="IB188" s="101"/>
      <c r="IC188" s="101"/>
      <c r="ID188" s="101"/>
      <c r="IE188" s="101"/>
      <c r="IF188" s="101"/>
      <c r="IG188" s="101"/>
      <c r="IH188" s="101"/>
      <c r="II188" s="101"/>
      <c r="IJ188" s="101"/>
      <c r="IK188" s="101"/>
      <c r="IL188" s="101"/>
      <c r="IM188" s="101"/>
      <c r="IN188" s="101"/>
      <c r="IO188" s="101"/>
      <c r="IP188" s="101"/>
      <c r="IQ188" s="101"/>
      <c r="IR188" s="101"/>
      <c r="IS188" s="101"/>
      <c r="IT188" s="101"/>
      <c r="IU188" s="101"/>
      <c r="IV188" s="101"/>
      <c r="IW188" s="101"/>
      <c r="IX188" s="101"/>
      <c r="IY188" s="101"/>
      <c r="IZ188" s="101"/>
      <c r="JA188" s="101"/>
      <c r="JB188" s="101"/>
      <c r="JC188" s="101"/>
      <c r="JD188" s="101"/>
      <c r="JE188" s="101"/>
      <c r="JF188" s="101"/>
      <c r="JG188" s="101"/>
      <c r="JH188" s="101"/>
      <c r="JI188" s="101"/>
      <c r="JJ188" s="101"/>
      <c r="JK188" s="101"/>
      <c r="JL188" s="101"/>
      <c r="JM188" s="101"/>
      <c r="JN188" s="101"/>
      <c r="JO188" s="101"/>
      <c r="JP188" s="101"/>
      <c r="JQ188" s="101"/>
      <c r="JR188" s="101"/>
      <c r="JS188" s="101"/>
      <c r="JT188" s="101"/>
      <c r="JU188" s="101"/>
      <c r="JV188" s="101"/>
      <c r="JW188" s="101"/>
      <c r="JX188" s="101"/>
      <c r="JY188" s="101"/>
      <c r="JZ188" s="101"/>
      <c r="KA188" s="101"/>
      <c r="KB188" s="101"/>
      <c r="KC188" s="101"/>
      <c r="KD188" s="101"/>
      <c r="KE188" s="101"/>
      <c r="KF188" s="101"/>
      <c r="KG188" s="101"/>
      <c r="KH188" s="101"/>
      <c r="KI188" s="101"/>
      <c r="KJ188" s="101"/>
      <c r="KK188" s="101"/>
      <c r="KL188" s="101"/>
      <c r="KM188" s="101"/>
      <c r="KN188" s="101"/>
      <c r="KO188" s="101"/>
      <c r="KP188" s="101"/>
      <c r="KQ188" s="101"/>
      <c r="KR188" s="101"/>
      <c r="KS188" s="101"/>
      <c r="KT188" s="101"/>
      <c r="KU188" s="101"/>
      <c r="KV188" s="101"/>
      <c r="KW188" s="101"/>
      <c r="KX188" s="101"/>
      <c r="KY188" s="101"/>
      <c r="KZ188" s="101"/>
      <c r="LA188" s="101"/>
    </row>
    <row r="189" spans="1:313" s="18" customFormat="1" ht="30" customHeight="1" x14ac:dyDescent="0.25">
      <c r="A189" s="21" t="s">
        <v>1028</v>
      </c>
      <c r="B189" s="21"/>
      <c r="C189" s="21">
        <v>26</v>
      </c>
      <c r="D189" s="22"/>
      <c r="E189" s="23">
        <f t="shared" si="22"/>
        <v>320000</v>
      </c>
      <c r="F189" s="24">
        <v>0.04</v>
      </c>
      <c r="G189" s="23">
        <f>13000000-5000000</f>
        <v>8000000</v>
      </c>
      <c r="H189" s="21" t="s">
        <v>320</v>
      </c>
      <c r="I189" s="21"/>
      <c r="J189" s="21"/>
      <c r="K189" s="21"/>
      <c r="L189" s="21" t="s">
        <v>319</v>
      </c>
      <c r="M189" s="21">
        <v>66</v>
      </c>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c r="GE189" s="101"/>
      <c r="GF189" s="101"/>
      <c r="GG189" s="101"/>
      <c r="GH189" s="101"/>
      <c r="GI189" s="101"/>
      <c r="GJ189" s="101"/>
      <c r="GK189" s="101"/>
      <c r="GL189" s="101"/>
      <c r="GM189" s="101"/>
      <c r="GN189" s="101"/>
      <c r="GO189" s="101"/>
      <c r="GP189" s="101"/>
      <c r="GQ189" s="101"/>
      <c r="GR189" s="101"/>
      <c r="GS189" s="101"/>
      <c r="GT189" s="101"/>
      <c r="GU189" s="101"/>
      <c r="GV189" s="101"/>
      <c r="GW189" s="101"/>
      <c r="GX189" s="101"/>
      <c r="GY189" s="101"/>
      <c r="GZ189" s="101"/>
      <c r="HA189" s="101"/>
      <c r="HB189" s="101"/>
      <c r="HC189" s="101"/>
      <c r="HD189" s="101"/>
      <c r="HE189" s="101"/>
      <c r="HF189" s="101"/>
      <c r="HG189" s="101"/>
      <c r="HH189" s="101"/>
      <c r="HI189" s="101"/>
      <c r="HJ189" s="101"/>
      <c r="HK189" s="101"/>
      <c r="HL189" s="101"/>
      <c r="HM189" s="101"/>
      <c r="HN189" s="101"/>
      <c r="HO189" s="101"/>
      <c r="HP189" s="101"/>
      <c r="HQ189" s="101"/>
      <c r="HR189" s="101"/>
      <c r="HS189" s="101"/>
      <c r="HT189" s="101"/>
      <c r="HU189" s="101"/>
      <c r="HV189" s="101"/>
      <c r="HW189" s="101"/>
      <c r="HX189" s="101"/>
      <c r="HY189" s="101"/>
      <c r="HZ189" s="101"/>
      <c r="IA189" s="101"/>
      <c r="IB189" s="101"/>
      <c r="IC189" s="101"/>
      <c r="ID189" s="101"/>
      <c r="IE189" s="101"/>
      <c r="IF189" s="101"/>
      <c r="IG189" s="101"/>
      <c r="IH189" s="101"/>
      <c r="II189" s="101"/>
      <c r="IJ189" s="101"/>
      <c r="IK189" s="101"/>
      <c r="IL189" s="101"/>
      <c r="IM189" s="101"/>
      <c r="IN189" s="101"/>
      <c r="IO189" s="101"/>
      <c r="IP189" s="101"/>
      <c r="IQ189" s="101"/>
      <c r="IR189" s="101"/>
      <c r="IS189" s="101"/>
      <c r="IT189" s="101"/>
      <c r="IU189" s="101"/>
      <c r="IV189" s="101"/>
      <c r="IW189" s="101"/>
      <c r="IX189" s="101"/>
      <c r="IY189" s="101"/>
      <c r="IZ189" s="101"/>
      <c r="JA189" s="101"/>
      <c r="JB189" s="101"/>
      <c r="JC189" s="101"/>
      <c r="JD189" s="101"/>
      <c r="JE189" s="101"/>
      <c r="JF189" s="101"/>
      <c r="JG189" s="101"/>
      <c r="JH189" s="101"/>
      <c r="JI189" s="101"/>
      <c r="JJ189" s="101"/>
      <c r="JK189" s="101"/>
      <c r="JL189" s="101"/>
      <c r="JM189" s="101"/>
      <c r="JN189" s="101"/>
      <c r="JO189" s="101"/>
      <c r="JP189" s="101"/>
      <c r="JQ189" s="101"/>
      <c r="JR189" s="101"/>
      <c r="JS189" s="101"/>
      <c r="JT189" s="101"/>
      <c r="JU189" s="101"/>
      <c r="JV189" s="101"/>
      <c r="JW189" s="101"/>
      <c r="JX189" s="101"/>
      <c r="JY189" s="101"/>
      <c r="JZ189" s="101"/>
      <c r="KA189" s="101"/>
      <c r="KB189" s="101"/>
      <c r="KC189" s="101"/>
      <c r="KD189" s="101"/>
      <c r="KE189" s="101"/>
      <c r="KF189" s="101"/>
      <c r="KG189" s="101"/>
      <c r="KH189" s="101"/>
      <c r="KI189" s="101"/>
      <c r="KJ189" s="101"/>
      <c r="KK189" s="101"/>
      <c r="KL189" s="101"/>
      <c r="KM189" s="101"/>
      <c r="KN189" s="101"/>
      <c r="KO189" s="101"/>
      <c r="KP189" s="101"/>
      <c r="KQ189" s="101"/>
      <c r="KR189" s="101"/>
      <c r="KS189" s="101"/>
      <c r="KT189" s="101"/>
      <c r="KU189" s="101"/>
      <c r="KV189" s="101"/>
      <c r="KW189" s="101"/>
      <c r="KX189" s="101"/>
      <c r="KY189" s="101"/>
      <c r="KZ189" s="101"/>
      <c r="LA189" s="101"/>
    </row>
    <row r="190" spans="1:313" s="18" customFormat="1" ht="30" customHeight="1" x14ac:dyDescent="0.25">
      <c r="A190" s="21" t="s">
        <v>1251</v>
      </c>
      <c r="B190" s="21"/>
      <c r="C190" s="21">
        <v>26</v>
      </c>
      <c r="D190" s="22">
        <v>22</v>
      </c>
      <c r="E190" s="23">
        <f t="shared" si="22"/>
        <v>6000000</v>
      </c>
      <c r="F190" s="24">
        <v>0.04</v>
      </c>
      <c r="G190" s="23">
        <v>150000000</v>
      </c>
      <c r="H190" s="23" t="s">
        <v>996</v>
      </c>
      <c r="I190" s="23"/>
      <c r="J190" s="21"/>
      <c r="K190" s="21"/>
      <c r="L190" s="21" t="s">
        <v>612</v>
      </c>
      <c r="M190" s="2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1"/>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c r="GE190" s="101"/>
      <c r="GF190" s="101"/>
      <c r="GG190" s="101"/>
      <c r="GH190" s="101"/>
      <c r="GI190" s="101"/>
      <c r="GJ190" s="101"/>
      <c r="GK190" s="101"/>
      <c r="GL190" s="101"/>
      <c r="GM190" s="101"/>
      <c r="GN190" s="101"/>
      <c r="GO190" s="101"/>
      <c r="GP190" s="101"/>
      <c r="GQ190" s="101"/>
      <c r="GR190" s="101"/>
      <c r="GS190" s="101"/>
      <c r="GT190" s="101"/>
      <c r="GU190" s="101"/>
      <c r="GV190" s="101"/>
      <c r="GW190" s="101"/>
      <c r="GX190" s="101"/>
      <c r="GY190" s="101"/>
      <c r="GZ190" s="101"/>
      <c r="HA190" s="101"/>
      <c r="HB190" s="101"/>
      <c r="HC190" s="101"/>
      <c r="HD190" s="101"/>
      <c r="HE190" s="101"/>
      <c r="HF190" s="101"/>
      <c r="HG190" s="101"/>
      <c r="HH190" s="101"/>
      <c r="HI190" s="101"/>
      <c r="HJ190" s="101"/>
      <c r="HK190" s="101"/>
      <c r="HL190" s="101"/>
      <c r="HM190" s="101"/>
      <c r="HN190" s="101"/>
      <c r="HO190" s="101"/>
      <c r="HP190" s="101"/>
      <c r="HQ190" s="101"/>
      <c r="HR190" s="101"/>
      <c r="HS190" s="101"/>
      <c r="HT190" s="101"/>
      <c r="HU190" s="101"/>
      <c r="HV190" s="101"/>
      <c r="HW190" s="101"/>
      <c r="HX190" s="101"/>
      <c r="HY190" s="101"/>
      <c r="HZ190" s="101"/>
      <c r="IA190" s="101"/>
      <c r="IB190" s="101"/>
      <c r="IC190" s="101"/>
      <c r="ID190" s="101"/>
      <c r="IE190" s="101"/>
      <c r="IF190" s="101"/>
      <c r="IG190" s="101"/>
      <c r="IH190" s="101"/>
      <c r="II190" s="101"/>
      <c r="IJ190" s="101"/>
      <c r="IK190" s="101"/>
      <c r="IL190" s="101"/>
      <c r="IM190" s="101"/>
      <c r="IN190" s="101"/>
      <c r="IO190" s="101"/>
      <c r="IP190" s="101"/>
      <c r="IQ190" s="101"/>
      <c r="IR190" s="101"/>
      <c r="IS190" s="101"/>
      <c r="IT190" s="101"/>
      <c r="IU190" s="101"/>
      <c r="IV190" s="101"/>
      <c r="IW190" s="101"/>
      <c r="IX190" s="101"/>
      <c r="IY190" s="101"/>
      <c r="IZ190" s="101"/>
      <c r="JA190" s="101"/>
      <c r="JB190" s="101"/>
      <c r="JC190" s="101"/>
      <c r="JD190" s="101"/>
      <c r="JE190" s="101"/>
      <c r="JF190" s="101"/>
      <c r="JG190" s="101"/>
      <c r="JH190" s="101"/>
      <c r="JI190" s="101"/>
      <c r="JJ190" s="101"/>
      <c r="JK190" s="101"/>
      <c r="JL190" s="101"/>
      <c r="JM190" s="101"/>
      <c r="JN190" s="101"/>
      <c r="JO190" s="101"/>
      <c r="JP190" s="101"/>
      <c r="JQ190" s="101"/>
      <c r="JR190" s="101"/>
      <c r="JS190" s="101"/>
      <c r="JT190" s="101"/>
      <c r="JU190" s="101"/>
      <c r="JV190" s="101"/>
      <c r="JW190" s="101"/>
      <c r="JX190" s="101"/>
      <c r="JY190" s="101"/>
      <c r="JZ190" s="101"/>
      <c r="KA190" s="101"/>
      <c r="KB190" s="101"/>
      <c r="KC190" s="101"/>
      <c r="KD190" s="101"/>
      <c r="KE190" s="101"/>
      <c r="KF190" s="101"/>
      <c r="KG190" s="101"/>
      <c r="KH190" s="101"/>
      <c r="KI190" s="101"/>
      <c r="KJ190" s="101"/>
      <c r="KK190" s="101"/>
      <c r="KL190" s="101"/>
      <c r="KM190" s="101"/>
      <c r="KN190" s="101"/>
      <c r="KO190" s="101"/>
      <c r="KP190" s="101"/>
      <c r="KQ190" s="101"/>
      <c r="KR190" s="101"/>
      <c r="KS190" s="101"/>
      <c r="KT190" s="101"/>
      <c r="KU190" s="101"/>
      <c r="KV190" s="101"/>
      <c r="KW190" s="101"/>
      <c r="KX190" s="101"/>
      <c r="KY190" s="101"/>
      <c r="KZ190" s="101"/>
      <c r="LA190" s="101"/>
    </row>
    <row r="191" spans="1:313" s="18" customFormat="1" ht="30" customHeight="1" x14ac:dyDescent="0.25">
      <c r="A191" s="32" t="s">
        <v>1276</v>
      </c>
      <c r="B191" s="32"/>
      <c r="C191" s="32">
        <v>26</v>
      </c>
      <c r="D191" s="33">
        <v>29</v>
      </c>
      <c r="E191" s="23">
        <f t="shared" si="22"/>
        <v>5000000</v>
      </c>
      <c r="F191" s="24">
        <v>0.05</v>
      </c>
      <c r="G191" s="49">
        <v>100000000</v>
      </c>
      <c r="H191" s="23" t="s">
        <v>417</v>
      </c>
      <c r="I191" s="23"/>
      <c r="J191" s="21"/>
      <c r="K191" s="21"/>
      <c r="L191" s="21" t="s">
        <v>315</v>
      </c>
      <c r="M191" s="2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1"/>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c r="GE191" s="101"/>
      <c r="GF191" s="101"/>
      <c r="GG191" s="101"/>
      <c r="GH191" s="101"/>
      <c r="GI191" s="101"/>
      <c r="GJ191" s="101"/>
      <c r="GK191" s="101"/>
      <c r="GL191" s="101"/>
      <c r="GM191" s="101"/>
      <c r="GN191" s="101"/>
      <c r="GO191" s="101"/>
      <c r="GP191" s="101"/>
      <c r="GQ191" s="101"/>
      <c r="GR191" s="101"/>
      <c r="GS191" s="101"/>
      <c r="GT191" s="101"/>
      <c r="GU191" s="101"/>
      <c r="GV191" s="101"/>
      <c r="GW191" s="101"/>
      <c r="GX191" s="101"/>
      <c r="GY191" s="101"/>
      <c r="GZ191" s="101"/>
      <c r="HA191" s="101"/>
      <c r="HB191" s="101"/>
      <c r="HC191" s="101"/>
      <c r="HD191" s="101"/>
      <c r="HE191" s="101"/>
      <c r="HF191" s="101"/>
      <c r="HG191" s="101"/>
      <c r="HH191" s="101"/>
      <c r="HI191" s="101"/>
      <c r="HJ191" s="101"/>
      <c r="HK191" s="101"/>
      <c r="HL191" s="101"/>
      <c r="HM191" s="101"/>
      <c r="HN191" s="101"/>
      <c r="HO191" s="101"/>
      <c r="HP191" s="101"/>
      <c r="HQ191" s="101"/>
      <c r="HR191" s="101"/>
      <c r="HS191" s="101"/>
      <c r="HT191" s="101"/>
      <c r="HU191" s="101"/>
      <c r="HV191" s="101"/>
      <c r="HW191" s="101"/>
      <c r="HX191" s="101"/>
      <c r="HY191" s="101"/>
      <c r="HZ191" s="101"/>
      <c r="IA191" s="101"/>
      <c r="IB191" s="101"/>
      <c r="IC191" s="101"/>
      <c r="ID191" s="101"/>
      <c r="IE191" s="101"/>
      <c r="IF191" s="101"/>
      <c r="IG191" s="101"/>
      <c r="IH191" s="101"/>
      <c r="II191" s="101"/>
      <c r="IJ191" s="101"/>
      <c r="IK191" s="101"/>
      <c r="IL191" s="101"/>
      <c r="IM191" s="101"/>
      <c r="IN191" s="101"/>
      <c r="IO191" s="101"/>
      <c r="IP191" s="101"/>
      <c r="IQ191" s="101"/>
      <c r="IR191" s="101"/>
      <c r="IS191" s="101"/>
      <c r="IT191" s="101"/>
      <c r="IU191" s="101"/>
      <c r="IV191" s="101"/>
      <c r="IW191" s="101"/>
      <c r="IX191" s="101"/>
      <c r="IY191" s="101"/>
      <c r="IZ191" s="101"/>
      <c r="JA191" s="101"/>
      <c r="JB191" s="101"/>
      <c r="JC191" s="101"/>
      <c r="JD191" s="101"/>
      <c r="JE191" s="101"/>
      <c r="JF191" s="101"/>
      <c r="JG191" s="101"/>
      <c r="JH191" s="101"/>
      <c r="JI191" s="101"/>
      <c r="JJ191" s="101"/>
      <c r="JK191" s="101"/>
      <c r="JL191" s="101"/>
      <c r="JM191" s="101"/>
      <c r="JN191" s="101"/>
      <c r="JO191" s="101"/>
      <c r="JP191" s="101"/>
      <c r="JQ191" s="101"/>
      <c r="JR191" s="101"/>
      <c r="JS191" s="101"/>
      <c r="JT191" s="101"/>
      <c r="JU191" s="101"/>
      <c r="JV191" s="101"/>
      <c r="JW191" s="101"/>
      <c r="JX191" s="101"/>
      <c r="JY191" s="101"/>
      <c r="JZ191" s="101"/>
      <c r="KA191" s="101"/>
      <c r="KB191" s="101"/>
      <c r="KC191" s="101"/>
      <c r="KD191" s="101"/>
      <c r="KE191" s="101"/>
      <c r="KF191" s="101"/>
      <c r="KG191" s="101"/>
      <c r="KH191" s="101"/>
      <c r="KI191" s="101"/>
      <c r="KJ191" s="101"/>
      <c r="KK191" s="101"/>
      <c r="KL191" s="101"/>
      <c r="KM191" s="101"/>
      <c r="KN191" s="101"/>
      <c r="KO191" s="101"/>
      <c r="KP191" s="101"/>
      <c r="KQ191" s="101"/>
      <c r="KR191" s="101"/>
      <c r="KS191" s="101"/>
      <c r="KT191" s="101"/>
      <c r="KU191" s="101"/>
      <c r="KV191" s="101"/>
      <c r="KW191" s="101"/>
      <c r="KX191" s="101"/>
      <c r="KY191" s="101"/>
      <c r="KZ191" s="101"/>
      <c r="LA191" s="101"/>
    </row>
    <row r="192" spans="1:313" s="18" customFormat="1" ht="30" customHeight="1" x14ac:dyDescent="0.25">
      <c r="A192" s="21" t="s">
        <v>1306</v>
      </c>
      <c r="B192" s="21"/>
      <c r="C192" s="21">
        <v>26</v>
      </c>
      <c r="D192" s="22"/>
      <c r="E192" s="23">
        <f t="shared" si="22"/>
        <v>9000000</v>
      </c>
      <c r="F192" s="24">
        <v>0.05</v>
      </c>
      <c r="G192" s="23">
        <v>180000000</v>
      </c>
      <c r="H192" s="23" t="s">
        <v>633</v>
      </c>
      <c r="I192" s="23"/>
      <c r="J192" s="21"/>
      <c r="K192" s="21">
        <v>2</v>
      </c>
      <c r="L192" s="21" t="s">
        <v>34</v>
      </c>
      <c r="M192" s="2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1"/>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c r="GE192" s="101"/>
      <c r="GF192" s="101"/>
      <c r="GG192" s="101"/>
      <c r="GH192" s="101"/>
      <c r="GI192" s="101"/>
      <c r="GJ192" s="101"/>
      <c r="GK192" s="101"/>
      <c r="GL192" s="101"/>
      <c r="GM192" s="101"/>
      <c r="GN192" s="101"/>
      <c r="GO192" s="101"/>
      <c r="GP192" s="101"/>
      <c r="GQ192" s="101"/>
      <c r="GR192" s="101"/>
      <c r="GS192" s="101"/>
      <c r="GT192" s="101"/>
      <c r="GU192" s="101"/>
      <c r="GV192" s="101"/>
      <c r="GW192" s="101"/>
      <c r="GX192" s="101"/>
      <c r="GY192" s="101"/>
      <c r="GZ192" s="101"/>
      <c r="HA192" s="101"/>
      <c r="HB192" s="101"/>
      <c r="HC192" s="101"/>
      <c r="HD192" s="101"/>
      <c r="HE192" s="101"/>
      <c r="HF192" s="101"/>
      <c r="HG192" s="101"/>
      <c r="HH192" s="101"/>
      <c r="HI192" s="101"/>
      <c r="HJ192" s="101"/>
      <c r="HK192" s="101"/>
      <c r="HL192" s="101"/>
      <c r="HM192" s="101"/>
      <c r="HN192" s="101"/>
      <c r="HO192" s="101"/>
      <c r="HP192" s="101"/>
      <c r="HQ192" s="101"/>
      <c r="HR192" s="101"/>
      <c r="HS192" s="101"/>
      <c r="HT192" s="101"/>
      <c r="HU192" s="101"/>
      <c r="HV192" s="101"/>
      <c r="HW192" s="101"/>
      <c r="HX192" s="101"/>
      <c r="HY192" s="101"/>
      <c r="HZ192" s="101"/>
      <c r="IA192" s="101"/>
      <c r="IB192" s="101"/>
      <c r="IC192" s="101"/>
      <c r="ID192" s="101"/>
      <c r="IE192" s="101"/>
      <c r="IF192" s="101"/>
      <c r="IG192" s="101"/>
      <c r="IH192" s="101"/>
      <c r="II192" s="101"/>
      <c r="IJ192" s="101"/>
      <c r="IK192" s="101"/>
      <c r="IL192" s="101"/>
      <c r="IM192" s="101"/>
      <c r="IN192" s="101"/>
      <c r="IO192" s="101"/>
      <c r="IP192" s="101"/>
      <c r="IQ192" s="101"/>
      <c r="IR192" s="101"/>
      <c r="IS192" s="101"/>
      <c r="IT192" s="101"/>
      <c r="IU192" s="101"/>
      <c r="IV192" s="101"/>
      <c r="IW192" s="101"/>
      <c r="IX192" s="101"/>
      <c r="IY192" s="101"/>
      <c r="IZ192" s="101"/>
      <c r="JA192" s="101"/>
      <c r="JB192" s="101"/>
      <c r="JC192" s="101"/>
      <c r="JD192" s="101"/>
      <c r="JE192" s="101"/>
      <c r="JF192" s="101"/>
      <c r="JG192" s="101"/>
      <c r="JH192" s="101"/>
      <c r="JI192" s="101"/>
      <c r="JJ192" s="101"/>
      <c r="JK192" s="101"/>
      <c r="JL192" s="101"/>
      <c r="JM192" s="101"/>
      <c r="JN192" s="101"/>
      <c r="JO192" s="101"/>
      <c r="JP192" s="101"/>
      <c r="JQ192" s="101"/>
      <c r="JR192" s="101"/>
      <c r="JS192" s="101"/>
      <c r="JT192" s="101"/>
      <c r="JU192" s="101"/>
      <c r="JV192" s="101"/>
      <c r="JW192" s="101"/>
      <c r="JX192" s="101"/>
      <c r="JY192" s="101"/>
      <c r="JZ192" s="101"/>
      <c r="KA192" s="101"/>
      <c r="KB192" s="101"/>
      <c r="KC192" s="101"/>
      <c r="KD192" s="101"/>
      <c r="KE192" s="101"/>
      <c r="KF192" s="101"/>
      <c r="KG192" s="101"/>
      <c r="KH192" s="101"/>
      <c r="KI192" s="101"/>
      <c r="KJ192" s="101"/>
      <c r="KK192" s="101"/>
      <c r="KL192" s="101"/>
      <c r="KM192" s="101"/>
      <c r="KN192" s="101"/>
      <c r="KO192" s="101"/>
      <c r="KP192" s="101"/>
      <c r="KQ192" s="101"/>
      <c r="KR192" s="101"/>
      <c r="KS192" s="101"/>
      <c r="KT192" s="101"/>
      <c r="KU192" s="101"/>
      <c r="KV192" s="101"/>
      <c r="KW192" s="101"/>
      <c r="KX192" s="101"/>
      <c r="KY192" s="101"/>
      <c r="KZ192" s="101"/>
      <c r="LA192" s="101"/>
    </row>
    <row r="193" spans="1:313" s="18" customFormat="1" ht="30" customHeight="1" x14ac:dyDescent="0.25">
      <c r="A193" s="21" t="s">
        <v>1169</v>
      </c>
      <c r="B193" s="21"/>
      <c r="C193" s="21">
        <v>26</v>
      </c>
      <c r="D193" s="22" t="s">
        <v>1279</v>
      </c>
      <c r="E193" s="23">
        <f>G193*F193</f>
        <v>1500000</v>
      </c>
      <c r="F193" s="24">
        <v>0.05</v>
      </c>
      <c r="G193" s="23">
        <v>30000000</v>
      </c>
      <c r="H193" s="23" t="s">
        <v>258</v>
      </c>
      <c r="I193" s="29"/>
      <c r="J193" s="29"/>
      <c r="K193" s="29"/>
      <c r="L193" s="21" t="s">
        <v>257</v>
      </c>
      <c r="M193" s="21">
        <v>218</v>
      </c>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c r="GE193" s="101"/>
      <c r="GF193" s="101"/>
      <c r="GG193" s="101"/>
      <c r="GH193" s="101"/>
      <c r="GI193" s="101"/>
      <c r="GJ193" s="101"/>
      <c r="GK193" s="101"/>
      <c r="GL193" s="101"/>
      <c r="GM193" s="101"/>
      <c r="GN193" s="101"/>
      <c r="GO193" s="101"/>
      <c r="GP193" s="101"/>
      <c r="GQ193" s="101"/>
      <c r="GR193" s="101"/>
      <c r="GS193" s="101"/>
      <c r="GT193" s="101"/>
      <c r="GU193" s="101"/>
      <c r="GV193" s="101"/>
      <c r="GW193" s="101"/>
      <c r="GX193" s="101"/>
      <c r="GY193" s="101"/>
      <c r="GZ193" s="101"/>
      <c r="HA193" s="101"/>
      <c r="HB193" s="101"/>
      <c r="HC193" s="101"/>
      <c r="HD193" s="101"/>
      <c r="HE193" s="101"/>
      <c r="HF193" s="101"/>
      <c r="HG193" s="101"/>
      <c r="HH193" s="101"/>
      <c r="HI193" s="101"/>
      <c r="HJ193" s="101"/>
      <c r="HK193" s="101"/>
      <c r="HL193" s="101"/>
      <c r="HM193" s="101"/>
      <c r="HN193" s="101"/>
      <c r="HO193" s="101"/>
      <c r="HP193" s="101"/>
      <c r="HQ193" s="101"/>
      <c r="HR193" s="101"/>
      <c r="HS193" s="101"/>
      <c r="HT193" s="101"/>
      <c r="HU193" s="101"/>
      <c r="HV193" s="101"/>
      <c r="HW193" s="101"/>
      <c r="HX193" s="101"/>
      <c r="HY193" s="101"/>
      <c r="HZ193" s="101"/>
      <c r="IA193" s="101"/>
      <c r="IB193" s="101"/>
      <c r="IC193" s="101"/>
      <c r="ID193" s="101"/>
      <c r="IE193" s="101"/>
      <c r="IF193" s="101"/>
      <c r="IG193" s="101"/>
      <c r="IH193" s="101"/>
      <c r="II193" s="101"/>
      <c r="IJ193" s="101"/>
      <c r="IK193" s="101"/>
      <c r="IL193" s="101"/>
      <c r="IM193" s="101"/>
      <c r="IN193" s="101"/>
      <c r="IO193" s="101"/>
      <c r="IP193" s="101"/>
      <c r="IQ193" s="101"/>
      <c r="IR193" s="101"/>
      <c r="IS193" s="101"/>
      <c r="IT193" s="101"/>
      <c r="IU193" s="101"/>
      <c r="IV193" s="101"/>
      <c r="IW193" s="101"/>
      <c r="IX193" s="101"/>
      <c r="IY193" s="101"/>
      <c r="IZ193" s="101"/>
      <c r="JA193" s="101"/>
      <c r="JB193" s="101"/>
      <c r="JC193" s="101"/>
      <c r="JD193" s="101"/>
      <c r="JE193" s="101"/>
      <c r="JF193" s="101"/>
      <c r="JG193" s="101"/>
      <c r="JH193" s="101"/>
      <c r="JI193" s="101"/>
      <c r="JJ193" s="101"/>
      <c r="JK193" s="101"/>
      <c r="JL193" s="101"/>
      <c r="JM193" s="101"/>
      <c r="JN193" s="101"/>
      <c r="JO193" s="101"/>
      <c r="JP193" s="101"/>
      <c r="JQ193" s="101"/>
      <c r="JR193" s="101"/>
      <c r="JS193" s="101"/>
      <c r="JT193" s="101"/>
      <c r="JU193" s="101"/>
      <c r="JV193" s="101"/>
      <c r="JW193" s="101"/>
      <c r="JX193" s="101"/>
      <c r="JY193" s="101"/>
      <c r="JZ193" s="101"/>
      <c r="KA193" s="101"/>
      <c r="KB193" s="101"/>
      <c r="KC193" s="101"/>
      <c r="KD193" s="101"/>
      <c r="KE193" s="101"/>
      <c r="KF193" s="101"/>
      <c r="KG193" s="101"/>
      <c r="KH193" s="101"/>
      <c r="KI193" s="101"/>
      <c r="KJ193" s="101"/>
      <c r="KK193" s="101"/>
      <c r="KL193" s="101"/>
      <c r="KM193" s="101"/>
      <c r="KN193" s="101"/>
      <c r="KO193" s="101"/>
      <c r="KP193" s="101"/>
      <c r="KQ193" s="101"/>
      <c r="KR193" s="101"/>
      <c r="KS193" s="101"/>
      <c r="KT193" s="101"/>
      <c r="KU193" s="101"/>
      <c r="KV193" s="101"/>
      <c r="KW193" s="101"/>
      <c r="KX193" s="101"/>
      <c r="KY193" s="101"/>
      <c r="KZ193" s="101"/>
      <c r="LA193" s="101"/>
    </row>
    <row r="194" spans="1:313" s="18" customFormat="1" ht="30" customHeight="1" x14ac:dyDescent="0.25">
      <c r="A194" s="21"/>
      <c r="B194" s="21"/>
      <c r="C194" s="21">
        <v>27</v>
      </c>
      <c r="D194" s="22">
        <v>27</v>
      </c>
      <c r="E194" s="23">
        <f>G194*F194</f>
        <v>2500000</v>
      </c>
      <c r="F194" s="24">
        <v>0.05</v>
      </c>
      <c r="G194" s="23">
        <v>50000000</v>
      </c>
      <c r="H194" s="23" t="s">
        <v>893</v>
      </c>
      <c r="I194" s="23"/>
      <c r="J194" s="21"/>
      <c r="K194" s="21"/>
      <c r="L194" s="21" t="s">
        <v>785</v>
      </c>
      <c r="M194" s="2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1"/>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c r="GE194" s="101"/>
      <c r="GF194" s="101"/>
      <c r="GG194" s="101"/>
      <c r="GH194" s="101"/>
      <c r="GI194" s="101"/>
      <c r="GJ194" s="101"/>
      <c r="GK194" s="101"/>
      <c r="GL194" s="101"/>
      <c r="GM194" s="101"/>
      <c r="GN194" s="101"/>
      <c r="GO194" s="101"/>
      <c r="GP194" s="101"/>
      <c r="GQ194" s="101"/>
      <c r="GR194" s="101"/>
      <c r="GS194" s="101"/>
      <c r="GT194" s="101"/>
      <c r="GU194" s="101"/>
      <c r="GV194" s="101"/>
      <c r="GW194" s="101"/>
      <c r="GX194" s="101"/>
      <c r="GY194" s="101"/>
      <c r="GZ194" s="101"/>
      <c r="HA194" s="101"/>
      <c r="HB194" s="101"/>
      <c r="HC194" s="101"/>
      <c r="HD194" s="101"/>
      <c r="HE194" s="101"/>
      <c r="HF194" s="101"/>
      <c r="HG194" s="101"/>
      <c r="HH194" s="101"/>
      <c r="HI194" s="101"/>
      <c r="HJ194" s="101"/>
      <c r="HK194" s="101"/>
      <c r="HL194" s="101"/>
      <c r="HM194" s="101"/>
      <c r="HN194" s="101"/>
      <c r="HO194" s="101"/>
      <c r="HP194" s="101"/>
      <c r="HQ194" s="101"/>
      <c r="HR194" s="101"/>
      <c r="HS194" s="101"/>
      <c r="HT194" s="101"/>
      <c r="HU194" s="101"/>
      <c r="HV194" s="101"/>
      <c r="HW194" s="101"/>
      <c r="HX194" s="101"/>
      <c r="HY194" s="101"/>
      <c r="HZ194" s="101"/>
      <c r="IA194" s="101"/>
      <c r="IB194" s="101"/>
      <c r="IC194" s="101"/>
      <c r="ID194" s="101"/>
      <c r="IE194" s="101"/>
      <c r="IF194" s="101"/>
      <c r="IG194" s="101"/>
      <c r="IH194" s="101"/>
      <c r="II194" s="101"/>
      <c r="IJ194" s="101"/>
      <c r="IK194" s="101"/>
      <c r="IL194" s="101"/>
      <c r="IM194" s="101"/>
      <c r="IN194" s="101"/>
      <c r="IO194" s="101"/>
      <c r="IP194" s="101"/>
      <c r="IQ194" s="101"/>
      <c r="IR194" s="101"/>
      <c r="IS194" s="101"/>
      <c r="IT194" s="101"/>
      <c r="IU194" s="101"/>
      <c r="IV194" s="101"/>
      <c r="IW194" s="101"/>
      <c r="IX194" s="101"/>
      <c r="IY194" s="101"/>
      <c r="IZ194" s="101"/>
      <c r="JA194" s="101"/>
      <c r="JB194" s="101"/>
      <c r="JC194" s="101"/>
      <c r="JD194" s="101"/>
      <c r="JE194" s="101"/>
      <c r="JF194" s="101"/>
      <c r="JG194" s="101"/>
      <c r="JH194" s="101"/>
      <c r="JI194" s="101"/>
      <c r="JJ194" s="101"/>
      <c r="JK194" s="101"/>
      <c r="JL194" s="101"/>
      <c r="JM194" s="101"/>
      <c r="JN194" s="101"/>
      <c r="JO194" s="101"/>
      <c r="JP194" s="101"/>
      <c r="JQ194" s="101"/>
      <c r="JR194" s="101"/>
      <c r="JS194" s="101"/>
      <c r="JT194" s="101"/>
      <c r="JU194" s="101"/>
      <c r="JV194" s="101"/>
      <c r="JW194" s="101"/>
      <c r="JX194" s="101"/>
      <c r="JY194" s="101"/>
      <c r="JZ194" s="101"/>
      <c r="KA194" s="101"/>
      <c r="KB194" s="101"/>
      <c r="KC194" s="101"/>
      <c r="KD194" s="101"/>
      <c r="KE194" s="101"/>
      <c r="KF194" s="101"/>
      <c r="KG194" s="101"/>
      <c r="KH194" s="101"/>
      <c r="KI194" s="101"/>
      <c r="KJ194" s="101"/>
      <c r="KK194" s="101"/>
      <c r="KL194" s="101"/>
      <c r="KM194" s="101"/>
      <c r="KN194" s="101"/>
      <c r="KO194" s="101"/>
      <c r="KP194" s="101"/>
      <c r="KQ194" s="101"/>
      <c r="KR194" s="101"/>
      <c r="KS194" s="101"/>
      <c r="KT194" s="101"/>
      <c r="KU194" s="101"/>
      <c r="KV194" s="101"/>
      <c r="KW194" s="101"/>
      <c r="KX194" s="101"/>
      <c r="KY194" s="101"/>
      <c r="KZ194" s="101"/>
      <c r="LA194" s="101"/>
    </row>
    <row r="195" spans="1:313" s="18" customFormat="1" ht="30" customHeight="1" x14ac:dyDescent="0.25">
      <c r="A195" s="21"/>
      <c r="B195" s="21"/>
      <c r="C195" s="21">
        <v>27</v>
      </c>
      <c r="D195" s="22">
        <v>28</v>
      </c>
      <c r="E195" s="23">
        <v>24500000</v>
      </c>
      <c r="F195" s="24"/>
      <c r="G195" s="23">
        <v>350000000</v>
      </c>
      <c r="H195" s="21" t="s">
        <v>1241</v>
      </c>
      <c r="I195" s="21"/>
      <c r="J195" s="21"/>
      <c r="K195" s="21"/>
      <c r="L195" s="21" t="s">
        <v>1274</v>
      </c>
      <c r="M195" s="2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1"/>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c r="GE195" s="101"/>
      <c r="GF195" s="101"/>
      <c r="GG195" s="101"/>
      <c r="GH195" s="101"/>
      <c r="GI195" s="101"/>
      <c r="GJ195" s="101"/>
      <c r="GK195" s="101"/>
      <c r="GL195" s="101"/>
      <c r="GM195" s="101"/>
      <c r="GN195" s="101"/>
      <c r="GO195" s="101"/>
      <c r="GP195" s="101"/>
      <c r="GQ195" s="101"/>
      <c r="GR195" s="101"/>
      <c r="GS195" s="101"/>
      <c r="GT195" s="101"/>
      <c r="GU195" s="101"/>
      <c r="GV195" s="101"/>
      <c r="GW195" s="101"/>
      <c r="GX195" s="101"/>
      <c r="GY195" s="101"/>
      <c r="GZ195" s="101"/>
      <c r="HA195" s="101"/>
      <c r="HB195" s="101"/>
      <c r="HC195" s="101"/>
      <c r="HD195" s="101"/>
      <c r="HE195" s="101"/>
      <c r="HF195" s="101"/>
      <c r="HG195" s="101"/>
      <c r="HH195" s="101"/>
      <c r="HI195" s="101"/>
      <c r="HJ195" s="101"/>
      <c r="HK195" s="101"/>
      <c r="HL195" s="101"/>
      <c r="HM195" s="101"/>
      <c r="HN195" s="101"/>
      <c r="HO195" s="101"/>
      <c r="HP195" s="101"/>
      <c r="HQ195" s="101"/>
      <c r="HR195" s="101"/>
      <c r="HS195" s="101"/>
      <c r="HT195" s="101"/>
      <c r="HU195" s="101"/>
      <c r="HV195" s="101"/>
      <c r="HW195" s="101"/>
      <c r="HX195" s="101"/>
      <c r="HY195" s="101"/>
      <c r="HZ195" s="101"/>
      <c r="IA195" s="101"/>
      <c r="IB195" s="101"/>
      <c r="IC195" s="101"/>
      <c r="ID195" s="101"/>
      <c r="IE195" s="101"/>
      <c r="IF195" s="101"/>
      <c r="IG195" s="101"/>
      <c r="IH195" s="101"/>
      <c r="II195" s="101"/>
      <c r="IJ195" s="101"/>
      <c r="IK195" s="101"/>
      <c r="IL195" s="101"/>
      <c r="IM195" s="101"/>
      <c r="IN195" s="101"/>
      <c r="IO195" s="101"/>
      <c r="IP195" s="101"/>
      <c r="IQ195" s="101"/>
      <c r="IR195" s="101"/>
      <c r="IS195" s="101"/>
      <c r="IT195" s="101"/>
      <c r="IU195" s="101"/>
      <c r="IV195" s="101"/>
      <c r="IW195" s="101"/>
      <c r="IX195" s="101"/>
      <c r="IY195" s="101"/>
      <c r="IZ195" s="101"/>
      <c r="JA195" s="101"/>
      <c r="JB195" s="101"/>
      <c r="JC195" s="101"/>
      <c r="JD195" s="101"/>
      <c r="JE195" s="101"/>
      <c r="JF195" s="101"/>
      <c r="JG195" s="101"/>
      <c r="JH195" s="101"/>
      <c r="JI195" s="101"/>
      <c r="JJ195" s="101"/>
      <c r="JK195" s="101"/>
      <c r="JL195" s="101"/>
      <c r="JM195" s="101"/>
      <c r="JN195" s="101"/>
      <c r="JO195" s="101"/>
      <c r="JP195" s="101"/>
      <c r="JQ195" s="101"/>
      <c r="JR195" s="101"/>
      <c r="JS195" s="101"/>
      <c r="JT195" s="101"/>
      <c r="JU195" s="101"/>
      <c r="JV195" s="101"/>
      <c r="JW195" s="101"/>
      <c r="JX195" s="101"/>
      <c r="JY195" s="101"/>
      <c r="JZ195" s="101"/>
      <c r="KA195" s="101"/>
      <c r="KB195" s="101"/>
      <c r="KC195" s="101"/>
      <c r="KD195" s="101"/>
      <c r="KE195" s="101"/>
      <c r="KF195" s="101"/>
      <c r="KG195" s="101"/>
      <c r="KH195" s="101"/>
      <c r="KI195" s="101"/>
      <c r="KJ195" s="101"/>
      <c r="KK195" s="101"/>
      <c r="KL195" s="101"/>
      <c r="KM195" s="101"/>
      <c r="KN195" s="101"/>
      <c r="KO195" s="101"/>
      <c r="KP195" s="101"/>
      <c r="KQ195" s="101"/>
      <c r="KR195" s="101"/>
      <c r="KS195" s="101"/>
      <c r="KT195" s="101"/>
      <c r="KU195" s="101"/>
      <c r="KV195" s="101"/>
      <c r="KW195" s="101"/>
      <c r="KX195" s="101"/>
      <c r="KY195" s="101"/>
      <c r="KZ195" s="101"/>
      <c r="LA195" s="101"/>
    </row>
    <row r="196" spans="1:313" s="18" customFormat="1" ht="30" customHeight="1" x14ac:dyDescent="0.25">
      <c r="A196" s="21" t="s">
        <v>1309</v>
      </c>
      <c r="B196" s="32"/>
      <c r="C196" s="32">
        <v>27</v>
      </c>
      <c r="D196" s="33" t="s">
        <v>1275</v>
      </c>
      <c r="E196" s="26">
        <f>G196*F196</f>
        <v>6750000</v>
      </c>
      <c r="F196" s="24">
        <v>4.4999999999999998E-2</v>
      </c>
      <c r="G196" s="23">
        <v>150000000</v>
      </c>
      <c r="H196" s="32" t="s">
        <v>622</v>
      </c>
      <c r="I196" s="32"/>
      <c r="J196" s="32"/>
      <c r="K196" s="32"/>
      <c r="L196" s="32" t="s">
        <v>539</v>
      </c>
      <c r="M196" s="2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1"/>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c r="GE196" s="101"/>
      <c r="GF196" s="101"/>
      <c r="GG196" s="101"/>
      <c r="GH196" s="101"/>
      <c r="GI196" s="101"/>
      <c r="GJ196" s="101"/>
      <c r="GK196" s="101"/>
      <c r="GL196" s="101"/>
      <c r="GM196" s="101"/>
      <c r="GN196" s="101"/>
      <c r="GO196" s="101"/>
      <c r="GP196" s="101"/>
      <c r="GQ196" s="101"/>
      <c r="GR196" s="101"/>
      <c r="GS196" s="101"/>
      <c r="GT196" s="101"/>
      <c r="GU196" s="101"/>
      <c r="GV196" s="101"/>
      <c r="GW196" s="101"/>
      <c r="GX196" s="101"/>
      <c r="GY196" s="101"/>
      <c r="GZ196" s="101"/>
      <c r="HA196" s="101"/>
      <c r="HB196" s="101"/>
      <c r="HC196" s="101"/>
      <c r="HD196" s="101"/>
      <c r="HE196" s="101"/>
      <c r="HF196" s="101"/>
      <c r="HG196" s="101"/>
      <c r="HH196" s="101"/>
      <c r="HI196" s="101"/>
      <c r="HJ196" s="101"/>
      <c r="HK196" s="101"/>
      <c r="HL196" s="101"/>
      <c r="HM196" s="101"/>
      <c r="HN196" s="101"/>
      <c r="HO196" s="101"/>
      <c r="HP196" s="101"/>
      <c r="HQ196" s="101"/>
      <c r="HR196" s="101"/>
      <c r="HS196" s="101"/>
      <c r="HT196" s="101"/>
      <c r="HU196" s="101"/>
      <c r="HV196" s="101"/>
      <c r="HW196" s="101"/>
      <c r="HX196" s="101"/>
      <c r="HY196" s="101"/>
      <c r="HZ196" s="101"/>
      <c r="IA196" s="101"/>
      <c r="IB196" s="101"/>
      <c r="IC196" s="101"/>
      <c r="ID196" s="101"/>
      <c r="IE196" s="101"/>
      <c r="IF196" s="101"/>
      <c r="IG196" s="101"/>
      <c r="IH196" s="101"/>
      <c r="II196" s="101"/>
      <c r="IJ196" s="101"/>
      <c r="IK196" s="101"/>
      <c r="IL196" s="101"/>
      <c r="IM196" s="101"/>
      <c r="IN196" s="101"/>
      <c r="IO196" s="101"/>
      <c r="IP196" s="101"/>
      <c r="IQ196" s="101"/>
      <c r="IR196" s="101"/>
      <c r="IS196" s="101"/>
      <c r="IT196" s="101"/>
      <c r="IU196" s="101"/>
      <c r="IV196" s="101"/>
      <c r="IW196" s="101"/>
      <c r="IX196" s="101"/>
      <c r="IY196" s="101"/>
      <c r="IZ196" s="101"/>
      <c r="JA196" s="101"/>
      <c r="JB196" s="101"/>
      <c r="JC196" s="101"/>
      <c r="JD196" s="101"/>
      <c r="JE196" s="101"/>
      <c r="JF196" s="101"/>
      <c r="JG196" s="101"/>
      <c r="JH196" s="101"/>
      <c r="JI196" s="101"/>
      <c r="JJ196" s="101"/>
      <c r="JK196" s="101"/>
      <c r="JL196" s="101"/>
      <c r="JM196" s="101"/>
      <c r="JN196" s="101"/>
      <c r="JO196" s="101"/>
      <c r="JP196" s="101"/>
      <c r="JQ196" s="101"/>
      <c r="JR196" s="101"/>
      <c r="JS196" s="101"/>
      <c r="JT196" s="101"/>
      <c r="JU196" s="101"/>
      <c r="JV196" s="101"/>
      <c r="JW196" s="101"/>
      <c r="JX196" s="101"/>
      <c r="JY196" s="101"/>
      <c r="JZ196" s="101"/>
      <c r="KA196" s="101"/>
      <c r="KB196" s="101"/>
      <c r="KC196" s="101"/>
      <c r="KD196" s="101"/>
      <c r="KE196" s="101"/>
      <c r="KF196" s="101"/>
      <c r="KG196" s="101"/>
      <c r="KH196" s="101"/>
      <c r="KI196" s="101"/>
      <c r="KJ196" s="101"/>
      <c r="KK196" s="101"/>
      <c r="KL196" s="101"/>
      <c r="KM196" s="101"/>
      <c r="KN196" s="101"/>
      <c r="KO196" s="101"/>
      <c r="KP196" s="101"/>
      <c r="KQ196" s="101"/>
      <c r="KR196" s="101"/>
      <c r="KS196" s="101"/>
      <c r="KT196" s="101"/>
      <c r="KU196" s="101"/>
      <c r="KV196" s="101"/>
      <c r="KW196" s="101"/>
      <c r="KX196" s="101"/>
      <c r="KY196" s="101"/>
      <c r="KZ196" s="101"/>
      <c r="LA196" s="101"/>
    </row>
    <row r="197" spans="1:313" s="18" customFormat="1" ht="30" customHeight="1" x14ac:dyDescent="0.25">
      <c r="A197" s="21"/>
      <c r="B197" s="21"/>
      <c r="C197" s="21">
        <v>27</v>
      </c>
      <c r="D197" s="22">
        <v>30</v>
      </c>
      <c r="E197" s="23">
        <f>G197*F197</f>
        <v>4500000</v>
      </c>
      <c r="F197" s="24">
        <v>4.4999999999999998E-2</v>
      </c>
      <c r="G197" s="23">
        <v>100000000</v>
      </c>
      <c r="H197" s="23" t="s">
        <v>559</v>
      </c>
      <c r="I197" s="23"/>
      <c r="J197" s="21"/>
      <c r="K197" s="21"/>
      <c r="L197" s="21" t="s">
        <v>314</v>
      </c>
      <c r="M197" s="2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1"/>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c r="GE197" s="101"/>
      <c r="GF197" s="101"/>
      <c r="GG197" s="101"/>
      <c r="GH197" s="101"/>
      <c r="GI197" s="101"/>
      <c r="GJ197" s="101"/>
      <c r="GK197" s="101"/>
      <c r="GL197" s="101"/>
      <c r="GM197" s="101"/>
      <c r="GN197" s="101"/>
      <c r="GO197" s="101"/>
      <c r="GP197" s="101"/>
      <c r="GQ197" s="101"/>
      <c r="GR197" s="101"/>
      <c r="GS197" s="101"/>
      <c r="GT197" s="101"/>
      <c r="GU197" s="101"/>
      <c r="GV197" s="101"/>
      <c r="GW197" s="101"/>
      <c r="GX197" s="101"/>
      <c r="GY197" s="101"/>
      <c r="GZ197" s="101"/>
      <c r="HA197" s="101"/>
      <c r="HB197" s="101"/>
      <c r="HC197" s="101"/>
      <c r="HD197" s="101"/>
      <c r="HE197" s="101"/>
      <c r="HF197" s="101"/>
      <c r="HG197" s="101"/>
      <c r="HH197" s="101"/>
      <c r="HI197" s="101"/>
      <c r="HJ197" s="101"/>
      <c r="HK197" s="101"/>
      <c r="HL197" s="101"/>
      <c r="HM197" s="101"/>
      <c r="HN197" s="101"/>
      <c r="HO197" s="101"/>
      <c r="HP197" s="101"/>
      <c r="HQ197" s="101"/>
      <c r="HR197" s="101"/>
      <c r="HS197" s="101"/>
      <c r="HT197" s="101"/>
      <c r="HU197" s="101"/>
      <c r="HV197" s="101"/>
      <c r="HW197" s="101"/>
      <c r="HX197" s="101"/>
      <c r="HY197" s="101"/>
      <c r="HZ197" s="101"/>
      <c r="IA197" s="101"/>
      <c r="IB197" s="101"/>
      <c r="IC197" s="101"/>
      <c r="ID197" s="101"/>
      <c r="IE197" s="101"/>
      <c r="IF197" s="101"/>
      <c r="IG197" s="101"/>
      <c r="IH197" s="101"/>
      <c r="II197" s="101"/>
      <c r="IJ197" s="101"/>
      <c r="IK197" s="101"/>
      <c r="IL197" s="101"/>
      <c r="IM197" s="101"/>
      <c r="IN197" s="101"/>
      <c r="IO197" s="101"/>
      <c r="IP197" s="101"/>
      <c r="IQ197" s="101"/>
      <c r="IR197" s="101"/>
      <c r="IS197" s="101"/>
      <c r="IT197" s="101"/>
      <c r="IU197" s="101"/>
      <c r="IV197" s="101"/>
      <c r="IW197" s="101"/>
      <c r="IX197" s="101"/>
      <c r="IY197" s="101"/>
      <c r="IZ197" s="101"/>
      <c r="JA197" s="101"/>
      <c r="JB197" s="101"/>
      <c r="JC197" s="101"/>
      <c r="JD197" s="101"/>
      <c r="JE197" s="101"/>
      <c r="JF197" s="101"/>
      <c r="JG197" s="101"/>
      <c r="JH197" s="101"/>
      <c r="JI197" s="101"/>
      <c r="JJ197" s="101"/>
      <c r="JK197" s="101"/>
      <c r="JL197" s="101"/>
      <c r="JM197" s="101"/>
      <c r="JN197" s="101"/>
      <c r="JO197" s="101"/>
      <c r="JP197" s="101"/>
      <c r="JQ197" s="101"/>
      <c r="JR197" s="101"/>
      <c r="JS197" s="101"/>
      <c r="JT197" s="101"/>
      <c r="JU197" s="101"/>
      <c r="JV197" s="101"/>
      <c r="JW197" s="101"/>
      <c r="JX197" s="101"/>
      <c r="JY197" s="101"/>
      <c r="JZ197" s="101"/>
      <c r="KA197" s="101"/>
      <c r="KB197" s="101"/>
      <c r="KC197" s="101"/>
      <c r="KD197" s="101"/>
      <c r="KE197" s="101"/>
      <c r="KF197" s="101"/>
      <c r="KG197" s="101"/>
      <c r="KH197" s="101"/>
      <c r="KI197" s="101"/>
      <c r="KJ197" s="101"/>
      <c r="KK197" s="101"/>
      <c r="KL197" s="101"/>
      <c r="KM197" s="101"/>
      <c r="KN197" s="101"/>
      <c r="KO197" s="101"/>
      <c r="KP197" s="101"/>
      <c r="KQ197" s="101"/>
      <c r="KR197" s="101"/>
      <c r="KS197" s="101"/>
      <c r="KT197" s="101"/>
      <c r="KU197" s="101"/>
      <c r="KV197" s="101"/>
      <c r="KW197" s="101"/>
      <c r="KX197" s="101"/>
      <c r="KY197" s="101"/>
      <c r="KZ197" s="101"/>
      <c r="LA197" s="101"/>
    </row>
    <row r="198" spans="1:313" s="18" customFormat="1" ht="30" customHeight="1" x14ac:dyDescent="0.25">
      <c r="A198" s="32" t="s">
        <v>1315</v>
      </c>
      <c r="B198" s="32"/>
      <c r="C198" s="32" t="s">
        <v>1316</v>
      </c>
      <c r="D198" s="33">
        <v>10</v>
      </c>
      <c r="E198" s="23">
        <f t="shared" ref="E198:E199" si="23">G198*F198</f>
        <v>4500000</v>
      </c>
      <c r="F198" s="24">
        <v>4.4999999999999998E-2</v>
      </c>
      <c r="G198" s="23">
        <v>100000000</v>
      </c>
      <c r="H198" s="21" t="s">
        <v>188</v>
      </c>
      <c r="I198" s="21"/>
      <c r="J198" s="21"/>
      <c r="K198" s="21">
        <v>22</v>
      </c>
      <c r="L198" s="21" t="s">
        <v>187</v>
      </c>
      <c r="M198" s="2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1"/>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c r="GE198" s="101"/>
      <c r="GF198" s="101"/>
      <c r="GG198" s="101"/>
      <c r="GH198" s="101"/>
      <c r="GI198" s="101"/>
      <c r="GJ198" s="101"/>
      <c r="GK198" s="101"/>
      <c r="GL198" s="101"/>
      <c r="GM198" s="101"/>
      <c r="GN198" s="101"/>
      <c r="GO198" s="101"/>
      <c r="GP198" s="101"/>
      <c r="GQ198" s="101"/>
      <c r="GR198" s="101"/>
      <c r="GS198" s="101"/>
      <c r="GT198" s="101"/>
      <c r="GU198" s="101"/>
      <c r="GV198" s="101"/>
      <c r="GW198" s="101"/>
      <c r="GX198" s="101"/>
      <c r="GY198" s="101"/>
      <c r="GZ198" s="101"/>
      <c r="HA198" s="101"/>
      <c r="HB198" s="101"/>
      <c r="HC198" s="101"/>
      <c r="HD198" s="101"/>
      <c r="HE198" s="101"/>
      <c r="HF198" s="101"/>
      <c r="HG198" s="101"/>
      <c r="HH198" s="101"/>
      <c r="HI198" s="101"/>
      <c r="HJ198" s="101"/>
      <c r="HK198" s="101"/>
      <c r="HL198" s="101"/>
      <c r="HM198" s="101"/>
      <c r="HN198" s="101"/>
      <c r="HO198" s="101"/>
      <c r="HP198" s="101"/>
      <c r="HQ198" s="101"/>
      <c r="HR198" s="101"/>
      <c r="HS198" s="101"/>
      <c r="HT198" s="101"/>
      <c r="HU198" s="101"/>
      <c r="HV198" s="101"/>
      <c r="HW198" s="101"/>
      <c r="HX198" s="101"/>
      <c r="HY198" s="101"/>
      <c r="HZ198" s="101"/>
      <c r="IA198" s="101"/>
      <c r="IB198" s="101"/>
      <c r="IC198" s="101"/>
      <c r="ID198" s="101"/>
      <c r="IE198" s="101"/>
      <c r="IF198" s="101"/>
      <c r="IG198" s="101"/>
      <c r="IH198" s="101"/>
      <c r="II198" s="101"/>
      <c r="IJ198" s="101"/>
      <c r="IK198" s="101"/>
      <c r="IL198" s="101"/>
      <c r="IM198" s="101"/>
      <c r="IN198" s="101"/>
      <c r="IO198" s="101"/>
      <c r="IP198" s="101"/>
      <c r="IQ198" s="101"/>
      <c r="IR198" s="101"/>
      <c r="IS198" s="101"/>
      <c r="IT198" s="101"/>
      <c r="IU198" s="101"/>
      <c r="IV198" s="101"/>
      <c r="IW198" s="101"/>
      <c r="IX198" s="101"/>
      <c r="IY198" s="101"/>
      <c r="IZ198" s="101"/>
      <c r="JA198" s="101"/>
      <c r="JB198" s="101"/>
      <c r="JC198" s="101"/>
      <c r="JD198" s="101"/>
      <c r="JE198" s="101"/>
      <c r="JF198" s="101"/>
      <c r="JG198" s="101"/>
      <c r="JH198" s="101"/>
      <c r="JI198" s="101"/>
      <c r="JJ198" s="101"/>
      <c r="JK198" s="101"/>
      <c r="JL198" s="101"/>
      <c r="JM198" s="101"/>
      <c r="JN198" s="101"/>
      <c r="JO198" s="101"/>
      <c r="JP198" s="101"/>
      <c r="JQ198" s="101"/>
      <c r="JR198" s="101"/>
      <c r="JS198" s="101"/>
      <c r="JT198" s="101"/>
      <c r="JU198" s="101"/>
      <c r="JV198" s="101"/>
      <c r="JW198" s="101"/>
      <c r="JX198" s="101"/>
      <c r="JY198" s="101"/>
      <c r="JZ198" s="101"/>
      <c r="KA198" s="101"/>
      <c r="KB198" s="101"/>
      <c r="KC198" s="101"/>
      <c r="KD198" s="101"/>
      <c r="KE198" s="101"/>
      <c r="KF198" s="101"/>
      <c r="KG198" s="101"/>
      <c r="KH198" s="101"/>
      <c r="KI198" s="101"/>
      <c r="KJ198" s="101"/>
      <c r="KK198" s="101"/>
      <c r="KL198" s="101"/>
      <c r="KM198" s="101"/>
      <c r="KN198" s="101"/>
      <c r="KO198" s="101"/>
      <c r="KP198" s="101"/>
      <c r="KQ198" s="101"/>
      <c r="KR198" s="101"/>
      <c r="KS198" s="101"/>
      <c r="KT198" s="101"/>
      <c r="KU198" s="101"/>
      <c r="KV198" s="101"/>
      <c r="KW198" s="101"/>
      <c r="KX198" s="101"/>
      <c r="KY198" s="101"/>
      <c r="KZ198" s="101"/>
      <c r="LA198" s="101"/>
    </row>
    <row r="199" spans="1:313" s="18" customFormat="1" ht="30" customHeight="1" x14ac:dyDescent="0.25">
      <c r="A199" s="32"/>
      <c r="B199" s="32"/>
      <c r="C199" s="32">
        <v>27</v>
      </c>
      <c r="D199" s="33"/>
      <c r="E199" s="23">
        <f t="shared" si="23"/>
        <v>3000000</v>
      </c>
      <c r="F199" s="24">
        <v>0.05</v>
      </c>
      <c r="G199" s="23">
        <v>60000000</v>
      </c>
      <c r="H199" s="26">
        <v>1787</v>
      </c>
      <c r="I199" s="26"/>
      <c r="J199" s="29"/>
      <c r="K199" s="29"/>
      <c r="L199" s="29" t="s">
        <v>1310</v>
      </c>
      <c r="M199" s="2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c r="GE199" s="101"/>
      <c r="GF199" s="101"/>
      <c r="GG199" s="101"/>
      <c r="GH199" s="101"/>
      <c r="GI199" s="101"/>
      <c r="GJ199" s="101"/>
      <c r="GK199" s="101"/>
      <c r="GL199" s="101"/>
      <c r="GM199" s="101"/>
      <c r="GN199" s="101"/>
      <c r="GO199" s="101"/>
      <c r="GP199" s="101"/>
      <c r="GQ199" s="101"/>
      <c r="GR199" s="101"/>
      <c r="GS199" s="101"/>
      <c r="GT199" s="101"/>
      <c r="GU199" s="101"/>
      <c r="GV199" s="101"/>
      <c r="GW199" s="101"/>
      <c r="GX199" s="101"/>
      <c r="GY199" s="101"/>
      <c r="GZ199" s="101"/>
      <c r="HA199" s="101"/>
      <c r="HB199" s="101"/>
      <c r="HC199" s="101"/>
      <c r="HD199" s="101"/>
      <c r="HE199" s="101"/>
      <c r="HF199" s="101"/>
      <c r="HG199" s="101"/>
      <c r="HH199" s="101"/>
      <c r="HI199" s="101"/>
      <c r="HJ199" s="101"/>
      <c r="HK199" s="101"/>
      <c r="HL199" s="101"/>
      <c r="HM199" s="101"/>
      <c r="HN199" s="101"/>
      <c r="HO199" s="101"/>
      <c r="HP199" s="101"/>
      <c r="HQ199" s="101"/>
      <c r="HR199" s="101"/>
      <c r="HS199" s="101"/>
      <c r="HT199" s="101"/>
      <c r="HU199" s="101"/>
      <c r="HV199" s="101"/>
      <c r="HW199" s="101"/>
      <c r="HX199" s="101"/>
      <c r="HY199" s="101"/>
      <c r="HZ199" s="101"/>
      <c r="IA199" s="101"/>
      <c r="IB199" s="101"/>
      <c r="IC199" s="101"/>
      <c r="ID199" s="101"/>
      <c r="IE199" s="101"/>
      <c r="IF199" s="101"/>
      <c r="IG199" s="101"/>
      <c r="IH199" s="101"/>
      <c r="II199" s="101"/>
      <c r="IJ199" s="101"/>
      <c r="IK199" s="101"/>
      <c r="IL199" s="101"/>
      <c r="IM199" s="101"/>
      <c r="IN199" s="101"/>
      <c r="IO199" s="101"/>
      <c r="IP199" s="101"/>
      <c r="IQ199" s="101"/>
      <c r="IR199" s="101"/>
      <c r="IS199" s="101"/>
      <c r="IT199" s="101"/>
      <c r="IU199" s="101"/>
      <c r="IV199" s="101"/>
      <c r="IW199" s="101"/>
      <c r="IX199" s="101"/>
      <c r="IY199" s="101"/>
      <c r="IZ199" s="101"/>
      <c r="JA199" s="101"/>
      <c r="JB199" s="101"/>
      <c r="JC199" s="101"/>
      <c r="JD199" s="101"/>
      <c r="JE199" s="101"/>
      <c r="JF199" s="101"/>
      <c r="JG199" s="101"/>
      <c r="JH199" s="101"/>
      <c r="JI199" s="101"/>
      <c r="JJ199" s="101"/>
      <c r="JK199" s="101"/>
      <c r="JL199" s="101"/>
      <c r="JM199" s="101"/>
      <c r="JN199" s="101"/>
      <c r="JO199" s="101"/>
      <c r="JP199" s="101"/>
      <c r="JQ199" s="101"/>
      <c r="JR199" s="101"/>
      <c r="JS199" s="101"/>
      <c r="JT199" s="101"/>
      <c r="JU199" s="101"/>
      <c r="JV199" s="101"/>
      <c r="JW199" s="101"/>
      <c r="JX199" s="101"/>
      <c r="JY199" s="101"/>
      <c r="JZ199" s="101"/>
      <c r="KA199" s="101"/>
      <c r="KB199" s="101"/>
      <c r="KC199" s="101"/>
      <c r="KD199" s="101"/>
      <c r="KE199" s="101"/>
      <c r="KF199" s="101"/>
      <c r="KG199" s="101"/>
      <c r="KH199" s="101"/>
      <c r="KI199" s="101"/>
      <c r="KJ199" s="101"/>
      <c r="KK199" s="101"/>
      <c r="KL199" s="101"/>
      <c r="KM199" s="101"/>
      <c r="KN199" s="101"/>
      <c r="KO199" s="101"/>
      <c r="KP199" s="101"/>
      <c r="KQ199" s="101"/>
      <c r="KR199" s="101"/>
      <c r="KS199" s="101"/>
      <c r="KT199" s="101"/>
      <c r="KU199" s="101"/>
      <c r="KV199" s="101"/>
      <c r="KW199" s="101"/>
      <c r="KX199" s="101"/>
      <c r="KY199" s="101"/>
      <c r="KZ199" s="101"/>
      <c r="LA199" s="101"/>
    </row>
    <row r="200" spans="1:313" s="18" customFormat="1" ht="30" customHeight="1" x14ac:dyDescent="0.25">
      <c r="A200" s="21" t="s">
        <v>1021</v>
      </c>
      <c r="B200" s="21"/>
      <c r="C200" s="21">
        <v>28</v>
      </c>
      <c r="D200" s="22">
        <v>1</v>
      </c>
      <c r="E200" s="23">
        <f>G200*F200</f>
        <v>1350000</v>
      </c>
      <c r="F200" s="24">
        <v>4.4999999999999998E-2</v>
      </c>
      <c r="G200" s="23">
        <v>30000000</v>
      </c>
      <c r="H200" s="21"/>
      <c r="I200" s="21"/>
      <c r="J200" s="21"/>
      <c r="K200" s="21"/>
      <c r="L200" s="21" t="s">
        <v>898</v>
      </c>
      <c r="M200" s="2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c r="GE200" s="101"/>
      <c r="GF200" s="101"/>
      <c r="GG200" s="101"/>
      <c r="GH200" s="101"/>
      <c r="GI200" s="101"/>
      <c r="GJ200" s="101"/>
      <c r="GK200" s="101"/>
      <c r="GL200" s="101"/>
      <c r="GM200" s="101"/>
      <c r="GN200" s="101"/>
      <c r="GO200" s="101"/>
      <c r="GP200" s="101"/>
      <c r="GQ200" s="101"/>
      <c r="GR200" s="101"/>
      <c r="GS200" s="101"/>
      <c r="GT200" s="101"/>
      <c r="GU200" s="101"/>
      <c r="GV200" s="101"/>
      <c r="GW200" s="101"/>
      <c r="GX200" s="101"/>
      <c r="GY200" s="101"/>
      <c r="GZ200" s="101"/>
      <c r="HA200" s="101"/>
      <c r="HB200" s="101"/>
      <c r="HC200" s="101"/>
      <c r="HD200" s="101"/>
      <c r="HE200" s="101"/>
      <c r="HF200" s="101"/>
      <c r="HG200" s="101"/>
      <c r="HH200" s="101"/>
      <c r="HI200" s="101"/>
      <c r="HJ200" s="101"/>
      <c r="HK200" s="101"/>
      <c r="HL200" s="101"/>
      <c r="HM200" s="101"/>
      <c r="HN200" s="101"/>
      <c r="HO200" s="101"/>
      <c r="HP200" s="101"/>
      <c r="HQ200" s="101"/>
      <c r="HR200" s="101"/>
      <c r="HS200" s="101"/>
      <c r="HT200" s="101"/>
      <c r="HU200" s="101"/>
      <c r="HV200" s="101"/>
      <c r="HW200" s="101"/>
      <c r="HX200" s="101"/>
      <c r="HY200" s="101"/>
      <c r="HZ200" s="101"/>
      <c r="IA200" s="101"/>
      <c r="IB200" s="101"/>
      <c r="IC200" s="101"/>
      <c r="ID200" s="101"/>
      <c r="IE200" s="101"/>
      <c r="IF200" s="101"/>
      <c r="IG200" s="101"/>
      <c r="IH200" s="101"/>
      <c r="II200" s="101"/>
      <c r="IJ200" s="101"/>
      <c r="IK200" s="101"/>
      <c r="IL200" s="101"/>
      <c r="IM200" s="101"/>
      <c r="IN200" s="101"/>
      <c r="IO200" s="101"/>
      <c r="IP200" s="101"/>
      <c r="IQ200" s="101"/>
      <c r="IR200" s="101"/>
      <c r="IS200" s="101"/>
      <c r="IT200" s="101"/>
      <c r="IU200" s="101"/>
      <c r="IV200" s="101"/>
      <c r="IW200" s="101"/>
      <c r="IX200" s="101"/>
      <c r="IY200" s="101"/>
      <c r="IZ200" s="101"/>
      <c r="JA200" s="101"/>
      <c r="JB200" s="101"/>
      <c r="JC200" s="101"/>
      <c r="JD200" s="101"/>
      <c r="JE200" s="101"/>
      <c r="JF200" s="101"/>
      <c r="JG200" s="101"/>
      <c r="JH200" s="101"/>
      <c r="JI200" s="101"/>
      <c r="JJ200" s="101"/>
      <c r="JK200" s="101"/>
      <c r="JL200" s="101"/>
      <c r="JM200" s="101"/>
      <c r="JN200" s="101"/>
      <c r="JO200" s="101"/>
      <c r="JP200" s="101"/>
      <c r="JQ200" s="101"/>
      <c r="JR200" s="101"/>
      <c r="JS200" s="101"/>
      <c r="JT200" s="101"/>
      <c r="JU200" s="101"/>
      <c r="JV200" s="101"/>
      <c r="JW200" s="101"/>
      <c r="JX200" s="101"/>
      <c r="JY200" s="101"/>
      <c r="JZ200" s="101"/>
      <c r="KA200" s="101"/>
      <c r="KB200" s="101"/>
      <c r="KC200" s="101"/>
      <c r="KD200" s="101"/>
      <c r="KE200" s="101"/>
      <c r="KF200" s="101"/>
      <c r="KG200" s="101"/>
      <c r="KH200" s="101"/>
      <c r="KI200" s="101"/>
      <c r="KJ200" s="101"/>
      <c r="KK200" s="101"/>
      <c r="KL200" s="101"/>
      <c r="KM200" s="101"/>
      <c r="KN200" s="101"/>
      <c r="KO200" s="101"/>
      <c r="KP200" s="101"/>
      <c r="KQ200" s="101"/>
      <c r="KR200" s="101"/>
      <c r="KS200" s="101"/>
      <c r="KT200" s="101"/>
      <c r="KU200" s="101"/>
      <c r="KV200" s="101"/>
      <c r="KW200" s="101"/>
      <c r="KX200" s="101"/>
      <c r="KY200" s="101"/>
      <c r="KZ200" s="101"/>
      <c r="LA200" s="101"/>
    </row>
    <row r="201" spans="1:313" s="18" customFormat="1" ht="30" customHeight="1" x14ac:dyDescent="0.25">
      <c r="A201" s="21" t="s">
        <v>1135</v>
      </c>
      <c r="B201" s="21"/>
      <c r="C201" s="21">
        <v>28</v>
      </c>
      <c r="D201" s="22">
        <v>27</v>
      </c>
      <c r="E201" s="23">
        <f>G201*F201</f>
        <v>840000</v>
      </c>
      <c r="F201" s="24">
        <v>0.04</v>
      </c>
      <c r="G201" s="55">
        <v>21000000</v>
      </c>
      <c r="H201" s="26"/>
      <c r="I201" s="26"/>
      <c r="J201" s="29"/>
      <c r="K201" s="29"/>
      <c r="L201" s="29" t="s">
        <v>419</v>
      </c>
      <c r="M201" s="2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c r="GE201" s="101"/>
      <c r="GF201" s="101"/>
      <c r="GG201" s="101"/>
      <c r="GH201" s="101"/>
      <c r="GI201" s="101"/>
      <c r="GJ201" s="101"/>
      <c r="GK201" s="101"/>
      <c r="GL201" s="101"/>
      <c r="GM201" s="101"/>
      <c r="GN201" s="101"/>
      <c r="GO201" s="101"/>
      <c r="GP201" s="101"/>
      <c r="GQ201" s="101"/>
      <c r="GR201" s="101"/>
      <c r="GS201" s="101"/>
      <c r="GT201" s="101"/>
      <c r="GU201" s="101"/>
      <c r="GV201" s="101"/>
      <c r="GW201" s="101"/>
      <c r="GX201" s="101"/>
      <c r="GY201" s="101"/>
      <c r="GZ201" s="101"/>
      <c r="HA201" s="101"/>
      <c r="HB201" s="101"/>
      <c r="HC201" s="101"/>
      <c r="HD201" s="101"/>
      <c r="HE201" s="101"/>
      <c r="HF201" s="101"/>
      <c r="HG201" s="101"/>
      <c r="HH201" s="101"/>
      <c r="HI201" s="101"/>
      <c r="HJ201" s="101"/>
      <c r="HK201" s="101"/>
      <c r="HL201" s="101"/>
      <c r="HM201" s="101"/>
      <c r="HN201" s="101"/>
      <c r="HO201" s="101"/>
      <c r="HP201" s="101"/>
      <c r="HQ201" s="101"/>
      <c r="HR201" s="101"/>
      <c r="HS201" s="101"/>
      <c r="HT201" s="101"/>
      <c r="HU201" s="101"/>
      <c r="HV201" s="101"/>
      <c r="HW201" s="101"/>
      <c r="HX201" s="101"/>
      <c r="HY201" s="101"/>
      <c r="HZ201" s="101"/>
      <c r="IA201" s="101"/>
      <c r="IB201" s="101"/>
      <c r="IC201" s="101"/>
      <c r="ID201" s="101"/>
      <c r="IE201" s="101"/>
      <c r="IF201" s="101"/>
      <c r="IG201" s="101"/>
      <c r="IH201" s="101"/>
      <c r="II201" s="101"/>
      <c r="IJ201" s="101"/>
      <c r="IK201" s="101"/>
      <c r="IL201" s="101"/>
      <c r="IM201" s="101"/>
      <c r="IN201" s="101"/>
      <c r="IO201" s="101"/>
      <c r="IP201" s="101"/>
      <c r="IQ201" s="101"/>
      <c r="IR201" s="101"/>
      <c r="IS201" s="101"/>
      <c r="IT201" s="101"/>
      <c r="IU201" s="101"/>
      <c r="IV201" s="101"/>
      <c r="IW201" s="101"/>
      <c r="IX201" s="101"/>
      <c r="IY201" s="101"/>
      <c r="IZ201" s="101"/>
      <c r="JA201" s="101"/>
      <c r="JB201" s="101"/>
      <c r="JC201" s="101"/>
      <c r="JD201" s="101"/>
      <c r="JE201" s="101"/>
      <c r="JF201" s="101"/>
      <c r="JG201" s="101"/>
      <c r="JH201" s="101"/>
      <c r="JI201" s="101"/>
      <c r="JJ201" s="101"/>
      <c r="JK201" s="101"/>
      <c r="JL201" s="101"/>
      <c r="JM201" s="101"/>
      <c r="JN201" s="101"/>
      <c r="JO201" s="101"/>
      <c r="JP201" s="101"/>
      <c r="JQ201" s="101"/>
      <c r="JR201" s="101"/>
      <c r="JS201" s="101"/>
      <c r="JT201" s="101"/>
      <c r="JU201" s="101"/>
      <c r="JV201" s="101"/>
      <c r="JW201" s="101"/>
      <c r="JX201" s="101"/>
      <c r="JY201" s="101"/>
      <c r="JZ201" s="101"/>
      <c r="KA201" s="101"/>
      <c r="KB201" s="101"/>
      <c r="KC201" s="101"/>
      <c r="KD201" s="101"/>
      <c r="KE201" s="101"/>
      <c r="KF201" s="101"/>
      <c r="KG201" s="101"/>
      <c r="KH201" s="101"/>
      <c r="KI201" s="101"/>
      <c r="KJ201" s="101"/>
      <c r="KK201" s="101"/>
      <c r="KL201" s="101"/>
      <c r="KM201" s="101"/>
      <c r="KN201" s="101"/>
      <c r="KO201" s="101"/>
      <c r="KP201" s="101"/>
      <c r="KQ201" s="101"/>
      <c r="KR201" s="101"/>
      <c r="KS201" s="101"/>
      <c r="KT201" s="101"/>
      <c r="KU201" s="101"/>
      <c r="KV201" s="101"/>
      <c r="KW201" s="101"/>
      <c r="KX201" s="101"/>
      <c r="KY201" s="101"/>
      <c r="KZ201" s="101"/>
      <c r="LA201" s="101"/>
    </row>
    <row r="202" spans="1:313" s="18" customFormat="1" ht="30" customHeight="1" x14ac:dyDescent="0.25">
      <c r="A202" s="21" t="s">
        <v>548</v>
      </c>
      <c r="B202" s="21"/>
      <c r="C202" s="21">
        <v>28</v>
      </c>
      <c r="D202" s="22">
        <v>23</v>
      </c>
      <c r="E202" s="23">
        <f>G202*F202</f>
        <v>2400000</v>
      </c>
      <c r="F202" s="24">
        <v>0.04</v>
      </c>
      <c r="G202" s="23">
        <v>60000000</v>
      </c>
      <c r="H202" s="23" t="s">
        <v>194</v>
      </c>
      <c r="I202" s="23"/>
      <c r="J202" s="21"/>
      <c r="K202" s="21">
        <v>23</v>
      </c>
      <c r="L202" s="21" t="s">
        <v>96</v>
      </c>
      <c r="M202" s="2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c r="GE202" s="101"/>
      <c r="GF202" s="101"/>
      <c r="GG202" s="101"/>
      <c r="GH202" s="101"/>
      <c r="GI202" s="101"/>
      <c r="GJ202" s="101"/>
      <c r="GK202" s="101"/>
      <c r="GL202" s="101"/>
      <c r="GM202" s="101"/>
      <c r="GN202" s="101"/>
      <c r="GO202" s="101"/>
      <c r="GP202" s="101"/>
      <c r="GQ202" s="101"/>
      <c r="GR202" s="101"/>
      <c r="GS202" s="101"/>
      <c r="GT202" s="101"/>
      <c r="GU202" s="101"/>
      <c r="GV202" s="101"/>
      <c r="GW202" s="101"/>
      <c r="GX202" s="101"/>
      <c r="GY202" s="101"/>
      <c r="GZ202" s="101"/>
      <c r="HA202" s="101"/>
      <c r="HB202" s="101"/>
      <c r="HC202" s="101"/>
      <c r="HD202" s="101"/>
      <c r="HE202" s="101"/>
      <c r="HF202" s="101"/>
      <c r="HG202" s="101"/>
      <c r="HH202" s="101"/>
      <c r="HI202" s="101"/>
      <c r="HJ202" s="101"/>
      <c r="HK202" s="101"/>
      <c r="HL202" s="101"/>
      <c r="HM202" s="101"/>
      <c r="HN202" s="101"/>
      <c r="HO202" s="101"/>
      <c r="HP202" s="101"/>
      <c r="HQ202" s="101"/>
      <c r="HR202" s="101"/>
      <c r="HS202" s="101"/>
      <c r="HT202" s="101"/>
      <c r="HU202" s="101"/>
      <c r="HV202" s="101"/>
      <c r="HW202" s="101"/>
      <c r="HX202" s="101"/>
      <c r="HY202" s="101"/>
      <c r="HZ202" s="101"/>
      <c r="IA202" s="101"/>
      <c r="IB202" s="101"/>
      <c r="IC202" s="101"/>
      <c r="ID202" s="101"/>
      <c r="IE202" s="101"/>
      <c r="IF202" s="101"/>
      <c r="IG202" s="101"/>
      <c r="IH202" s="101"/>
      <c r="II202" s="101"/>
      <c r="IJ202" s="101"/>
      <c r="IK202" s="101"/>
      <c r="IL202" s="101"/>
      <c r="IM202" s="101"/>
      <c r="IN202" s="101"/>
      <c r="IO202" s="101"/>
      <c r="IP202" s="101"/>
      <c r="IQ202" s="101"/>
      <c r="IR202" s="101"/>
      <c r="IS202" s="101"/>
      <c r="IT202" s="101"/>
      <c r="IU202" s="101"/>
      <c r="IV202" s="101"/>
      <c r="IW202" s="101"/>
      <c r="IX202" s="101"/>
      <c r="IY202" s="101"/>
      <c r="IZ202" s="101"/>
      <c r="JA202" s="101"/>
      <c r="JB202" s="101"/>
      <c r="JC202" s="101"/>
      <c r="JD202" s="101"/>
      <c r="JE202" s="101"/>
      <c r="JF202" s="101"/>
      <c r="JG202" s="101"/>
      <c r="JH202" s="101"/>
      <c r="JI202" s="101"/>
      <c r="JJ202" s="101"/>
      <c r="JK202" s="101"/>
      <c r="JL202" s="101"/>
      <c r="JM202" s="101"/>
      <c r="JN202" s="101"/>
      <c r="JO202" s="101"/>
      <c r="JP202" s="101"/>
      <c r="JQ202" s="101"/>
      <c r="JR202" s="101"/>
      <c r="JS202" s="101"/>
      <c r="JT202" s="101"/>
      <c r="JU202" s="101"/>
      <c r="JV202" s="101"/>
      <c r="JW202" s="101"/>
      <c r="JX202" s="101"/>
      <c r="JY202" s="101"/>
      <c r="JZ202" s="101"/>
      <c r="KA202" s="101"/>
      <c r="KB202" s="101"/>
      <c r="KC202" s="101"/>
      <c r="KD202" s="101"/>
      <c r="KE202" s="101"/>
      <c r="KF202" s="101"/>
      <c r="KG202" s="101"/>
      <c r="KH202" s="101"/>
      <c r="KI202" s="101"/>
      <c r="KJ202" s="101"/>
      <c r="KK202" s="101"/>
      <c r="KL202" s="101"/>
      <c r="KM202" s="101"/>
      <c r="KN202" s="101"/>
      <c r="KO202" s="101"/>
      <c r="KP202" s="101"/>
      <c r="KQ202" s="101"/>
      <c r="KR202" s="101"/>
      <c r="KS202" s="101"/>
      <c r="KT202" s="101"/>
      <c r="KU202" s="101"/>
      <c r="KV202" s="101"/>
      <c r="KW202" s="101"/>
      <c r="KX202" s="101"/>
      <c r="KY202" s="101"/>
      <c r="KZ202" s="101"/>
      <c r="LA202" s="101"/>
    </row>
    <row r="203" spans="1:313" s="18" customFormat="1" ht="30" customHeight="1" x14ac:dyDescent="0.25">
      <c r="A203" s="21" t="s">
        <v>1273</v>
      </c>
      <c r="B203" s="21"/>
      <c r="C203" s="21">
        <v>28</v>
      </c>
      <c r="D203" s="22" t="s">
        <v>1272</v>
      </c>
      <c r="E203" s="23">
        <f>G203*F203</f>
        <v>6000000</v>
      </c>
      <c r="F203" s="24">
        <v>0.04</v>
      </c>
      <c r="G203" s="23">
        <v>150000000</v>
      </c>
      <c r="H203" s="21">
        <v>4762</v>
      </c>
      <c r="I203" s="21"/>
      <c r="J203" s="21"/>
      <c r="K203" s="21"/>
      <c r="L203" s="21" t="s">
        <v>1311</v>
      </c>
      <c r="M203" s="2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c r="GE203" s="101"/>
      <c r="GF203" s="101"/>
      <c r="GG203" s="101"/>
      <c r="GH203" s="101"/>
      <c r="GI203" s="101"/>
      <c r="GJ203" s="101"/>
      <c r="GK203" s="101"/>
      <c r="GL203" s="101"/>
      <c r="GM203" s="101"/>
      <c r="GN203" s="101"/>
      <c r="GO203" s="101"/>
      <c r="GP203" s="101"/>
      <c r="GQ203" s="101"/>
      <c r="GR203" s="101"/>
      <c r="GS203" s="101"/>
      <c r="GT203" s="101"/>
      <c r="GU203" s="101"/>
      <c r="GV203" s="101"/>
      <c r="GW203" s="101"/>
      <c r="GX203" s="101"/>
      <c r="GY203" s="101"/>
      <c r="GZ203" s="101"/>
      <c r="HA203" s="101"/>
      <c r="HB203" s="101"/>
      <c r="HC203" s="101"/>
      <c r="HD203" s="101"/>
      <c r="HE203" s="101"/>
      <c r="HF203" s="101"/>
      <c r="HG203" s="101"/>
      <c r="HH203" s="101"/>
      <c r="HI203" s="101"/>
      <c r="HJ203" s="101"/>
      <c r="HK203" s="101"/>
      <c r="HL203" s="101"/>
      <c r="HM203" s="101"/>
      <c r="HN203" s="101"/>
      <c r="HO203" s="101"/>
      <c r="HP203" s="101"/>
      <c r="HQ203" s="101"/>
      <c r="HR203" s="101"/>
      <c r="HS203" s="101"/>
      <c r="HT203" s="101"/>
      <c r="HU203" s="101"/>
      <c r="HV203" s="101"/>
      <c r="HW203" s="101"/>
      <c r="HX203" s="101"/>
      <c r="HY203" s="101"/>
      <c r="HZ203" s="101"/>
      <c r="IA203" s="101"/>
      <c r="IB203" s="101"/>
      <c r="IC203" s="101"/>
      <c r="ID203" s="101"/>
      <c r="IE203" s="101"/>
      <c r="IF203" s="101"/>
      <c r="IG203" s="101"/>
      <c r="IH203" s="101"/>
      <c r="II203" s="101"/>
      <c r="IJ203" s="101"/>
      <c r="IK203" s="101"/>
      <c r="IL203" s="101"/>
      <c r="IM203" s="101"/>
      <c r="IN203" s="101"/>
      <c r="IO203" s="101"/>
      <c r="IP203" s="101"/>
      <c r="IQ203" s="101"/>
      <c r="IR203" s="101"/>
      <c r="IS203" s="101"/>
      <c r="IT203" s="101"/>
      <c r="IU203" s="101"/>
      <c r="IV203" s="101"/>
      <c r="IW203" s="101"/>
      <c r="IX203" s="101"/>
      <c r="IY203" s="101"/>
      <c r="IZ203" s="101"/>
      <c r="JA203" s="101"/>
      <c r="JB203" s="101"/>
      <c r="JC203" s="101"/>
      <c r="JD203" s="101"/>
      <c r="JE203" s="101"/>
      <c r="JF203" s="101"/>
      <c r="JG203" s="101"/>
      <c r="JH203" s="101"/>
      <c r="JI203" s="101"/>
      <c r="JJ203" s="101"/>
      <c r="JK203" s="101"/>
      <c r="JL203" s="101"/>
      <c r="JM203" s="101"/>
      <c r="JN203" s="101"/>
      <c r="JO203" s="101"/>
      <c r="JP203" s="101"/>
      <c r="JQ203" s="101"/>
      <c r="JR203" s="101"/>
      <c r="JS203" s="101"/>
      <c r="JT203" s="101"/>
      <c r="JU203" s="101"/>
      <c r="JV203" s="101"/>
      <c r="JW203" s="101"/>
      <c r="JX203" s="101"/>
      <c r="JY203" s="101"/>
      <c r="JZ203" s="101"/>
      <c r="KA203" s="101"/>
      <c r="KB203" s="101"/>
      <c r="KC203" s="101"/>
      <c r="KD203" s="101"/>
      <c r="KE203" s="101"/>
      <c r="KF203" s="101"/>
      <c r="KG203" s="101"/>
      <c r="KH203" s="101"/>
      <c r="KI203" s="101"/>
      <c r="KJ203" s="101"/>
      <c r="KK203" s="101"/>
      <c r="KL203" s="101"/>
      <c r="KM203" s="101"/>
      <c r="KN203" s="101"/>
      <c r="KO203" s="101"/>
      <c r="KP203" s="101"/>
      <c r="KQ203" s="101"/>
      <c r="KR203" s="101"/>
      <c r="KS203" s="101"/>
      <c r="KT203" s="101"/>
      <c r="KU203" s="101"/>
      <c r="KV203" s="101"/>
      <c r="KW203" s="101"/>
      <c r="KX203" s="101"/>
      <c r="KY203" s="101"/>
      <c r="KZ203" s="101"/>
      <c r="LA203" s="101"/>
    </row>
    <row r="204" spans="1:313" s="18" customFormat="1" ht="30" customHeight="1" x14ac:dyDescent="0.25">
      <c r="A204" s="21" t="s">
        <v>1130</v>
      </c>
      <c r="B204" s="21"/>
      <c r="C204" s="21">
        <v>28</v>
      </c>
      <c r="D204" s="22">
        <v>30</v>
      </c>
      <c r="E204" s="23">
        <f>G204*F204</f>
        <v>6500000</v>
      </c>
      <c r="F204" s="24">
        <v>0.05</v>
      </c>
      <c r="G204" s="23">
        <v>130000000</v>
      </c>
      <c r="H204" s="56" t="s">
        <v>213</v>
      </c>
      <c r="I204" s="23"/>
      <c r="J204" s="21"/>
      <c r="K204" s="21"/>
      <c r="L204" s="57" t="s">
        <v>354</v>
      </c>
      <c r="M204" s="21">
        <v>40</v>
      </c>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c r="GE204" s="101"/>
      <c r="GF204" s="101"/>
      <c r="GG204" s="101"/>
      <c r="GH204" s="101"/>
      <c r="GI204" s="101"/>
      <c r="GJ204" s="101"/>
      <c r="GK204" s="101"/>
      <c r="GL204" s="101"/>
      <c r="GM204" s="101"/>
      <c r="GN204" s="101"/>
      <c r="GO204" s="101"/>
      <c r="GP204" s="101"/>
      <c r="GQ204" s="101"/>
      <c r="GR204" s="101"/>
      <c r="GS204" s="101"/>
      <c r="GT204" s="101"/>
      <c r="GU204" s="101"/>
      <c r="GV204" s="101"/>
      <c r="GW204" s="101"/>
      <c r="GX204" s="101"/>
      <c r="GY204" s="101"/>
      <c r="GZ204" s="101"/>
      <c r="HA204" s="101"/>
      <c r="HB204" s="101"/>
      <c r="HC204" s="101"/>
      <c r="HD204" s="101"/>
      <c r="HE204" s="101"/>
      <c r="HF204" s="101"/>
      <c r="HG204" s="101"/>
      <c r="HH204" s="101"/>
      <c r="HI204" s="101"/>
      <c r="HJ204" s="101"/>
      <c r="HK204" s="101"/>
      <c r="HL204" s="101"/>
      <c r="HM204" s="101"/>
      <c r="HN204" s="101"/>
      <c r="HO204" s="101"/>
      <c r="HP204" s="101"/>
      <c r="HQ204" s="101"/>
      <c r="HR204" s="101"/>
      <c r="HS204" s="101"/>
      <c r="HT204" s="101"/>
      <c r="HU204" s="101"/>
      <c r="HV204" s="101"/>
      <c r="HW204" s="101"/>
      <c r="HX204" s="101"/>
      <c r="HY204" s="101"/>
      <c r="HZ204" s="101"/>
      <c r="IA204" s="101"/>
      <c r="IB204" s="101"/>
      <c r="IC204" s="101"/>
      <c r="ID204" s="101"/>
      <c r="IE204" s="101"/>
      <c r="IF204" s="101"/>
      <c r="IG204" s="101"/>
      <c r="IH204" s="101"/>
      <c r="II204" s="101"/>
      <c r="IJ204" s="101"/>
      <c r="IK204" s="101"/>
      <c r="IL204" s="101"/>
      <c r="IM204" s="101"/>
      <c r="IN204" s="101"/>
      <c r="IO204" s="101"/>
      <c r="IP204" s="101"/>
      <c r="IQ204" s="101"/>
      <c r="IR204" s="101"/>
      <c r="IS204" s="101"/>
      <c r="IT204" s="101"/>
      <c r="IU204" s="101"/>
      <c r="IV204" s="101"/>
      <c r="IW204" s="101"/>
      <c r="IX204" s="101"/>
      <c r="IY204" s="101"/>
      <c r="IZ204" s="101"/>
      <c r="JA204" s="101"/>
      <c r="JB204" s="101"/>
      <c r="JC204" s="101"/>
      <c r="JD204" s="101"/>
      <c r="JE204" s="101"/>
      <c r="JF204" s="101"/>
      <c r="JG204" s="101"/>
      <c r="JH204" s="101"/>
      <c r="JI204" s="101"/>
      <c r="JJ204" s="101"/>
      <c r="JK204" s="101"/>
      <c r="JL204" s="101"/>
      <c r="JM204" s="101"/>
      <c r="JN204" s="101"/>
      <c r="JO204" s="101"/>
      <c r="JP204" s="101"/>
      <c r="JQ204" s="101"/>
      <c r="JR204" s="101"/>
      <c r="JS204" s="101"/>
      <c r="JT204" s="101"/>
      <c r="JU204" s="101"/>
      <c r="JV204" s="101"/>
      <c r="JW204" s="101"/>
      <c r="JX204" s="101"/>
      <c r="JY204" s="101"/>
      <c r="JZ204" s="101"/>
      <c r="KA204" s="101"/>
      <c r="KB204" s="101"/>
      <c r="KC204" s="101"/>
      <c r="KD204" s="101"/>
      <c r="KE204" s="101"/>
      <c r="KF204" s="101"/>
      <c r="KG204" s="101"/>
      <c r="KH204" s="101"/>
      <c r="KI204" s="101"/>
      <c r="KJ204" s="101"/>
      <c r="KK204" s="101"/>
      <c r="KL204" s="101"/>
      <c r="KM204" s="101"/>
      <c r="KN204" s="101"/>
      <c r="KO204" s="101"/>
      <c r="KP204" s="101"/>
      <c r="KQ204" s="101"/>
      <c r="KR204" s="101"/>
      <c r="KS204" s="101"/>
      <c r="KT204" s="101"/>
      <c r="KU204" s="101"/>
      <c r="KV204" s="101"/>
      <c r="KW204" s="101"/>
      <c r="KX204" s="101"/>
      <c r="KY204" s="101"/>
      <c r="KZ204" s="101"/>
      <c r="LA204" s="101"/>
    </row>
    <row r="205" spans="1:313" s="18" customFormat="1" ht="30" customHeight="1" x14ac:dyDescent="0.25">
      <c r="A205" s="21" t="s">
        <v>1312</v>
      </c>
      <c r="B205" s="21"/>
      <c r="C205" s="21">
        <v>28</v>
      </c>
      <c r="D205" s="22"/>
      <c r="E205" s="23">
        <v>5000000</v>
      </c>
      <c r="F205" s="21"/>
      <c r="G205" s="21" t="s">
        <v>2</v>
      </c>
      <c r="H205" s="21" t="s">
        <v>1035</v>
      </c>
      <c r="I205" s="21"/>
      <c r="J205" s="21"/>
      <c r="K205" s="21"/>
      <c r="L205" s="21" t="s">
        <v>938</v>
      </c>
      <c r="M205" s="2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c r="GE205" s="101"/>
      <c r="GF205" s="101"/>
      <c r="GG205" s="101"/>
      <c r="GH205" s="101"/>
      <c r="GI205" s="101"/>
      <c r="GJ205" s="101"/>
      <c r="GK205" s="101"/>
      <c r="GL205" s="101"/>
      <c r="GM205" s="101"/>
      <c r="GN205" s="101"/>
      <c r="GO205" s="101"/>
      <c r="GP205" s="101"/>
      <c r="GQ205" s="101"/>
      <c r="GR205" s="101"/>
      <c r="GS205" s="101"/>
      <c r="GT205" s="101"/>
      <c r="GU205" s="101"/>
      <c r="GV205" s="101"/>
      <c r="GW205" s="101"/>
      <c r="GX205" s="101"/>
      <c r="GY205" s="101"/>
      <c r="GZ205" s="101"/>
      <c r="HA205" s="101"/>
      <c r="HB205" s="101"/>
      <c r="HC205" s="101"/>
      <c r="HD205" s="101"/>
      <c r="HE205" s="101"/>
      <c r="HF205" s="101"/>
      <c r="HG205" s="101"/>
      <c r="HH205" s="101"/>
      <c r="HI205" s="101"/>
      <c r="HJ205" s="101"/>
      <c r="HK205" s="101"/>
      <c r="HL205" s="101"/>
      <c r="HM205" s="101"/>
      <c r="HN205" s="101"/>
      <c r="HO205" s="101"/>
      <c r="HP205" s="101"/>
      <c r="HQ205" s="101"/>
      <c r="HR205" s="101"/>
      <c r="HS205" s="101"/>
      <c r="HT205" s="101"/>
      <c r="HU205" s="101"/>
      <c r="HV205" s="101"/>
      <c r="HW205" s="101"/>
      <c r="HX205" s="101"/>
      <c r="HY205" s="101"/>
      <c r="HZ205" s="101"/>
      <c r="IA205" s="101"/>
      <c r="IB205" s="101"/>
      <c r="IC205" s="101"/>
      <c r="ID205" s="101"/>
      <c r="IE205" s="101"/>
      <c r="IF205" s="101"/>
      <c r="IG205" s="101"/>
      <c r="IH205" s="101"/>
      <c r="II205" s="101"/>
      <c r="IJ205" s="101"/>
      <c r="IK205" s="101"/>
      <c r="IL205" s="101"/>
      <c r="IM205" s="101"/>
      <c r="IN205" s="101"/>
      <c r="IO205" s="101"/>
      <c r="IP205" s="101"/>
      <c r="IQ205" s="101"/>
      <c r="IR205" s="101"/>
      <c r="IS205" s="101"/>
      <c r="IT205" s="101"/>
      <c r="IU205" s="101"/>
      <c r="IV205" s="101"/>
      <c r="IW205" s="101"/>
      <c r="IX205" s="101"/>
      <c r="IY205" s="101"/>
      <c r="IZ205" s="101"/>
      <c r="JA205" s="101"/>
      <c r="JB205" s="101"/>
      <c r="JC205" s="101"/>
      <c r="JD205" s="101"/>
      <c r="JE205" s="101"/>
      <c r="JF205" s="101"/>
      <c r="JG205" s="101"/>
      <c r="JH205" s="101"/>
      <c r="JI205" s="101"/>
      <c r="JJ205" s="101"/>
      <c r="JK205" s="101"/>
      <c r="JL205" s="101"/>
      <c r="JM205" s="101"/>
      <c r="JN205" s="101"/>
      <c r="JO205" s="101"/>
      <c r="JP205" s="101"/>
      <c r="JQ205" s="101"/>
      <c r="JR205" s="101"/>
      <c r="JS205" s="101"/>
      <c r="JT205" s="101"/>
      <c r="JU205" s="101"/>
      <c r="JV205" s="101"/>
      <c r="JW205" s="101"/>
      <c r="JX205" s="101"/>
      <c r="JY205" s="101"/>
      <c r="JZ205" s="101"/>
      <c r="KA205" s="101"/>
      <c r="KB205" s="101"/>
      <c r="KC205" s="101"/>
      <c r="KD205" s="101"/>
      <c r="KE205" s="101"/>
      <c r="KF205" s="101"/>
      <c r="KG205" s="101"/>
      <c r="KH205" s="101"/>
      <c r="KI205" s="101"/>
      <c r="KJ205" s="101"/>
      <c r="KK205" s="101"/>
      <c r="KL205" s="101"/>
      <c r="KM205" s="101"/>
      <c r="KN205" s="101"/>
      <c r="KO205" s="101"/>
      <c r="KP205" s="101"/>
      <c r="KQ205" s="101"/>
      <c r="KR205" s="101"/>
      <c r="KS205" s="101"/>
      <c r="KT205" s="101"/>
      <c r="KU205" s="101"/>
      <c r="KV205" s="101"/>
      <c r="KW205" s="101"/>
      <c r="KX205" s="101"/>
      <c r="KY205" s="101"/>
      <c r="KZ205" s="101"/>
      <c r="LA205" s="101"/>
    </row>
    <row r="206" spans="1:313" s="18" customFormat="1" ht="30" customHeight="1" x14ac:dyDescent="0.25">
      <c r="A206" s="23"/>
      <c r="B206" s="23"/>
      <c r="C206" s="23">
        <v>28</v>
      </c>
      <c r="D206" s="34"/>
      <c r="E206" s="23">
        <f t="shared" ref="E206:E211" si="24">G206*F206</f>
        <v>2000000</v>
      </c>
      <c r="F206" s="24">
        <v>0.04</v>
      </c>
      <c r="G206" s="23">
        <v>50000000</v>
      </c>
      <c r="H206" s="58" t="s">
        <v>462</v>
      </c>
      <c r="I206" s="23"/>
      <c r="J206" s="21"/>
      <c r="K206" s="21"/>
      <c r="L206" s="21" t="s">
        <v>463</v>
      </c>
      <c r="M206" s="21">
        <v>68</v>
      </c>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c r="GE206" s="101"/>
      <c r="GF206" s="101"/>
      <c r="GG206" s="101"/>
      <c r="GH206" s="101"/>
      <c r="GI206" s="101"/>
      <c r="GJ206" s="101"/>
      <c r="GK206" s="101"/>
      <c r="GL206" s="101"/>
      <c r="GM206" s="101"/>
      <c r="GN206" s="101"/>
      <c r="GO206" s="101"/>
      <c r="GP206" s="101"/>
      <c r="GQ206" s="101"/>
      <c r="GR206" s="101"/>
      <c r="GS206" s="101"/>
      <c r="GT206" s="101"/>
      <c r="GU206" s="101"/>
      <c r="GV206" s="101"/>
      <c r="GW206" s="101"/>
      <c r="GX206" s="101"/>
      <c r="GY206" s="101"/>
      <c r="GZ206" s="101"/>
      <c r="HA206" s="101"/>
      <c r="HB206" s="101"/>
      <c r="HC206" s="101"/>
      <c r="HD206" s="101"/>
      <c r="HE206" s="101"/>
      <c r="HF206" s="101"/>
      <c r="HG206" s="101"/>
      <c r="HH206" s="101"/>
      <c r="HI206" s="101"/>
      <c r="HJ206" s="101"/>
      <c r="HK206" s="101"/>
      <c r="HL206" s="101"/>
      <c r="HM206" s="101"/>
      <c r="HN206" s="101"/>
      <c r="HO206" s="101"/>
      <c r="HP206" s="101"/>
      <c r="HQ206" s="101"/>
      <c r="HR206" s="101"/>
      <c r="HS206" s="101"/>
      <c r="HT206" s="101"/>
      <c r="HU206" s="101"/>
      <c r="HV206" s="101"/>
      <c r="HW206" s="101"/>
      <c r="HX206" s="101"/>
      <c r="HY206" s="101"/>
      <c r="HZ206" s="101"/>
      <c r="IA206" s="101"/>
      <c r="IB206" s="101"/>
      <c r="IC206" s="101"/>
      <c r="ID206" s="101"/>
      <c r="IE206" s="101"/>
      <c r="IF206" s="101"/>
      <c r="IG206" s="101"/>
      <c r="IH206" s="101"/>
      <c r="II206" s="101"/>
      <c r="IJ206" s="101"/>
      <c r="IK206" s="101"/>
      <c r="IL206" s="101"/>
      <c r="IM206" s="101"/>
      <c r="IN206" s="101"/>
      <c r="IO206" s="101"/>
      <c r="IP206" s="101"/>
      <c r="IQ206" s="101"/>
      <c r="IR206" s="101"/>
      <c r="IS206" s="101"/>
      <c r="IT206" s="101"/>
      <c r="IU206" s="101"/>
      <c r="IV206" s="101"/>
      <c r="IW206" s="101"/>
      <c r="IX206" s="101"/>
      <c r="IY206" s="101"/>
      <c r="IZ206" s="101"/>
      <c r="JA206" s="101"/>
      <c r="JB206" s="101"/>
      <c r="JC206" s="101"/>
      <c r="JD206" s="101"/>
      <c r="JE206" s="101"/>
      <c r="JF206" s="101"/>
      <c r="JG206" s="101"/>
      <c r="JH206" s="101"/>
      <c r="JI206" s="101"/>
      <c r="JJ206" s="101"/>
      <c r="JK206" s="101"/>
      <c r="JL206" s="101"/>
      <c r="JM206" s="101"/>
      <c r="JN206" s="101"/>
      <c r="JO206" s="101"/>
      <c r="JP206" s="101"/>
      <c r="JQ206" s="101"/>
      <c r="JR206" s="101"/>
      <c r="JS206" s="101"/>
      <c r="JT206" s="101"/>
      <c r="JU206" s="101"/>
      <c r="JV206" s="101"/>
      <c r="JW206" s="101"/>
      <c r="JX206" s="101"/>
      <c r="JY206" s="101"/>
      <c r="JZ206" s="101"/>
      <c r="KA206" s="101"/>
      <c r="KB206" s="101"/>
      <c r="KC206" s="101"/>
      <c r="KD206" s="101"/>
      <c r="KE206" s="101"/>
      <c r="KF206" s="101"/>
      <c r="KG206" s="101"/>
      <c r="KH206" s="101"/>
      <c r="KI206" s="101"/>
      <c r="KJ206" s="101"/>
      <c r="KK206" s="101"/>
      <c r="KL206" s="101"/>
      <c r="KM206" s="101"/>
      <c r="KN206" s="101"/>
      <c r="KO206" s="101"/>
      <c r="KP206" s="101"/>
      <c r="KQ206" s="101"/>
      <c r="KR206" s="101"/>
      <c r="KS206" s="101"/>
      <c r="KT206" s="101"/>
      <c r="KU206" s="101"/>
      <c r="KV206" s="101"/>
      <c r="KW206" s="101"/>
      <c r="KX206" s="101"/>
      <c r="KY206" s="101"/>
      <c r="KZ206" s="101"/>
      <c r="LA206" s="101"/>
    </row>
    <row r="207" spans="1:313" s="18" customFormat="1" ht="30" customHeight="1" x14ac:dyDescent="0.25">
      <c r="A207" s="21" t="s">
        <v>1280</v>
      </c>
      <c r="B207" s="21"/>
      <c r="C207" s="21">
        <v>28</v>
      </c>
      <c r="D207" s="22" t="s">
        <v>909</v>
      </c>
      <c r="E207" s="23">
        <f t="shared" si="24"/>
        <v>2000000</v>
      </c>
      <c r="F207" s="24">
        <v>0.05</v>
      </c>
      <c r="G207" s="23">
        <v>40000000</v>
      </c>
      <c r="H207" s="23" t="s">
        <v>447</v>
      </c>
      <c r="I207" s="23"/>
      <c r="J207" s="21"/>
      <c r="K207" s="21"/>
      <c r="L207" s="21" t="s">
        <v>14</v>
      </c>
      <c r="M207" s="2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c r="GE207" s="101"/>
      <c r="GF207" s="101"/>
      <c r="GG207" s="101"/>
      <c r="GH207" s="101"/>
      <c r="GI207" s="101"/>
      <c r="GJ207" s="101"/>
      <c r="GK207" s="101"/>
      <c r="GL207" s="101"/>
      <c r="GM207" s="101"/>
      <c r="GN207" s="101"/>
      <c r="GO207" s="101"/>
      <c r="GP207" s="101"/>
      <c r="GQ207" s="101"/>
      <c r="GR207" s="101"/>
      <c r="GS207" s="101"/>
      <c r="GT207" s="101"/>
      <c r="GU207" s="101"/>
      <c r="GV207" s="101"/>
      <c r="GW207" s="101"/>
      <c r="GX207" s="101"/>
      <c r="GY207" s="101"/>
      <c r="GZ207" s="101"/>
      <c r="HA207" s="101"/>
      <c r="HB207" s="101"/>
      <c r="HC207" s="101"/>
      <c r="HD207" s="101"/>
      <c r="HE207" s="101"/>
      <c r="HF207" s="101"/>
      <c r="HG207" s="101"/>
      <c r="HH207" s="101"/>
      <c r="HI207" s="101"/>
      <c r="HJ207" s="101"/>
      <c r="HK207" s="101"/>
      <c r="HL207" s="101"/>
      <c r="HM207" s="101"/>
      <c r="HN207" s="101"/>
      <c r="HO207" s="101"/>
      <c r="HP207" s="101"/>
      <c r="HQ207" s="101"/>
      <c r="HR207" s="101"/>
      <c r="HS207" s="101"/>
      <c r="HT207" s="101"/>
      <c r="HU207" s="101"/>
      <c r="HV207" s="101"/>
      <c r="HW207" s="101"/>
      <c r="HX207" s="101"/>
      <c r="HY207" s="101"/>
      <c r="HZ207" s="101"/>
      <c r="IA207" s="101"/>
      <c r="IB207" s="101"/>
      <c r="IC207" s="101"/>
      <c r="ID207" s="101"/>
      <c r="IE207" s="101"/>
      <c r="IF207" s="101"/>
      <c r="IG207" s="101"/>
      <c r="IH207" s="101"/>
      <c r="II207" s="101"/>
      <c r="IJ207" s="101"/>
      <c r="IK207" s="101"/>
      <c r="IL207" s="101"/>
      <c r="IM207" s="101"/>
      <c r="IN207" s="101"/>
      <c r="IO207" s="101"/>
      <c r="IP207" s="101"/>
      <c r="IQ207" s="101"/>
      <c r="IR207" s="101"/>
      <c r="IS207" s="101"/>
      <c r="IT207" s="101"/>
      <c r="IU207" s="101"/>
      <c r="IV207" s="101"/>
      <c r="IW207" s="101"/>
      <c r="IX207" s="101"/>
      <c r="IY207" s="101"/>
      <c r="IZ207" s="101"/>
      <c r="JA207" s="101"/>
      <c r="JB207" s="101"/>
      <c r="JC207" s="101"/>
      <c r="JD207" s="101"/>
      <c r="JE207" s="101"/>
      <c r="JF207" s="101"/>
      <c r="JG207" s="101"/>
      <c r="JH207" s="101"/>
      <c r="JI207" s="101"/>
      <c r="JJ207" s="101"/>
      <c r="JK207" s="101"/>
      <c r="JL207" s="101"/>
      <c r="JM207" s="101"/>
      <c r="JN207" s="101"/>
      <c r="JO207" s="101"/>
      <c r="JP207" s="101"/>
      <c r="JQ207" s="101"/>
      <c r="JR207" s="101"/>
      <c r="JS207" s="101"/>
      <c r="JT207" s="101"/>
      <c r="JU207" s="101"/>
      <c r="JV207" s="101"/>
      <c r="JW207" s="101"/>
      <c r="JX207" s="101"/>
      <c r="JY207" s="101"/>
      <c r="JZ207" s="101"/>
      <c r="KA207" s="101"/>
      <c r="KB207" s="101"/>
      <c r="KC207" s="101"/>
      <c r="KD207" s="101"/>
      <c r="KE207" s="101"/>
      <c r="KF207" s="101"/>
      <c r="KG207" s="101"/>
      <c r="KH207" s="101"/>
      <c r="KI207" s="101"/>
      <c r="KJ207" s="101"/>
      <c r="KK207" s="101"/>
      <c r="KL207" s="101"/>
      <c r="KM207" s="101"/>
      <c r="KN207" s="101"/>
      <c r="KO207" s="101"/>
      <c r="KP207" s="101"/>
      <c r="KQ207" s="101"/>
      <c r="KR207" s="101"/>
      <c r="KS207" s="101"/>
      <c r="KT207" s="101"/>
      <c r="KU207" s="101"/>
      <c r="KV207" s="101"/>
      <c r="KW207" s="101"/>
      <c r="KX207" s="101"/>
      <c r="KY207" s="101"/>
      <c r="KZ207" s="101"/>
      <c r="LA207" s="101"/>
    </row>
    <row r="208" spans="1:313" s="18" customFormat="1" ht="30" customHeight="1" x14ac:dyDescent="0.25">
      <c r="A208" s="21"/>
      <c r="B208" s="21"/>
      <c r="C208" s="21">
        <v>28</v>
      </c>
      <c r="D208" s="22">
        <v>1</v>
      </c>
      <c r="E208" s="23">
        <f t="shared" si="24"/>
        <v>1800000</v>
      </c>
      <c r="F208" s="24">
        <v>0.04</v>
      </c>
      <c r="G208" s="26">
        <v>45000000</v>
      </c>
      <c r="H208" s="26" t="s">
        <v>218</v>
      </c>
      <c r="I208" s="26"/>
      <c r="J208" s="29"/>
      <c r="K208" s="29"/>
      <c r="L208" s="29" t="s">
        <v>420</v>
      </c>
      <c r="M208" s="2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c r="GE208" s="101"/>
      <c r="GF208" s="101"/>
      <c r="GG208" s="101"/>
      <c r="GH208" s="101"/>
      <c r="GI208" s="101"/>
      <c r="GJ208" s="101"/>
      <c r="GK208" s="101"/>
      <c r="GL208" s="101"/>
      <c r="GM208" s="101"/>
      <c r="GN208" s="101"/>
      <c r="GO208" s="101"/>
      <c r="GP208" s="101"/>
      <c r="GQ208" s="101"/>
      <c r="GR208" s="101"/>
      <c r="GS208" s="101"/>
      <c r="GT208" s="101"/>
      <c r="GU208" s="101"/>
      <c r="GV208" s="101"/>
      <c r="GW208" s="101"/>
      <c r="GX208" s="101"/>
      <c r="GY208" s="101"/>
      <c r="GZ208" s="101"/>
      <c r="HA208" s="101"/>
      <c r="HB208" s="101"/>
      <c r="HC208" s="101"/>
      <c r="HD208" s="101"/>
      <c r="HE208" s="101"/>
      <c r="HF208" s="101"/>
      <c r="HG208" s="101"/>
      <c r="HH208" s="101"/>
      <c r="HI208" s="101"/>
      <c r="HJ208" s="101"/>
      <c r="HK208" s="101"/>
      <c r="HL208" s="101"/>
      <c r="HM208" s="101"/>
      <c r="HN208" s="101"/>
      <c r="HO208" s="101"/>
      <c r="HP208" s="101"/>
      <c r="HQ208" s="101"/>
      <c r="HR208" s="101"/>
      <c r="HS208" s="101"/>
      <c r="HT208" s="101"/>
      <c r="HU208" s="101"/>
      <c r="HV208" s="101"/>
      <c r="HW208" s="101"/>
      <c r="HX208" s="101"/>
      <c r="HY208" s="101"/>
      <c r="HZ208" s="101"/>
      <c r="IA208" s="101"/>
      <c r="IB208" s="101"/>
      <c r="IC208" s="101"/>
      <c r="ID208" s="101"/>
      <c r="IE208" s="101"/>
      <c r="IF208" s="101"/>
      <c r="IG208" s="101"/>
      <c r="IH208" s="101"/>
      <c r="II208" s="101"/>
      <c r="IJ208" s="101"/>
      <c r="IK208" s="101"/>
      <c r="IL208" s="101"/>
      <c r="IM208" s="101"/>
      <c r="IN208" s="101"/>
      <c r="IO208" s="101"/>
      <c r="IP208" s="101"/>
      <c r="IQ208" s="101"/>
      <c r="IR208" s="101"/>
      <c r="IS208" s="101"/>
      <c r="IT208" s="101"/>
      <c r="IU208" s="101"/>
      <c r="IV208" s="101"/>
      <c r="IW208" s="101"/>
      <c r="IX208" s="101"/>
      <c r="IY208" s="101"/>
      <c r="IZ208" s="101"/>
      <c r="JA208" s="101"/>
      <c r="JB208" s="101"/>
      <c r="JC208" s="101"/>
      <c r="JD208" s="101"/>
      <c r="JE208" s="101"/>
      <c r="JF208" s="101"/>
      <c r="JG208" s="101"/>
      <c r="JH208" s="101"/>
      <c r="JI208" s="101"/>
      <c r="JJ208" s="101"/>
      <c r="JK208" s="101"/>
      <c r="JL208" s="101"/>
      <c r="JM208" s="101"/>
      <c r="JN208" s="101"/>
      <c r="JO208" s="101"/>
      <c r="JP208" s="101"/>
      <c r="JQ208" s="101"/>
      <c r="JR208" s="101"/>
      <c r="JS208" s="101"/>
      <c r="JT208" s="101"/>
      <c r="JU208" s="101"/>
      <c r="JV208" s="101"/>
      <c r="JW208" s="101"/>
      <c r="JX208" s="101"/>
      <c r="JY208" s="101"/>
      <c r="JZ208" s="101"/>
      <c r="KA208" s="101"/>
      <c r="KB208" s="101"/>
      <c r="KC208" s="101"/>
      <c r="KD208" s="101"/>
      <c r="KE208" s="101"/>
      <c r="KF208" s="101"/>
      <c r="KG208" s="101"/>
      <c r="KH208" s="101"/>
      <c r="KI208" s="101"/>
      <c r="KJ208" s="101"/>
      <c r="KK208" s="101"/>
      <c r="KL208" s="101"/>
      <c r="KM208" s="101"/>
      <c r="KN208" s="101"/>
      <c r="KO208" s="101"/>
      <c r="KP208" s="101"/>
      <c r="KQ208" s="101"/>
      <c r="KR208" s="101"/>
      <c r="KS208" s="101"/>
      <c r="KT208" s="101"/>
      <c r="KU208" s="101"/>
      <c r="KV208" s="101"/>
      <c r="KW208" s="101"/>
      <c r="KX208" s="101"/>
      <c r="KY208" s="101"/>
      <c r="KZ208" s="101"/>
      <c r="LA208" s="101"/>
    </row>
    <row r="209" spans="1:313" s="18" customFormat="1" ht="30" customHeight="1" x14ac:dyDescent="0.25">
      <c r="A209" s="21" t="s">
        <v>1239</v>
      </c>
      <c r="B209" s="21"/>
      <c r="C209" s="21">
        <v>28</v>
      </c>
      <c r="D209" s="22" t="s">
        <v>1238</v>
      </c>
      <c r="E209" s="23">
        <f t="shared" si="24"/>
        <v>11775000</v>
      </c>
      <c r="F209" s="24">
        <v>0.05</v>
      </c>
      <c r="G209" s="23">
        <v>235500000</v>
      </c>
      <c r="H209" s="23" t="s">
        <v>379</v>
      </c>
      <c r="I209" s="23"/>
      <c r="J209" s="21"/>
      <c r="K209" s="21"/>
      <c r="L209" s="21" t="s">
        <v>732</v>
      </c>
      <c r="M209" s="2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1"/>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c r="GE209" s="101"/>
      <c r="GF209" s="101"/>
      <c r="GG209" s="101"/>
      <c r="GH209" s="101"/>
      <c r="GI209" s="101"/>
      <c r="GJ209" s="101"/>
      <c r="GK209" s="101"/>
      <c r="GL209" s="101"/>
      <c r="GM209" s="101"/>
      <c r="GN209" s="101"/>
      <c r="GO209" s="101"/>
      <c r="GP209" s="101"/>
      <c r="GQ209" s="101"/>
      <c r="GR209" s="101"/>
      <c r="GS209" s="101"/>
      <c r="GT209" s="101"/>
      <c r="GU209" s="101"/>
      <c r="GV209" s="101"/>
      <c r="GW209" s="101"/>
      <c r="GX209" s="101"/>
      <c r="GY209" s="101"/>
      <c r="GZ209" s="101"/>
      <c r="HA209" s="101"/>
      <c r="HB209" s="101"/>
      <c r="HC209" s="101"/>
      <c r="HD209" s="101"/>
      <c r="HE209" s="101"/>
      <c r="HF209" s="101"/>
      <c r="HG209" s="101"/>
      <c r="HH209" s="101"/>
      <c r="HI209" s="101"/>
      <c r="HJ209" s="101"/>
      <c r="HK209" s="101"/>
      <c r="HL209" s="101"/>
      <c r="HM209" s="101"/>
      <c r="HN209" s="101"/>
      <c r="HO209" s="101"/>
      <c r="HP209" s="101"/>
      <c r="HQ209" s="101"/>
      <c r="HR209" s="101"/>
      <c r="HS209" s="101"/>
      <c r="HT209" s="101"/>
      <c r="HU209" s="101"/>
      <c r="HV209" s="101"/>
      <c r="HW209" s="101"/>
      <c r="HX209" s="101"/>
      <c r="HY209" s="101"/>
      <c r="HZ209" s="101"/>
      <c r="IA209" s="101"/>
      <c r="IB209" s="101"/>
      <c r="IC209" s="101"/>
      <c r="ID209" s="101"/>
      <c r="IE209" s="101"/>
      <c r="IF209" s="101"/>
      <c r="IG209" s="101"/>
      <c r="IH209" s="101"/>
      <c r="II209" s="101"/>
      <c r="IJ209" s="101"/>
      <c r="IK209" s="101"/>
      <c r="IL209" s="101"/>
      <c r="IM209" s="101"/>
      <c r="IN209" s="101"/>
      <c r="IO209" s="101"/>
      <c r="IP209" s="101"/>
      <c r="IQ209" s="101"/>
      <c r="IR209" s="101"/>
      <c r="IS209" s="101"/>
      <c r="IT209" s="101"/>
      <c r="IU209" s="101"/>
      <c r="IV209" s="101"/>
      <c r="IW209" s="101"/>
      <c r="IX209" s="101"/>
      <c r="IY209" s="101"/>
      <c r="IZ209" s="101"/>
      <c r="JA209" s="101"/>
      <c r="JB209" s="101"/>
      <c r="JC209" s="101"/>
      <c r="JD209" s="101"/>
      <c r="JE209" s="101"/>
      <c r="JF209" s="101"/>
      <c r="JG209" s="101"/>
      <c r="JH209" s="101"/>
      <c r="JI209" s="101"/>
      <c r="JJ209" s="101"/>
      <c r="JK209" s="101"/>
      <c r="JL209" s="101"/>
      <c r="JM209" s="101"/>
      <c r="JN209" s="101"/>
      <c r="JO209" s="101"/>
      <c r="JP209" s="101"/>
      <c r="JQ209" s="101"/>
      <c r="JR209" s="101"/>
      <c r="JS209" s="101"/>
      <c r="JT209" s="101"/>
      <c r="JU209" s="101"/>
      <c r="JV209" s="101"/>
      <c r="JW209" s="101"/>
      <c r="JX209" s="101"/>
      <c r="JY209" s="101"/>
      <c r="JZ209" s="101"/>
      <c r="KA209" s="101"/>
      <c r="KB209" s="101"/>
      <c r="KC209" s="101"/>
      <c r="KD209" s="101"/>
      <c r="KE209" s="101"/>
      <c r="KF209" s="101"/>
      <c r="KG209" s="101"/>
      <c r="KH209" s="101"/>
      <c r="KI209" s="101"/>
      <c r="KJ209" s="101"/>
      <c r="KK209" s="101"/>
      <c r="KL209" s="101"/>
      <c r="KM209" s="101"/>
      <c r="KN209" s="101"/>
      <c r="KO209" s="101"/>
      <c r="KP209" s="101"/>
      <c r="KQ209" s="101"/>
      <c r="KR209" s="101"/>
      <c r="KS209" s="101"/>
      <c r="KT209" s="101"/>
      <c r="KU209" s="101"/>
      <c r="KV209" s="101"/>
      <c r="KW209" s="101"/>
      <c r="KX209" s="101"/>
      <c r="KY209" s="101"/>
      <c r="KZ209" s="101"/>
      <c r="LA209" s="101"/>
    </row>
    <row r="210" spans="1:313" s="18" customFormat="1" ht="30" customHeight="1" x14ac:dyDescent="0.25">
      <c r="A210" s="21" t="s">
        <v>1270</v>
      </c>
      <c r="B210" s="21"/>
      <c r="C210" s="21">
        <v>28</v>
      </c>
      <c r="D210" s="30" t="s">
        <v>1269</v>
      </c>
      <c r="E210" s="23">
        <f t="shared" si="24"/>
        <v>600000</v>
      </c>
      <c r="F210" s="24">
        <v>0.04</v>
      </c>
      <c r="G210" s="23">
        <v>15000000</v>
      </c>
      <c r="H210" s="21" t="s">
        <v>1011</v>
      </c>
      <c r="I210" s="21"/>
      <c r="J210" s="21"/>
      <c r="K210" s="21"/>
      <c r="L210" s="21" t="s">
        <v>1010</v>
      </c>
      <c r="M210" s="2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1"/>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c r="GE210" s="101"/>
      <c r="GF210" s="101"/>
      <c r="GG210" s="101"/>
      <c r="GH210" s="101"/>
      <c r="GI210" s="101"/>
      <c r="GJ210" s="101"/>
      <c r="GK210" s="101"/>
      <c r="GL210" s="101"/>
      <c r="GM210" s="101"/>
      <c r="GN210" s="101"/>
      <c r="GO210" s="101"/>
      <c r="GP210" s="101"/>
      <c r="GQ210" s="101"/>
      <c r="GR210" s="101"/>
      <c r="GS210" s="101"/>
      <c r="GT210" s="101"/>
      <c r="GU210" s="101"/>
      <c r="GV210" s="101"/>
      <c r="GW210" s="101"/>
      <c r="GX210" s="101"/>
      <c r="GY210" s="101"/>
      <c r="GZ210" s="101"/>
      <c r="HA210" s="101"/>
      <c r="HB210" s="101"/>
      <c r="HC210" s="101"/>
      <c r="HD210" s="101"/>
      <c r="HE210" s="101"/>
      <c r="HF210" s="101"/>
      <c r="HG210" s="101"/>
      <c r="HH210" s="101"/>
      <c r="HI210" s="101"/>
      <c r="HJ210" s="101"/>
      <c r="HK210" s="101"/>
      <c r="HL210" s="101"/>
      <c r="HM210" s="101"/>
      <c r="HN210" s="101"/>
      <c r="HO210" s="101"/>
      <c r="HP210" s="101"/>
      <c r="HQ210" s="101"/>
      <c r="HR210" s="101"/>
      <c r="HS210" s="101"/>
      <c r="HT210" s="101"/>
      <c r="HU210" s="101"/>
      <c r="HV210" s="101"/>
      <c r="HW210" s="101"/>
      <c r="HX210" s="101"/>
      <c r="HY210" s="101"/>
      <c r="HZ210" s="101"/>
      <c r="IA210" s="101"/>
      <c r="IB210" s="101"/>
      <c r="IC210" s="101"/>
      <c r="ID210" s="101"/>
      <c r="IE210" s="101"/>
      <c r="IF210" s="101"/>
      <c r="IG210" s="101"/>
      <c r="IH210" s="101"/>
      <c r="II210" s="101"/>
      <c r="IJ210" s="101"/>
      <c r="IK210" s="101"/>
      <c r="IL210" s="101"/>
      <c r="IM210" s="101"/>
      <c r="IN210" s="101"/>
      <c r="IO210" s="101"/>
      <c r="IP210" s="101"/>
      <c r="IQ210" s="101"/>
      <c r="IR210" s="101"/>
      <c r="IS210" s="101"/>
      <c r="IT210" s="101"/>
      <c r="IU210" s="101"/>
      <c r="IV210" s="101"/>
      <c r="IW210" s="101"/>
      <c r="IX210" s="101"/>
      <c r="IY210" s="101"/>
      <c r="IZ210" s="101"/>
      <c r="JA210" s="101"/>
      <c r="JB210" s="101"/>
      <c r="JC210" s="101"/>
      <c r="JD210" s="101"/>
      <c r="JE210" s="101"/>
      <c r="JF210" s="101"/>
      <c r="JG210" s="101"/>
      <c r="JH210" s="101"/>
      <c r="JI210" s="101"/>
      <c r="JJ210" s="101"/>
      <c r="JK210" s="101"/>
      <c r="JL210" s="101"/>
      <c r="JM210" s="101"/>
      <c r="JN210" s="101"/>
      <c r="JO210" s="101"/>
      <c r="JP210" s="101"/>
      <c r="JQ210" s="101"/>
      <c r="JR210" s="101"/>
      <c r="JS210" s="101"/>
      <c r="JT210" s="101"/>
      <c r="JU210" s="101"/>
      <c r="JV210" s="101"/>
      <c r="JW210" s="101"/>
      <c r="JX210" s="101"/>
      <c r="JY210" s="101"/>
      <c r="JZ210" s="101"/>
      <c r="KA210" s="101"/>
      <c r="KB210" s="101"/>
      <c r="KC210" s="101"/>
      <c r="KD210" s="101"/>
      <c r="KE210" s="101"/>
      <c r="KF210" s="101"/>
      <c r="KG210" s="101"/>
      <c r="KH210" s="101"/>
      <c r="KI210" s="101"/>
      <c r="KJ210" s="101"/>
      <c r="KK210" s="101"/>
      <c r="KL210" s="101"/>
      <c r="KM210" s="101"/>
      <c r="KN210" s="101"/>
      <c r="KO210" s="101"/>
      <c r="KP210" s="101"/>
      <c r="KQ210" s="101"/>
      <c r="KR210" s="101"/>
      <c r="KS210" s="101"/>
      <c r="KT210" s="101"/>
      <c r="KU210" s="101"/>
      <c r="KV210" s="101"/>
      <c r="KW210" s="101"/>
      <c r="KX210" s="101"/>
      <c r="KY210" s="101"/>
      <c r="KZ210" s="101"/>
      <c r="LA210" s="101"/>
    </row>
    <row r="211" spans="1:313" s="18" customFormat="1" ht="30" customHeight="1" x14ac:dyDescent="0.25">
      <c r="A211" s="31"/>
      <c r="B211" s="31"/>
      <c r="C211" s="31">
        <v>28</v>
      </c>
      <c r="D211" s="22">
        <v>9</v>
      </c>
      <c r="E211" s="23">
        <f t="shared" si="24"/>
        <v>500000</v>
      </c>
      <c r="F211" s="24">
        <v>0.05</v>
      </c>
      <c r="G211" s="23">
        <v>10000000</v>
      </c>
      <c r="H211" s="21" t="s">
        <v>1023</v>
      </c>
      <c r="I211" s="21"/>
      <c r="J211" s="21"/>
      <c r="K211" s="21"/>
      <c r="L211" s="21" t="s">
        <v>1186</v>
      </c>
      <c r="M211" s="2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1"/>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c r="GE211" s="101"/>
      <c r="GF211" s="101"/>
      <c r="GG211" s="101"/>
      <c r="GH211" s="101"/>
      <c r="GI211" s="101"/>
      <c r="GJ211" s="101"/>
      <c r="GK211" s="101"/>
      <c r="GL211" s="101"/>
      <c r="GM211" s="101"/>
      <c r="GN211" s="101"/>
      <c r="GO211" s="101"/>
      <c r="GP211" s="101"/>
      <c r="GQ211" s="101"/>
      <c r="GR211" s="101"/>
      <c r="GS211" s="101"/>
      <c r="GT211" s="101"/>
      <c r="GU211" s="101"/>
      <c r="GV211" s="101"/>
      <c r="GW211" s="101"/>
      <c r="GX211" s="101"/>
      <c r="GY211" s="101"/>
      <c r="GZ211" s="101"/>
      <c r="HA211" s="101"/>
      <c r="HB211" s="101"/>
      <c r="HC211" s="101"/>
      <c r="HD211" s="101"/>
      <c r="HE211" s="101"/>
      <c r="HF211" s="101"/>
      <c r="HG211" s="101"/>
      <c r="HH211" s="101"/>
      <c r="HI211" s="101"/>
      <c r="HJ211" s="101"/>
      <c r="HK211" s="101"/>
      <c r="HL211" s="101"/>
      <c r="HM211" s="101"/>
      <c r="HN211" s="101"/>
      <c r="HO211" s="101"/>
      <c r="HP211" s="101"/>
      <c r="HQ211" s="101"/>
      <c r="HR211" s="101"/>
      <c r="HS211" s="101"/>
      <c r="HT211" s="101"/>
      <c r="HU211" s="101"/>
      <c r="HV211" s="101"/>
      <c r="HW211" s="101"/>
      <c r="HX211" s="101"/>
      <c r="HY211" s="101"/>
      <c r="HZ211" s="101"/>
      <c r="IA211" s="101"/>
      <c r="IB211" s="101"/>
      <c r="IC211" s="101"/>
      <c r="ID211" s="101"/>
      <c r="IE211" s="101"/>
      <c r="IF211" s="101"/>
      <c r="IG211" s="101"/>
      <c r="IH211" s="101"/>
      <c r="II211" s="101"/>
      <c r="IJ211" s="101"/>
      <c r="IK211" s="101"/>
      <c r="IL211" s="101"/>
      <c r="IM211" s="101"/>
      <c r="IN211" s="101"/>
      <c r="IO211" s="101"/>
      <c r="IP211" s="101"/>
      <c r="IQ211" s="101"/>
      <c r="IR211" s="101"/>
      <c r="IS211" s="101"/>
      <c r="IT211" s="101"/>
      <c r="IU211" s="101"/>
      <c r="IV211" s="101"/>
      <c r="IW211" s="101"/>
      <c r="IX211" s="101"/>
      <c r="IY211" s="101"/>
      <c r="IZ211" s="101"/>
      <c r="JA211" s="101"/>
      <c r="JB211" s="101"/>
      <c r="JC211" s="101"/>
      <c r="JD211" s="101"/>
      <c r="JE211" s="101"/>
      <c r="JF211" s="101"/>
      <c r="JG211" s="101"/>
      <c r="JH211" s="101"/>
      <c r="JI211" s="101"/>
      <c r="JJ211" s="101"/>
      <c r="JK211" s="101"/>
      <c r="JL211" s="101"/>
      <c r="JM211" s="101"/>
      <c r="JN211" s="101"/>
      <c r="JO211" s="101"/>
      <c r="JP211" s="101"/>
      <c r="JQ211" s="101"/>
      <c r="JR211" s="101"/>
      <c r="JS211" s="101"/>
      <c r="JT211" s="101"/>
      <c r="JU211" s="101"/>
      <c r="JV211" s="101"/>
      <c r="JW211" s="101"/>
      <c r="JX211" s="101"/>
      <c r="JY211" s="101"/>
      <c r="JZ211" s="101"/>
      <c r="KA211" s="101"/>
      <c r="KB211" s="101"/>
      <c r="KC211" s="101"/>
      <c r="KD211" s="101"/>
      <c r="KE211" s="101"/>
      <c r="KF211" s="101"/>
      <c r="KG211" s="101"/>
      <c r="KH211" s="101"/>
      <c r="KI211" s="101"/>
      <c r="KJ211" s="101"/>
      <c r="KK211" s="101"/>
      <c r="KL211" s="101"/>
      <c r="KM211" s="101"/>
      <c r="KN211" s="101"/>
      <c r="KO211" s="101"/>
      <c r="KP211" s="101"/>
      <c r="KQ211" s="101"/>
      <c r="KR211" s="101"/>
      <c r="KS211" s="101"/>
      <c r="KT211" s="101"/>
      <c r="KU211" s="101"/>
      <c r="KV211" s="101"/>
      <c r="KW211" s="101"/>
      <c r="KX211" s="101"/>
      <c r="KY211" s="101"/>
      <c r="KZ211" s="101"/>
      <c r="LA211" s="101"/>
    </row>
    <row r="212" spans="1:313" s="18" customFormat="1" ht="30" customHeight="1" x14ac:dyDescent="0.25">
      <c r="A212" s="21"/>
      <c r="B212" s="21"/>
      <c r="C212" s="21">
        <v>30</v>
      </c>
      <c r="D212" s="22">
        <v>30</v>
      </c>
      <c r="E212" s="26">
        <f>G212*F212</f>
        <v>500000</v>
      </c>
      <c r="F212" s="27">
        <v>0.05</v>
      </c>
      <c r="G212" s="49">
        <v>10000000</v>
      </c>
      <c r="H212" s="21" t="s">
        <v>904</v>
      </c>
      <c r="I212" s="21"/>
      <c r="J212" s="21"/>
      <c r="K212" s="21"/>
      <c r="L212" s="21" t="s">
        <v>903</v>
      </c>
      <c r="M212" s="2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1"/>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c r="GE212" s="101"/>
      <c r="GF212" s="101"/>
      <c r="GG212" s="101"/>
      <c r="GH212" s="101"/>
      <c r="GI212" s="101"/>
      <c r="GJ212" s="101"/>
      <c r="GK212" s="101"/>
      <c r="GL212" s="101"/>
      <c r="GM212" s="101"/>
      <c r="GN212" s="101"/>
      <c r="GO212" s="101"/>
      <c r="GP212" s="101"/>
      <c r="GQ212" s="101"/>
      <c r="GR212" s="101"/>
      <c r="GS212" s="101"/>
      <c r="GT212" s="101"/>
      <c r="GU212" s="101"/>
      <c r="GV212" s="101"/>
      <c r="GW212" s="101"/>
      <c r="GX212" s="101"/>
      <c r="GY212" s="101"/>
      <c r="GZ212" s="101"/>
      <c r="HA212" s="101"/>
      <c r="HB212" s="101"/>
      <c r="HC212" s="101"/>
      <c r="HD212" s="101"/>
      <c r="HE212" s="101"/>
      <c r="HF212" s="101"/>
      <c r="HG212" s="101"/>
      <c r="HH212" s="101"/>
      <c r="HI212" s="101"/>
      <c r="HJ212" s="101"/>
      <c r="HK212" s="101"/>
      <c r="HL212" s="101"/>
      <c r="HM212" s="101"/>
      <c r="HN212" s="101"/>
      <c r="HO212" s="101"/>
      <c r="HP212" s="101"/>
      <c r="HQ212" s="101"/>
      <c r="HR212" s="101"/>
      <c r="HS212" s="101"/>
      <c r="HT212" s="101"/>
      <c r="HU212" s="101"/>
      <c r="HV212" s="101"/>
      <c r="HW212" s="101"/>
      <c r="HX212" s="101"/>
      <c r="HY212" s="101"/>
      <c r="HZ212" s="101"/>
      <c r="IA212" s="101"/>
      <c r="IB212" s="101"/>
      <c r="IC212" s="101"/>
      <c r="ID212" s="101"/>
      <c r="IE212" s="101"/>
      <c r="IF212" s="101"/>
      <c r="IG212" s="101"/>
      <c r="IH212" s="101"/>
      <c r="II212" s="101"/>
      <c r="IJ212" s="101"/>
      <c r="IK212" s="101"/>
      <c r="IL212" s="101"/>
      <c r="IM212" s="101"/>
      <c r="IN212" s="101"/>
      <c r="IO212" s="101"/>
      <c r="IP212" s="101"/>
      <c r="IQ212" s="101"/>
      <c r="IR212" s="101"/>
      <c r="IS212" s="101"/>
      <c r="IT212" s="101"/>
      <c r="IU212" s="101"/>
      <c r="IV212" s="101"/>
      <c r="IW212" s="101"/>
      <c r="IX212" s="101"/>
      <c r="IY212" s="101"/>
      <c r="IZ212" s="101"/>
      <c r="JA212" s="101"/>
      <c r="JB212" s="101"/>
      <c r="JC212" s="101"/>
      <c r="JD212" s="101"/>
      <c r="JE212" s="101"/>
      <c r="JF212" s="101"/>
      <c r="JG212" s="101"/>
      <c r="JH212" s="101"/>
      <c r="JI212" s="101"/>
      <c r="JJ212" s="101"/>
      <c r="JK212" s="101"/>
      <c r="JL212" s="101"/>
      <c r="JM212" s="101"/>
      <c r="JN212" s="101"/>
      <c r="JO212" s="101"/>
      <c r="JP212" s="101"/>
      <c r="JQ212" s="101"/>
      <c r="JR212" s="101"/>
      <c r="JS212" s="101"/>
      <c r="JT212" s="101"/>
      <c r="JU212" s="101"/>
      <c r="JV212" s="101"/>
      <c r="JW212" s="101"/>
      <c r="JX212" s="101"/>
      <c r="JY212" s="101"/>
      <c r="JZ212" s="101"/>
      <c r="KA212" s="101"/>
      <c r="KB212" s="101"/>
      <c r="KC212" s="101"/>
      <c r="KD212" s="101"/>
      <c r="KE212" s="101"/>
      <c r="KF212" s="101"/>
      <c r="KG212" s="101"/>
      <c r="KH212" s="101"/>
      <c r="KI212" s="101"/>
      <c r="KJ212" s="101"/>
      <c r="KK212" s="101"/>
      <c r="KL212" s="101"/>
      <c r="KM212" s="101"/>
      <c r="KN212" s="101"/>
      <c r="KO212" s="101"/>
      <c r="KP212" s="101"/>
      <c r="KQ212" s="101"/>
      <c r="KR212" s="101"/>
      <c r="KS212" s="101"/>
      <c r="KT212" s="101"/>
      <c r="KU212" s="101"/>
      <c r="KV212" s="101"/>
      <c r="KW212" s="101"/>
      <c r="KX212" s="101"/>
      <c r="KY212" s="101"/>
      <c r="KZ212" s="101"/>
      <c r="LA212" s="101"/>
    </row>
    <row r="213" spans="1:313" s="18" customFormat="1" ht="30" customHeight="1" x14ac:dyDescent="0.25">
      <c r="A213" s="31" t="s">
        <v>1317</v>
      </c>
      <c r="B213" s="31"/>
      <c r="C213" s="31">
        <v>30</v>
      </c>
      <c r="D213" s="22">
        <v>6</v>
      </c>
      <c r="E213" s="23">
        <v>18750000</v>
      </c>
      <c r="F213" s="24">
        <v>5.7700000000000001E-2</v>
      </c>
      <c r="G213" s="52" t="s">
        <v>2</v>
      </c>
      <c r="H213" s="21" t="s">
        <v>913</v>
      </c>
      <c r="I213" s="21"/>
      <c r="J213" s="21"/>
      <c r="K213" s="21"/>
      <c r="L213" s="21" t="s">
        <v>804</v>
      </c>
      <c r="M213" s="21">
        <v>13</v>
      </c>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1"/>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c r="GE213" s="101"/>
      <c r="GF213" s="101"/>
      <c r="GG213" s="101"/>
      <c r="GH213" s="101"/>
      <c r="GI213" s="101"/>
      <c r="GJ213" s="101"/>
      <c r="GK213" s="101"/>
      <c r="GL213" s="101"/>
      <c r="GM213" s="101"/>
      <c r="GN213" s="101"/>
      <c r="GO213" s="101"/>
      <c r="GP213" s="101"/>
      <c r="GQ213" s="101"/>
      <c r="GR213" s="101"/>
      <c r="GS213" s="101"/>
      <c r="GT213" s="101"/>
      <c r="GU213" s="101"/>
      <c r="GV213" s="101"/>
      <c r="GW213" s="101"/>
      <c r="GX213" s="101"/>
      <c r="GY213" s="101"/>
      <c r="GZ213" s="101"/>
      <c r="HA213" s="101"/>
      <c r="HB213" s="101"/>
      <c r="HC213" s="101"/>
      <c r="HD213" s="101"/>
      <c r="HE213" s="101"/>
      <c r="HF213" s="101"/>
      <c r="HG213" s="101"/>
      <c r="HH213" s="101"/>
      <c r="HI213" s="101"/>
      <c r="HJ213" s="101"/>
      <c r="HK213" s="101"/>
      <c r="HL213" s="101"/>
      <c r="HM213" s="101"/>
      <c r="HN213" s="101"/>
      <c r="HO213" s="101"/>
      <c r="HP213" s="101"/>
      <c r="HQ213" s="101"/>
      <c r="HR213" s="101"/>
      <c r="HS213" s="101"/>
      <c r="HT213" s="101"/>
      <c r="HU213" s="101"/>
      <c r="HV213" s="101"/>
      <c r="HW213" s="101"/>
      <c r="HX213" s="101"/>
      <c r="HY213" s="101"/>
      <c r="HZ213" s="101"/>
      <c r="IA213" s="101"/>
      <c r="IB213" s="101"/>
      <c r="IC213" s="101"/>
      <c r="ID213" s="101"/>
      <c r="IE213" s="101"/>
      <c r="IF213" s="101"/>
      <c r="IG213" s="101"/>
      <c r="IH213" s="101"/>
      <c r="II213" s="101"/>
      <c r="IJ213" s="101"/>
      <c r="IK213" s="101"/>
      <c r="IL213" s="101"/>
      <c r="IM213" s="101"/>
      <c r="IN213" s="101"/>
      <c r="IO213" s="101"/>
      <c r="IP213" s="101"/>
      <c r="IQ213" s="101"/>
      <c r="IR213" s="101"/>
      <c r="IS213" s="101"/>
      <c r="IT213" s="101"/>
      <c r="IU213" s="101"/>
      <c r="IV213" s="101"/>
      <c r="IW213" s="101"/>
      <c r="IX213" s="101"/>
      <c r="IY213" s="101"/>
      <c r="IZ213" s="101"/>
      <c r="JA213" s="101"/>
      <c r="JB213" s="101"/>
      <c r="JC213" s="101"/>
      <c r="JD213" s="101"/>
      <c r="JE213" s="101"/>
      <c r="JF213" s="101"/>
      <c r="JG213" s="101"/>
      <c r="JH213" s="101"/>
      <c r="JI213" s="101"/>
      <c r="JJ213" s="101"/>
      <c r="JK213" s="101"/>
      <c r="JL213" s="101"/>
      <c r="JM213" s="101"/>
      <c r="JN213" s="101"/>
      <c r="JO213" s="101"/>
      <c r="JP213" s="101"/>
      <c r="JQ213" s="101"/>
      <c r="JR213" s="101"/>
      <c r="JS213" s="101"/>
      <c r="JT213" s="101"/>
      <c r="JU213" s="101"/>
      <c r="JV213" s="101"/>
      <c r="JW213" s="101"/>
      <c r="JX213" s="101"/>
      <c r="JY213" s="101"/>
      <c r="JZ213" s="101"/>
      <c r="KA213" s="101"/>
      <c r="KB213" s="101"/>
      <c r="KC213" s="101"/>
      <c r="KD213" s="101"/>
      <c r="KE213" s="101"/>
      <c r="KF213" s="101"/>
      <c r="KG213" s="101"/>
      <c r="KH213" s="101"/>
      <c r="KI213" s="101"/>
      <c r="KJ213" s="101"/>
      <c r="KK213" s="101"/>
      <c r="KL213" s="101"/>
      <c r="KM213" s="101"/>
      <c r="KN213" s="101"/>
      <c r="KO213" s="101"/>
      <c r="KP213" s="101"/>
      <c r="KQ213" s="101"/>
      <c r="KR213" s="101"/>
      <c r="KS213" s="101"/>
      <c r="KT213" s="101"/>
      <c r="KU213" s="101"/>
      <c r="KV213" s="101"/>
      <c r="KW213" s="101"/>
      <c r="KX213" s="101"/>
      <c r="KY213" s="101"/>
      <c r="KZ213" s="101"/>
      <c r="LA213" s="101"/>
    </row>
    <row r="214" spans="1:313" s="18" customFormat="1" ht="30" customHeight="1" x14ac:dyDescent="0.25">
      <c r="A214" s="22" t="s">
        <v>1318</v>
      </c>
      <c r="B214" s="22"/>
      <c r="C214" s="22">
        <v>31</v>
      </c>
      <c r="D214" s="22">
        <v>1</v>
      </c>
      <c r="E214" s="23">
        <f>G214*F214</f>
        <v>5500000</v>
      </c>
      <c r="F214" s="24">
        <v>0.05</v>
      </c>
      <c r="G214" s="34">
        <v>110000000</v>
      </c>
      <c r="H214" s="23" t="s">
        <v>270</v>
      </c>
      <c r="I214" s="23"/>
      <c r="J214" s="21"/>
      <c r="K214" s="21">
        <v>5</v>
      </c>
      <c r="L214" s="21" t="s">
        <v>57</v>
      </c>
      <c r="M214" s="2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1"/>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c r="GE214" s="101"/>
      <c r="GF214" s="101"/>
      <c r="GG214" s="101"/>
      <c r="GH214" s="101"/>
      <c r="GI214" s="101"/>
      <c r="GJ214" s="101"/>
      <c r="GK214" s="101"/>
      <c r="GL214" s="101"/>
      <c r="GM214" s="101"/>
      <c r="GN214" s="101"/>
      <c r="GO214" s="101"/>
      <c r="GP214" s="101"/>
      <c r="GQ214" s="101"/>
      <c r="GR214" s="101"/>
      <c r="GS214" s="101"/>
      <c r="GT214" s="101"/>
      <c r="GU214" s="101"/>
      <c r="GV214" s="101"/>
      <c r="GW214" s="101"/>
      <c r="GX214" s="101"/>
      <c r="GY214" s="101"/>
      <c r="GZ214" s="101"/>
      <c r="HA214" s="101"/>
      <c r="HB214" s="101"/>
      <c r="HC214" s="101"/>
      <c r="HD214" s="101"/>
      <c r="HE214" s="101"/>
      <c r="HF214" s="101"/>
      <c r="HG214" s="101"/>
      <c r="HH214" s="101"/>
      <c r="HI214" s="101"/>
      <c r="HJ214" s="101"/>
      <c r="HK214" s="101"/>
      <c r="HL214" s="101"/>
      <c r="HM214" s="101"/>
      <c r="HN214" s="101"/>
      <c r="HO214" s="101"/>
      <c r="HP214" s="101"/>
      <c r="HQ214" s="101"/>
      <c r="HR214" s="101"/>
      <c r="HS214" s="101"/>
      <c r="HT214" s="101"/>
      <c r="HU214" s="101"/>
      <c r="HV214" s="101"/>
      <c r="HW214" s="101"/>
      <c r="HX214" s="101"/>
      <c r="HY214" s="101"/>
      <c r="HZ214" s="101"/>
      <c r="IA214" s="101"/>
      <c r="IB214" s="101"/>
      <c r="IC214" s="101"/>
      <c r="ID214" s="101"/>
      <c r="IE214" s="101"/>
      <c r="IF214" s="101"/>
      <c r="IG214" s="101"/>
      <c r="IH214" s="101"/>
      <c r="II214" s="101"/>
      <c r="IJ214" s="101"/>
      <c r="IK214" s="101"/>
      <c r="IL214" s="101"/>
      <c r="IM214" s="101"/>
      <c r="IN214" s="101"/>
      <c r="IO214" s="101"/>
      <c r="IP214" s="101"/>
      <c r="IQ214" s="101"/>
      <c r="IR214" s="101"/>
      <c r="IS214" s="101"/>
      <c r="IT214" s="101"/>
      <c r="IU214" s="101"/>
      <c r="IV214" s="101"/>
      <c r="IW214" s="101"/>
      <c r="IX214" s="101"/>
      <c r="IY214" s="101"/>
      <c r="IZ214" s="101"/>
      <c r="JA214" s="101"/>
      <c r="JB214" s="101"/>
      <c r="JC214" s="101"/>
      <c r="JD214" s="101"/>
      <c r="JE214" s="101"/>
      <c r="JF214" s="101"/>
      <c r="JG214" s="101"/>
      <c r="JH214" s="101"/>
      <c r="JI214" s="101"/>
      <c r="JJ214" s="101"/>
      <c r="JK214" s="101"/>
      <c r="JL214" s="101"/>
      <c r="JM214" s="101"/>
      <c r="JN214" s="101"/>
      <c r="JO214" s="101"/>
      <c r="JP214" s="101"/>
      <c r="JQ214" s="101"/>
      <c r="JR214" s="101"/>
      <c r="JS214" s="101"/>
      <c r="JT214" s="101"/>
      <c r="JU214" s="101"/>
      <c r="JV214" s="101"/>
      <c r="JW214" s="101"/>
      <c r="JX214" s="101"/>
      <c r="JY214" s="101"/>
      <c r="JZ214" s="101"/>
      <c r="KA214" s="101"/>
      <c r="KB214" s="101"/>
      <c r="KC214" s="101"/>
      <c r="KD214" s="101"/>
      <c r="KE214" s="101"/>
      <c r="KF214" s="101"/>
      <c r="KG214" s="101"/>
      <c r="KH214" s="101"/>
      <c r="KI214" s="101"/>
      <c r="KJ214" s="101"/>
      <c r="KK214" s="101"/>
      <c r="KL214" s="101"/>
      <c r="KM214" s="101"/>
      <c r="KN214" s="101"/>
      <c r="KO214" s="101"/>
      <c r="KP214" s="101"/>
      <c r="KQ214" s="101"/>
      <c r="KR214" s="101"/>
      <c r="KS214" s="101"/>
      <c r="KT214" s="101"/>
      <c r="KU214" s="101"/>
      <c r="KV214" s="101"/>
      <c r="KW214" s="101"/>
      <c r="KX214" s="101"/>
      <c r="KY214" s="101"/>
      <c r="KZ214" s="101"/>
      <c r="LA214" s="101"/>
    </row>
    <row r="215" spans="1:313" s="18" customFormat="1" ht="30" customHeight="1" x14ac:dyDescent="0.25">
      <c r="A215" s="32" t="s">
        <v>1321</v>
      </c>
      <c r="B215" s="32"/>
      <c r="C215" s="32">
        <v>31</v>
      </c>
      <c r="D215" s="33"/>
      <c r="E215" s="23">
        <v>3000000</v>
      </c>
      <c r="F215" s="24">
        <v>0.05</v>
      </c>
      <c r="G215" s="23" t="s">
        <v>2</v>
      </c>
      <c r="H215" s="26" t="s">
        <v>1320</v>
      </c>
      <c r="I215" s="26"/>
      <c r="J215" s="29"/>
      <c r="K215" s="29"/>
      <c r="L215" s="29" t="s">
        <v>1319</v>
      </c>
      <c r="M215" s="2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1"/>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c r="GE215" s="101"/>
      <c r="GF215" s="101"/>
      <c r="GG215" s="101"/>
      <c r="GH215" s="101"/>
      <c r="GI215" s="101"/>
      <c r="GJ215" s="101"/>
      <c r="GK215" s="101"/>
      <c r="GL215" s="101"/>
      <c r="GM215" s="101"/>
      <c r="GN215" s="101"/>
      <c r="GO215" s="101"/>
      <c r="GP215" s="101"/>
      <c r="GQ215" s="101"/>
      <c r="GR215" s="101"/>
      <c r="GS215" s="101"/>
      <c r="GT215" s="101"/>
      <c r="GU215" s="101"/>
      <c r="GV215" s="101"/>
      <c r="GW215" s="101"/>
      <c r="GX215" s="101"/>
      <c r="GY215" s="101"/>
      <c r="GZ215" s="101"/>
      <c r="HA215" s="101"/>
      <c r="HB215" s="101"/>
      <c r="HC215" s="101"/>
      <c r="HD215" s="101"/>
      <c r="HE215" s="101"/>
      <c r="HF215" s="101"/>
      <c r="HG215" s="101"/>
      <c r="HH215" s="101"/>
      <c r="HI215" s="101"/>
      <c r="HJ215" s="101"/>
      <c r="HK215" s="101"/>
      <c r="HL215" s="101"/>
      <c r="HM215" s="101"/>
      <c r="HN215" s="101"/>
      <c r="HO215" s="101"/>
      <c r="HP215" s="101"/>
      <c r="HQ215" s="101"/>
      <c r="HR215" s="101"/>
      <c r="HS215" s="101"/>
      <c r="HT215" s="101"/>
      <c r="HU215" s="101"/>
      <c r="HV215" s="101"/>
      <c r="HW215" s="101"/>
      <c r="HX215" s="101"/>
      <c r="HY215" s="101"/>
      <c r="HZ215" s="101"/>
      <c r="IA215" s="101"/>
      <c r="IB215" s="101"/>
      <c r="IC215" s="101"/>
      <c r="ID215" s="101"/>
      <c r="IE215" s="101"/>
      <c r="IF215" s="101"/>
      <c r="IG215" s="101"/>
      <c r="IH215" s="101"/>
      <c r="II215" s="101"/>
      <c r="IJ215" s="101"/>
      <c r="IK215" s="101"/>
      <c r="IL215" s="101"/>
      <c r="IM215" s="101"/>
      <c r="IN215" s="101"/>
      <c r="IO215" s="101"/>
      <c r="IP215" s="101"/>
      <c r="IQ215" s="101"/>
      <c r="IR215" s="101"/>
      <c r="IS215" s="101"/>
      <c r="IT215" s="101"/>
      <c r="IU215" s="101"/>
      <c r="IV215" s="101"/>
      <c r="IW215" s="101"/>
      <c r="IX215" s="101"/>
      <c r="IY215" s="101"/>
      <c r="IZ215" s="101"/>
      <c r="JA215" s="101"/>
      <c r="JB215" s="101"/>
      <c r="JC215" s="101"/>
      <c r="JD215" s="101"/>
      <c r="JE215" s="101"/>
      <c r="JF215" s="101"/>
      <c r="JG215" s="101"/>
      <c r="JH215" s="101"/>
      <c r="JI215" s="101"/>
      <c r="JJ215" s="101"/>
      <c r="JK215" s="101"/>
      <c r="JL215" s="101"/>
      <c r="JM215" s="101"/>
      <c r="JN215" s="101"/>
      <c r="JO215" s="101"/>
      <c r="JP215" s="101"/>
      <c r="JQ215" s="101"/>
      <c r="JR215" s="101"/>
      <c r="JS215" s="101"/>
      <c r="JT215" s="101"/>
      <c r="JU215" s="101"/>
      <c r="JV215" s="101"/>
      <c r="JW215" s="101"/>
      <c r="JX215" s="101"/>
      <c r="JY215" s="101"/>
      <c r="JZ215" s="101"/>
      <c r="KA215" s="101"/>
      <c r="KB215" s="101"/>
      <c r="KC215" s="101"/>
      <c r="KD215" s="101"/>
      <c r="KE215" s="101"/>
      <c r="KF215" s="101"/>
      <c r="KG215" s="101"/>
      <c r="KH215" s="101"/>
      <c r="KI215" s="101"/>
      <c r="KJ215" s="101"/>
      <c r="KK215" s="101"/>
      <c r="KL215" s="101"/>
      <c r="KM215" s="101"/>
      <c r="KN215" s="101"/>
      <c r="KO215" s="101"/>
      <c r="KP215" s="101"/>
      <c r="KQ215" s="101"/>
      <c r="KR215" s="101"/>
      <c r="KS215" s="101"/>
      <c r="KT215" s="101"/>
      <c r="KU215" s="101"/>
      <c r="KV215" s="101"/>
      <c r="KW215" s="101"/>
      <c r="KX215" s="101"/>
      <c r="KY215" s="101"/>
      <c r="KZ215" s="101"/>
      <c r="LA215" s="101"/>
    </row>
    <row r="216" spans="1:313" s="18" customFormat="1" ht="30" customHeight="1" x14ac:dyDescent="0.25">
      <c r="A216" s="32" t="s">
        <v>1324</v>
      </c>
      <c r="B216" s="32"/>
      <c r="C216" s="32">
        <v>31</v>
      </c>
      <c r="D216" s="33"/>
      <c r="E216" s="23">
        <v>5000000</v>
      </c>
      <c r="F216" s="24">
        <v>0.05</v>
      </c>
      <c r="G216" s="23" t="s">
        <v>2</v>
      </c>
      <c r="H216" s="26" t="s">
        <v>1323</v>
      </c>
      <c r="I216" s="26"/>
      <c r="J216" s="29"/>
      <c r="K216" s="29"/>
      <c r="L216" s="29" t="s">
        <v>1322</v>
      </c>
      <c r="M216" s="2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1"/>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c r="GE216" s="101"/>
      <c r="GF216" s="101"/>
      <c r="GG216" s="101"/>
      <c r="GH216" s="101"/>
      <c r="GI216" s="101"/>
      <c r="GJ216" s="101"/>
      <c r="GK216" s="101"/>
      <c r="GL216" s="101"/>
      <c r="GM216" s="101"/>
      <c r="GN216" s="101"/>
      <c r="GO216" s="101"/>
      <c r="GP216" s="101"/>
      <c r="GQ216" s="101"/>
      <c r="GR216" s="101"/>
      <c r="GS216" s="101"/>
      <c r="GT216" s="101"/>
      <c r="GU216" s="101"/>
      <c r="GV216" s="101"/>
      <c r="GW216" s="101"/>
      <c r="GX216" s="101"/>
      <c r="GY216" s="101"/>
      <c r="GZ216" s="101"/>
      <c r="HA216" s="101"/>
      <c r="HB216" s="101"/>
      <c r="HC216" s="101"/>
      <c r="HD216" s="101"/>
      <c r="HE216" s="101"/>
      <c r="HF216" s="101"/>
      <c r="HG216" s="101"/>
      <c r="HH216" s="101"/>
      <c r="HI216" s="101"/>
      <c r="HJ216" s="101"/>
      <c r="HK216" s="101"/>
      <c r="HL216" s="101"/>
      <c r="HM216" s="101"/>
      <c r="HN216" s="101"/>
      <c r="HO216" s="101"/>
      <c r="HP216" s="101"/>
      <c r="HQ216" s="101"/>
      <c r="HR216" s="101"/>
      <c r="HS216" s="101"/>
      <c r="HT216" s="101"/>
      <c r="HU216" s="101"/>
      <c r="HV216" s="101"/>
      <c r="HW216" s="101"/>
      <c r="HX216" s="101"/>
      <c r="HY216" s="101"/>
      <c r="HZ216" s="101"/>
      <c r="IA216" s="101"/>
      <c r="IB216" s="101"/>
      <c r="IC216" s="101"/>
      <c r="ID216" s="101"/>
      <c r="IE216" s="101"/>
      <c r="IF216" s="101"/>
      <c r="IG216" s="101"/>
      <c r="IH216" s="101"/>
      <c r="II216" s="101"/>
      <c r="IJ216" s="101"/>
      <c r="IK216" s="101"/>
      <c r="IL216" s="101"/>
      <c r="IM216" s="101"/>
      <c r="IN216" s="101"/>
      <c r="IO216" s="101"/>
      <c r="IP216" s="101"/>
      <c r="IQ216" s="101"/>
      <c r="IR216" s="101"/>
      <c r="IS216" s="101"/>
      <c r="IT216" s="101"/>
      <c r="IU216" s="101"/>
      <c r="IV216" s="101"/>
      <c r="IW216" s="101"/>
      <c r="IX216" s="101"/>
      <c r="IY216" s="101"/>
      <c r="IZ216" s="101"/>
      <c r="JA216" s="101"/>
      <c r="JB216" s="101"/>
      <c r="JC216" s="101"/>
      <c r="JD216" s="101"/>
      <c r="JE216" s="101"/>
      <c r="JF216" s="101"/>
      <c r="JG216" s="101"/>
      <c r="JH216" s="101"/>
      <c r="JI216" s="101"/>
      <c r="JJ216" s="101"/>
      <c r="JK216" s="101"/>
      <c r="JL216" s="101"/>
      <c r="JM216" s="101"/>
      <c r="JN216" s="101"/>
      <c r="JO216" s="101"/>
      <c r="JP216" s="101"/>
      <c r="JQ216" s="101"/>
      <c r="JR216" s="101"/>
      <c r="JS216" s="101"/>
      <c r="JT216" s="101"/>
      <c r="JU216" s="101"/>
      <c r="JV216" s="101"/>
      <c r="JW216" s="101"/>
      <c r="JX216" s="101"/>
      <c r="JY216" s="101"/>
      <c r="JZ216" s="101"/>
      <c r="KA216" s="101"/>
      <c r="KB216" s="101"/>
      <c r="KC216" s="101"/>
      <c r="KD216" s="101"/>
      <c r="KE216" s="101"/>
      <c r="KF216" s="101"/>
      <c r="KG216" s="101"/>
      <c r="KH216" s="101"/>
      <c r="KI216" s="101"/>
      <c r="KJ216" s="101"/>
      <c r="KK216" s="101"/>
      <c r="KL216" s="101"/>
      <c r="KM216" s="101"/>
      <c r="KN216" s="101"/>
      <c r="KO216" s="101"/>
      <c r="KP216" s="101"/>
      <c r="KQ216" s="101"/>
      <c r="KR216" s="101"/>
      <c r="KS216" s="101"/>
      <c r="KT216" s="101"/>
      <c r="KU216" s="101"/>
      <c r="KV216" s="101"/>
      <c r="KW216" s="101"/>
      <c r="KX216" s="101"/>
      <c r="KY216" s="101"/>
      <c r="KZ216" s="101"/>
      <c r="LA216" s="101"/>
    </row>
    <row r="217" spans="1:313" s="6" customFormat="1" ht="30" customHeight="1" x14ac:dyDescent="0.25">
      <c r="A217" s="21" t="s">
        <v>1144</v>
      </c>
      <c r="B217" s="21"/>
      <c r="C217" s="21"/>
      <c r="D217" s="22">
        <v>1</v>
      </c>
      <c r="E217" s="23">
        <v>20000000</v>
      </c>
      <c r="F217" s="21"/>
      <c r="G217" s="21" t="s">
        <v>2</v>
      </c>
      <c r="H217" s="21" t="s">
        <v>988</v>
      </c>
      <c r="I217" s="21"/>
      <c r="J217" s="21"/>
      <c r="K217" s="21"/>
      <c r="L217" s="21" t="s">
        <v>987</v>
      </c>
      <c r="M217" s="2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1"/>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c r="GE217" s="101"/>
      <c r="GF217" s="101"/>
      <c r="GG217" s="101"/>
      <c r="GH217" s="101"/>
      <c r="GI217" s="101"/>
      <c r="GJ217" s="101"/>
      <c r="GK217" s="101"/>
      <c r="GL217" s="101"/>
      <c r="GM217" s="101"/>
      <c r="GN217" s="101"/>
      <c r="GO217" s="101"/>
      <c r="GP217" s="101"/>
      <c r="GQ217" s="101"/>
      <c r="GR217" s="101"/>
      <c r="GS217" s="101"/>
      <c r="GT217" s="101"/>
      <c r="GU217" s="101"/>
      <c r="GV217" s="101"/>
      <c r="GW217" s="101"/>
      <c r="GX217" s="101"/>
      <c r="GY217" s="101"/>
      <c r="GZ217" s="101"/>
      <c r="HA217" s="101"/>
      <c r="HB217" s="101"/>
      <c r="HC217" s="101"/>
      <c r="HD217" s="101"/>
      <c r="HE217" s="101"/>
      <c r="HF217" s="101"/>
      <c r="HG217" s="101"/>
      <c r="HH217" s="101"/>
      <c r="HI217" s="101"/>
      <c r="HJ217" s="101"/>
      <c r="HK217" s="101"/>
      <c r="HL217" s="101"/>
      <c r="HM217" s="101"/>
      <c r="HN217" s="101"/>
      <c r="HO217" s="101"/>
      <c r="HP217" s="101"/>
      <c r="HQ217" s="101"/>
      <c r="HR217" s="101"/>
      <c r="HS217" s="101"/>
      <c r="HT217" s="101"/>
      <c r="HU217" s="101"/>
      <c r="HV217" s="101"/>
      <c r="HW217" s="101"/>
      <c r="HX217" s="101"/>
      <c r="HY217" s="101"/>
      <c r="HZ217" s="101"/>
      <c r="IA217" s="101"/>
      <c r="IB217" s="101"/>
      <c r="IC217" s="101"/>
      <c r="ID217" s="101"/>
      <c r="IE217" s="101"/>
      <c r="IF217" s="101"/>
      <c r="IG217" s="101"/>
      <c r="IH217" s="101"/>
      <c r="II217" s="101"/>
      <c r="IJ217" s="101"/>
      <c r="IK217" s="101"/>
      <c r="IL217" s="101"/>
      <c r="IM217" s="101"/>
      <c r="IN217" s="101"/>
      <c r="IO217" s="101"/>
      <c r="IP217" s="101"/>
      <c r="IQ217" s="101"/>
      <c r="IR217" s="101"/>
      <c r="IS217" s="101"/>
      <c r="IT217" s="101"/>
      <c r="IU217" s="101"/>
      <c r="IV217" s="101"/>
      <c r="IW217" s="101"/>
      <c r="IX217" s="101"/>
      <c r="IY217" s="101"/>
      <c r="IZ217" s="101"/>
      <c r="JA217" s="101"/>
      <c r="JB217" s="101"/>
      <c r="JC217" s="101"/>
      <c r="JD217" s="101"/>
      <c r="JE217" s="101"/>
      <c r="JF217" s="101"/>
      <c r="JG217" s="101"/>
      <c r="JH217" s="101"/>
      <c r="JI217" s="101"/>
      <c r="JJ217" s="101"/>
      <c r="JK217" s="101"/>
      <c r="JL217" s="101"/>
      <c r="JM217" s="101"/>
      <c r="JN217" s="101"/>
      <c r="JO217" s="101"/>
      <c r="JP217" s="101"/>
      <c r="JQ217" s="101"/>
      <c r="JR217" s="101"/>
      <c r="JS217" s="101"/>
      <c r="JT217" s="101"/>
      <c r="JU217" s="101"/>
      <c r="JV217" s="101"/>
      <c r="JW217" s="101"/>
      <c r="JX217" s="101"/>
      <c r="JY217" s="101"/>
      <c r="JZ217" s="101"/>
      <c r="KA217" s="101"/>
      <c r="KB217" s="101"/>
      <c r="KC217" s="101"/>
      <c r="KD217" s="101"/>
      <c r="KE217" s="101"/>
      <c r="KF217" s="101"/>
      <c r="KG217" s="101"/>
      <c r="KH217" s="101"/>
      <c r="KI217" s="101"/>
      <c r="KJ217" s="101"/>
      <c r="KK217" s="101"/>
      <c r="KL217" s="101"/>
      <c r="KM217" s="101"/>
      <c r="KN217" s="101"/>
      <c r="KO217" s="101"/>
      <c r="KP217" s="101"/>
      <c r="KQ217" s="101"/>
      <c r="KR217" s="101"/>
      <c r="KS217" s="101"/>
      <c r="KT217" s="101"/>
      <c r="KU217" s="101"/>
      <c r="KV217" s="101"/>
      <c r="KW217" s="101"/>
      <c r="KX217" s="101"/>
      <c r="KY217" s="101"/>
      <c r="KZ217" s="101"/>
      <c r="LA217" s="101"/>
    </row>
    <row r="218" spans="1:313" s="6" customFormat="1" ht="30" customHeight="1" x14ac:dyDescent="0.25">
      <c r="A218" s="21" t="s">
        <v>663</v>
      </c>
      <c r="B218" s="21"/>
      <c r="C218" s="21"/>
      <c r="D218" s="22">
        <v>1</v>
      </c>
      <c r="E218" s="23">
        <v>2400000</v>
      </c>
      <c r="F218" s="21"/>
      <c r="G218" s="21" t="s">
        <v>2</v>
      </c>
      <c r="H218" s="21"/>
      <c r="I218" s="21"/>
      <c r="J218" s="21"/>
      <c r="K218" s="21"/>
      <c r="L218" s="21" t="s">
        <v>497</v>
      </c>
      <c r="M218" s="21">
        <v>2</v>
      </c>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1"/>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c r="GE218" s="101"/>
      <c r="GF218" s="101"/>
      <c r="GG218" s="101"/>
      <c r="GH218" s="101"/>
      <c r="GI218" s="101"/>
      <c r="GJ218" s="101"/>
      <c r="GK218" s="101"/>
      <c r="GL218" s="101"/>
      <c r="GM218" s="101"/>
      <c r="GN218" s="101"/>
      <c r="GO218" s="101"/>
      <c r="GP218" s="101"/>
      <c r="GQ218" s="101"/>
      <c r="GR218" s="101"/>
      <c r="GS218" s="101"/>
      <c r="GT218" s="101"/>
      <c r="GU218" s="101"/>
      <c r="GV218" s="101"/>
      <c r="GW218" s="101"/>
      <c r="GX218" s="101"/>
      <c r="GY218" s="101"/>
      <c r="GZ218" s="101"/>
      <c r="HA218" s="101"/>
      <c r="HB218" s="101"/>
      <c r="HC218" s="101"/>
      <c r="HD218" s="101"/>
      <c r="HE218" s="101"/>
      <c r="HF218" s="101"/>
      <c r="HG218" s="101"/>
      <c r="HH218" s="101"/>
      <c r="HI218" s="101"/>
      <c r="HJ218" s="101"/>
      <c r="HK218" s="101"/>
      <c r="HL218" s="101"/>
      <c r="HM218" s="101"/>
      <c r="HN218" s="101"/>
      <c r="HO218" s="101"/>
      <c r="HP218" s="101"/>
      <c r="HQ218" s="101"/>
      <c r="HR218" s="101"/>
      <c r="HS218" s="101"/>
      <c r="HT218" s="101"/>
      <c r="HU218" s="101"/>
      <c r="HV218" s="101"/>
      <c r="HW218" s="101"/>
      <c r="HX218" s="101"/>
      <c r="HY218" s="101"/>
      <c r="HZ218" s="101"/>
      <c r="IA218" s="101"/>
      <c r="IB218" s="101"/>
      <c r="IC218" s="101"/>
      <c r="ID218" s="101"/>
      <c r="IE218" s="101"/>
      <c r="IF218" s="101"/>
      <c r="IG218" s="101"/>
      <c r="IH218" s="101"/>
      <c r="II218" s="101"/>
      <c r="IJ218" s="101"/>
      <c r="IK218" s="101"/>
      <c r="IL218" s="101"/>
      <c r="IM218" s="101"/>
      <c r="IN218" s="101"/>
      <c r="IO218" s="101"/>
      <c r="IP218" s="101"/>
      <c r="IQ218" s="101"/>
      <c r="IR218" s="101"/>
      <c r="IS218" s="101"/>
      <c r="IT218" s="101"/>
      <c r="IU218" s="101"/>
      <c r="IV218" s="101"/>
      <c r="IW218" s="101"/>
      <c r="IX218" s="101"/>
      <c r="IY218" s="101"/>
      <c r="IZ218" s="101"/>
      <c r="JA218" s="101"/>
      <c r="JB218" s="101"/>
      <c r="JC218" s="101"/>
      <c r="JD218" s="101"/>
      <c r="JE218" s="101"/>
      <c r="JF218" s="101"/>
      <c r="JG218" s="101"/>
      <c r="JH218" s="101"/>
      <c r="JI218" s="101"/>
      <c r="JJ218" s="101"/>
      <c r="JK218" s="101"/>
      <c r="JL218" s="101"/>
      <c r="JM218" s="101"/>
      <c r="JN218" s="101"/>
      <c r="JO218" s="101"/>
      <c r="JP218" s="101"/>
      <c r="JQ218" s="101"/>
      <c r="JR218" s="101"/>
      <c r="JS218" s="101"/>
      <c r="JT218" s="101"/>
      <c r="JU218" s="101"/>
      <c r="JV218" s="101"/>
      <c r="JW218" s="101"/>
      <c r="JX218" s="101"/>
      <c r="JY218" s="101"/>
      <c r="JZ218" s="101"/>
      <c r="KA218" s="101"/>
      <c r="KB218" s="101"/>
      <c r="KC218" s="101"/>
      <c r="KD218" s="101"/>
      <c r="KE218" s="101"/>
      <c r="KF218" s="101"/>
      <c r="KG218" s="101"/>
      <c r="KH218" s="101"/>
      <c r="KI218" s="101"/>
      <c r="KJ218" s="101"/>
      <c r="KK218" s="101"/>
      <c r="KL218" s="101"/>
      <c r="KM218" s="101"/>
      <c r="KN218" s="101"/>
      <c r="KO218" s="101"/>
      <c r="KP218" s="101"/>
      <c r="KQ218" s="101"/>
      <c r="KR218" s="101"/>
      <c r="KS218" s="101"/>
      <c r="KT218" s="101"/>
      <c r="KU218" s="101"/>
      <c r="KV218" s="101"/>
      <c r="KW218" s="101"/>
      <c r="KX218" s="101"/>
      <c r="KY218" s="101"/>
      <c r="KZ218" s="101"/>
      <c r="LA218" s="101"/>
    </row>
    <row r="219" spans="1:313" s="6" customFormat="1" ht="30" customHeight="1" x14ac:dyDescent="0.25">
      <c r="A219" s="21"/>
      <c r="B219" s="21"/>
      <c r="C219" s="21"/>
      <c r="D219" s="22">
        <v>1</v>
      </c>
      <c r="E219" s="23">
        <f t="shared" ref="E219:E220" si="25">G219*F219</f>
        <v>5000000</v>
      </c>
      <c r="F219" s="24">
        <v>0.05</v>
      </c>
      <c r="G219" s="23">
        <v>100000000</v>
      </c>
      <c r="H219" s="21">
        <v>8170</v>
      </c>
      <c r="I219" s="21"/>
      <c r="J219" s="21"/>
      <c r="K219" s="21"/>
      <c r="L219" s="25" t="s">
        <v>1060</v>
      </c>
      <c r="M219" s="2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1"/>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c r="GE219" s="101"/>
      <c r="GF219" s="101"/>
      <c r="GG219" s="101"/>
      <c r="GH219" s="101"/>
      <c r="GI219" s="101"/>
      <c r="GJ219" s="101"/>
      <c r="GK219" s="101"/>
      <c r="GL219" s="101"/>
      <c r="GM219" s="101"/>
      <c r="GN219" s="101"/>
      <c r="GO219" s="101"/>
      <c r="GP219" s="101"/>
      <c r="GQ219" s="101"/>
      <c r="GR219" s="101"/>
      <c r="GS219" s="101"/>
      <c r="GT219" s="101"/>
      <c r="GU219" s="101"/>
      <c r="GV219" s="101"/>
      <c r="GW219" s="101"/>
      <c r="GX219" s="101"/>
      <c r="GY219" s="101"/>
      <c r="GZ219" s="101"/>
      <c r="HA219" s="101"/>
      <c r="HB219" s="101"/>
      <c r="HC219" s="101"/>
      <c r="HD219" s="101"/>
      <c r="HE219" s="101"/>
      <c r="HF219" s="101"/>
      <c r="HG219" s="101"/>
      <c r="HH219" s="101"/>
      <c r="HI219" s="101"/>
      <c r="HJ219" s="101"/>
      <c r="HK219" s="101"/>
      <c r="HL219" s="101"/>
      <c r="HM219" s="101"/>
      <c r="HN219" s="101"/>
      <c r="HO219" s="101"/>
      <c r="HP219" s="101"/>
      <c r="HQ219" s="101"/>
      <c r="HR219" s="101"/>
      <c r="HS219" s="101"/>
      <c r="HT219" s="101"/>
      <c r="HU219" s="101"/>
      <c r="HV219" s="101"/>
      <c r="HW219" s="101"/>
      <c r="HX219" s="101"/>
      <c r="HY219" s="101"/>
      <c r="HZ219" s="101"/>
      <c r="IA219" s="101"/>
      <c r="IB219" s="101"/>
      <c r="IC219" s="101"/>
      <c r="ID219" s="101"/>
      <c r="IE219" s="101"/>
      <c r="IF219" s="101"/>
      <c r="IG219" s="101"/>
      <c r="IH219" s="101"/>
      <c r="II219" s="101"/>
      <c r="IJ219" s="101"/>
      <c r="IK219" s="101"/>
      <c r="IL219" s="101"/>
      <c r="IM219" s="101"/>
      <c r="IN219" s="101"/>
      <c r="IO219" s="101"/>
      <c r="IP219" s="101"/>
      <c r="IQ219" s="101"/>
      <c r="IR219" s="101"/>
      <c r="IS219" s="101"/>
      <c r="IT219" s="101"/>
      <c r="IU219" s="101"/>
      <c r="IV219" s="101"/>
      <c r="IW219" s="101"/>
      <c r="IX219" s="101"/>
      <c r="IY219" s="101"/>
      <c r="IZ219" s="101"/>
      <c r="JA219" s="101"/>
      <c r="JB219" s="101"/>
      <c r="JC219" s="101"/>
      <c r="JD219" s="101"/>
      <c r="JE219" s="101"/>
      <c r="JF219" s="101"/>
      <c r="JG219" s="101"/>
      <c r="JH219" s="101"/>
      <c r="JI219" s="101"/>
      <c r="JJ219" s="101"/>
      <c r="JK219" s="101"/>
      <c r="JL219" s="101"/>
      <c r="JM219" s="101"/>
      <c r="JN219" s="101"/>
      <c r="JO219" s="101"/>
      <c r="JP219" s="101"/>
      <c r="JQ219" s="101"/>
      <c r="JR219" s="101"/>
      <c r="JS219" s="101"/>
      <c r="JT219" s="101"/>
      <c r="JU219" s="101"/>
      <c r="JV219" s="101"/>
      <c r="JW219" s="101"/>
      <c r="JX219" s="101"/>
      <c r="JY219" s="101"/>
      <c r="JZ219" s="101"/>
      <c r="KA219" s="101"/>
      <c r="KB219" s="101"/>
      <c r="KC219" s="101"/>
      <c r="KD219" s="101"/>
      <c r="KE219" s="101"/>
      <c r="KF219" s="101"/>
      <c r="KG219" s="101"/>
      <c r="KH219" s="101"/>
      <c r="KI219" s="101"/>
      <c r="KJ219" s="101"/>
      <c r="KK219" s="101"/>
      <c r="KL219" s="101"/>
      <c r="KM219" s="101"/>
      <c r="KN219" s="101"/>
      <c r="KO219" s="101"/>
      <c r="KP219" s="101"/>
      <c r="KQ219" s="101"/>
      <c r="KR219" s="101"/>
      <c r="KS219" s="101"/>
      <c r="KT219" s="101"/>
      <c r="KU219" s="101"/>
      <c r="KV219" s="101"/>
      <c r="KW219" s="101"/>
      <c r="KX219" s="101"/>
      <c r="KY219" s="101"/>
      <c r="KZ219" s="101"/>
      <c r="LA219" s="101"/>
    </row>
    <row r="220" spans="1:313" s="6" customFormat="1" ht="30" customHeight="1" x14ac:dyDescent="0.25">
      <c r="A220" s="21"/>
      <c r="B220" s="21"/>
      <c r="C220" s="21"/>
      <c r="D220" s="22">
        <v>1</v>
      </c>
      <c r="E220" s="23">
        <f t="shared" si="25"/>
        <v>705000</v>
      </c>
      <c r="F220" s="24">
        <v>4.7E-2</v>
      </c>
      <c r="G220" s="23">
        <v>15000000</v>
      </c>
      <c r="H220" s="21" t="s">
        <v>496</v>
      </c>
      <c r="I220" s="21"/>
      <c r="J220" s="21"/>
      <c r="K220" s="21"/>
      <c r="L220" s="25" t="s">
        <v>1145</v>
      </c>
      <c r="M220" s="2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1"/>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c r="GE220" s="101"/>
      <c r="GF220" s="101"/>
      <c r="GG220" s="101"/>
      <c r="GH220" s="101"/>
      <c r="GI220" s="101"/>
      <c r="GJ220" s="101"/>
      <c r="GK220" s="101"/>
      <c r="GL220" s="101"/>
      <c r="GM220" s="101"/>
      <c r="GN220" s="101"/>
      <c r="GO220" s="101"/>
      <c r="GP220" s="101"/>
      <c r="GQ220" s="101"/>
      <c r="GR220" s="101"/>
      <c r="GS220" s="101"/>
      <c r="GT220" s="101"/>
      <c r="GU220" s="101"/>
      <c r="GV220" s="101"/>
      <c r="GW220" s="101"/>
      <c r="GX220" s="101"/>
      <c r="GY220" s="101"/>
      <c r="GZ220" s="101"/>
      <c r="HA220" s="101"/>
      <c r="HB220" s="101"/>
      <c r="HC220" s="101"/>
      <c r="HD220" s="101"/>
      <c r="HE220" s="101"/>
      <c r="HF220" s="101"/>
      <c r="HG220" s="101"/>
      <c r="HH220" s="101"/>
      <c r="HI220" s="101"/>
      <c r="HJ220" s="101"/>
      <c r="HK220" s="101"/>
      <c r="HL220" s="101"/>
      <c r="HM220" s="101"/>
      <c r="HN220" s="101"/>
      <c r="HO220" s="101"/>
      <c r="HP220" s="101"/>
      <c r="HQ220" s="101"/>
      <c r="HR220" s="101"/>
      <c r="HS220" s="101"/>
      <c r="HT220" s="101"/>
      <c r="HU220" s="101"/>
      <c r="HV220" s="101"/>
      <c r="HW220" s="101"/>
      <c r="HX220" s="101"/>
      <c r="HY220" s="101"/>
      <c r="HZ220" s="101"/>
      <c r="IA220" s="101"/>
      <c r="IB220" s="101"/>
      <c r="IC220" s="101"/>
      <c r="ID220" s="101"/>
      <c r="IE220" s="101"/>
      <c r="IF220" s="101"/>
      <c r="IG220" s="101"/>
      <c r="IH220" s="101"/>
      <c r="II220" s="101"/>
      <c r="IJ220" s="101"/>
      <c r="IK220" s="101"/>
      <c r="IL220" s="101"/>
      <c r="IM220" s="101"/>
      <c r="IN220" s="101"/>
      <c r="IO220" s="101"/>
      <c r="IP220" s="101"/>
      <c r="IQ220" s="101"/>
      <c r="IR220" s="101"/>
      <c r="IS220" s="101"/>
      <c r="IT220" s="101"/>
      <c r="IU220" s="101"/>
      <c r="IV220" s="101"/>
      <c r="IW220" s="101"/>
      <c r="IX220" s="101"/>
      <c r="IY220" s="101"/>
      <c r="IZ220" s="101"/>
      <c r="JA220" s="101"/>
      <c r="JB220" s="101"/>
      <c r="JC220" s="101"/>
      <c r="JD220" s="101"/>
      <c r="JE220" s="101"/>
      <c r="JF220" s="101"/>
      <c r="JG220" s="101"/>
      <c r="JH220" s="101"/>
      <c r="JI220" s="101"/>
      <c r="JJ220" s="101"/>
      <c r="JK220" s="101"/>
      <c r="JL220" s="101"/>
      <c r="JM220" s="101"/>
      <c r="JN220" s="101"/>
      <c r="JO220" s="101"/>
      <c r="JP220" s="101"/>
      <c r="JQ220" s="101"/>
      <c r="JR220" s="101"/>
      <c r="JS220" s="101"/>
      <c r="JT220" s="101"/>
      <c r="JU220" s="101"/>
      <c r="JV220" s="101"/>
      <c r="JW220" s="101"/>
      <c r="JX220" s="101"/>
      <c r="JY220" s="101"/>
      <c r="JZ220" s="101"/>
      <c r="KA220" s="101"/>
      <c r="KB220" s="101"/>
      <c r="KC220" s="101"/>
      <c r="KD220" s="101"/>
      <c r="KE220" s="101"/>
      <c r="KF220" s="101"/>
      <c r="KG220" s="101"/>
      <c r="KH220" s="101"/>
      <c r="KI220" s="101"/>
      <c r="KJ220" s="101"/>
      <c r="KK220" s="101"/>
      <c r="KL220" s="101"/>
      <c r="KM220" s="101"/>
      <c r="KN220" s="101"/>
      <c r="KO220" s="101"/>
      <c r="KP220" s="101"/>
      <c r="KQ220" s="101"/>
      <c r="KR220" s="101"/>
      <c r="KS220" s="101"/>
      <c r="KT220" s="101"/>
      <c r="KU220" s="101"/>
      <c r="KV220" s="101"/>
      <c r="KW220" s="101"/>
      <c r="KX220" s="101"/>
      <c r="KY220" s="101"/>
      <c r="KZ220" s="101"/>
      <c r="LA220" s="101"/>
    </row>
    <row r="221" spans="1:313" s="6" customFormat="1" ht="30" customHeight="1" x14ac:dyDescent="0.25">
      <c r="A221" s="21" t="s">
        <v>1267</v>
      </c>
      <c r="B221" s="21"/>
      <c r="C221" s="21"/>
      <c r="D221" s="22" t="s">
        <v>617</v>
      </c>
      <c r="E221" s="23">
        <f t="shared" ref="E221:E224" si="26">G221*F221</f>
        <v>5560000</v>
      </c>
      <c r="F221" s="24">
        <v>0.04</v>
      </c>
      <c r="G221" s="23">
        <v>139000000</v>
      </c>
      <c r="H221" s="21" t="s">
        <v>912</v>
      </c>
      <c r="I221" s="21"/>
      <c r="J221" s="21"/>
      <c r="K221" s="21"/>
      <c r="L221" s="21" t="s">
        <v>494</v>
      </c>
      <c r="M221" s="21">
        <v>11</v>
      </c>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c r="GE221" s="101"/>
      <c r="GF221" s="101"/>
      <c r="GG221" s="101"/>
      <c r="GH221" s="101"/>
      <c r="GI221" s="101"/>
      <c r="GJ221" s="101"/>
      <c r="GK221" s="101"/>
      <c r="GL221" s="101"/>
      <c r="GM221" s="101"/>
      <c r="GN221" s="101"/>
      <c r="GO221" s="101"/>
      <c r="GP221" s="101"/>
      <c r="GQ221" s="101"/>
      <c r="GR221" s="101"/>
      <c r="GS221" s="101"/>
      <c r="GT221" s="101"/>
      <c r="GU221" s="101"/>
      <c r="GV221" s="101"/>
      <c r="GW221" s="101"/>
      <c r="GX221" s="101"/>
      <c r="GY221" s="101"/>
      <c r="GZ221" s="101"/>
      <c r="HA221" s="101"/>
      <c r="HB221" s="101"/>
      <c r="HC221" s="101"/>
      <c r="HD221" s="101"/>
      <c r="HE221" s="101"/>
      <c r="HF221" s="101"/>
      <c r="HG221" s="101"/>
      <c r="HH221" s="101"/>
      <c r="HI221" s="101"/>
      <c r="HJ221" s="101"/>
      <c r="HK221" s="101"/>
      <c r="HL221" s="101"/>
      <c r="HM221" s="101"/>
      <c r="HN221" s="101"/>
      <c r="HO221" s="101"/>
      <c r="HP221" s="101"/>
      <c r="HQ221" s="101"/>
      <c r="HR221" s="101"/>
      <c r="HS221" s="101"/>
      <c r="HT221" s="101"/>
      <c r="HU221" s="101"/>
      <c r="HV221" s="101"/>
      <c r="HW221" s="101"/>
      <c r="HX221" s="101"/>
      <c r="HY221" s="101"/>
      <c r="HZ221" s="101"/>
      <c r="IA221" s="101"/>
      <c r="IB221" s="101"/>
      <c r="IC221" s="101"/>
      <c r="ID221" s="101"/>
      <c r="IE221" s="101"/>
      <c r="IF221" s="101"/>
      <c r="IG221" s="101"/>
      <c r="IH221" s="101"/>
      <c r="II221" s="101"/>
      <c r="IJ221" s="101"/>
      <c r="IK221" s="101"/>
      <c r="IL221" s="101"/>
      <c r="IM221" s="101"/>
      <c r="IN221" s="101"/>
      <c r="IO221" s="101"/>
      <c r="IP221" s="101"/>
      <c r="IQ221" s="101"/>
      <c r="IR221" s="101"/>
      <c r="IS221" s="101"/>
      <c r="IT221" s="101"/>
      <c r="IU221" s="101"/>
      <c r="IV221" s="101"/>
      <c r="IW221" s="101"/>
      <c r="IX221" s="101"/>
      <c r="IY221" s="101"/>
      <c r="IZ221" s="101"/>
      <c r="JA221" s="101"/>
      <c r="JB221" s="101"/>
      <c r="JC221" s="101"/>
      <c r="JD221" s="101"/>
      <c r="JE221" s="101"/>
      <c r="JF221" s="101"/>
      <c r="JG221" s="101"/>
      <c r="JH221" s="101"/>
      <c r="JI221" s="101"/>
      <c r="JJ221" s="101"/>
      <c r="JK221" s="101"/>
      <c r="JL221" s="101"/>
      <c r="JM221" s="101"/>
      <c r="JN221" s="101"/>
      <c r="JO221" s="101"/>
      <c r="JP221" s="101"/>
      <c r="JQ221" s="101"/>
      <c r="JR221" s="101"/>
      <c r="JS221" s="101"/>
      <c r="JT221" s="101"/>
      <c r="JU221" s="101"/>
      <c r="JV221" s="101"/>
      <c r="JW221" s="101"/>
      <c r="JX221" s="101"/>
      <c r="JY221" s="101"/>
      <c r="JZ221" s="101"/>
      <c r="KA221" s="101"/>
      <c r="KB221" s="101"/>
      <c r="KC221" s="101"/>
      <c r="KD221" s="101"/>
      <c r="KE221" s="101"/>
      <c r="KF221" s="101"/>
      <c r="KG221" s="101"/>
      <c r="KH221" s="101"/>
      <c r="KI221" s="101"/>
      <c r="KJ221" s="101"/>
      <c r="KK221" s="101"/>
      <c r="KL221" s="101"/>
      <c r="KM221" s="101"/>
      <c r="KN221" s="101"/>
      <c r="KO221" s="101"/>
      <c r="KP221" s="101"/>
      <c r="KQ221" s="101"/>
      <c r="KR221" s="101"/>
      <c r="KS221" s="101"/>
      <c r="KT221" s="101"/>
      <c r="KU221" s="101"/>
      <c r="KV221" s="101"/>
      <c r="KW221" s="101"/>
      <c r="KX221" s="101"/>
      <c r="KY221" s="101"/>
      <c r="KZ221" s="101"/>
      <c r="LA221" s="101"/>
    </row>
    <row r="222" spans="1:313" s="6" customFormat="1" ht="30" customHeight="1" x14ac:dyDescent="0.25">
      <c r="A222" s="21" t="s">
        <v>1041</v>
      </c>
      <c r="B222" s="21"/>
      <c r="C222" s="21"/>
      <c r="D222" s="22">
        <v>2</v>
      </c>
      <c r="E222" s="23">
        <f t="shared" si="26"/>
        <v>705000</v>
      </c>
      <c r="F222" s="24">
        <v>4.7E-2</v>
      </c>
      <c r="G222" s="23">
        <v>15000000</v>
      </c>
      <c r="H222" s="21">
        <v>2266</v>
      </c>
      <c r="I222" s="21"/>
      <c r="J222" s="21"/>
      <c r="K222" s="21"/>
      <c r="L222" s="21" t="s">
        <v>1040</v>
      </c>
      <c r="M222" s="2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1"/>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c r="GE222" s="101"/>
      <c r="GF222" s="101"/>
      <c r="GG222" s="101"/>
      <c r="GH222" s="101"/>
      <c r="GI222" s="101"/>
      <c r="GJ222" s="101"/>
      <c r="GK222" s="101"/>
      <c r="GL222" s="101"/>
      <c r="GM222" s="101"/>
      <c r="GN222" s="101"/>
      <c r="GO222" s="101"/>
      <c r="GP222" s="101"/>
      <c r="GQ222" s="101"/>
      <c r="GR222" s="101"/>
      <c r="GS222" s="101"/>
      <c r="GT222" s="101"/>
      <c r="GU222" s="101"/>
      <c r="GV222" s="101"/>
      <c r="GW222" s="101"/>
      <c r="GX222" s="101"/>
      <c r="GY222" s="101"/>
      <c r="GZ222" s="101"/>
      <c r="HA222" s="101"/>
      <c r="HB222" s="101"/>
      <c r="HC222" s="101"/>
      <c r="HD222" s="101"/>
      <c r="HE222" s="101"/>
      <c r="HF222" s="101"/>
      <c r="HG222" s="101"/>
      <c r="HH222" s="101"/>
      <c r="HI222" s="101"/>
      <c r="HJ222" s="101"/>
      <c r="HK222" s="101"/>
      <c r="HL222" s="101"/>
      <c r="HM222" s="101"/>
      <c r="HN222" s="101"/>
      <c r="HO222" s="101"/>
      <c r="HP222" s="101"/>
      <c r="HQ222" s="101"/>
      <c r="HR222" s="101"/>
      <c r="HS222" s="101"/>
      <c r="HT222" s="101"/>
      <c r="HU222" s="101"/>
      <c r="HV222" s="101"/>
      <c r="HW222" s="101"/>
      <c r="HX222" s="101"/>
      <c r="HY222" s="101"/>
      <c r="HZ222" s="101"/>
      <c r="IA222" s="101"/>
      <c r="IB222" s="101"/>
      <c r="IC222" s="101"/>
      <c r="ID222" s="101"/>
      <c r="IE222" s="101"/>
      <c r="IF222" s="101"/>
      <c r="IG222" s="101"/>
      <c r="IH222" s="101"/>
      <c r="II222" s="101"/>
      <c r="IJ222" s="101"/>
      <c r="IK222" s="101"/>
      <c r="IL222" s="101"/>
      <c r="IM222" s="101"/>
      <c r="IN222" s="101"/>
      <c r="IO222" s="101"/>
      <c r="IP222" s="101"/>
      <c r="IQ222" s="101"/>
      <c r="IR222" s="101"/>
      <c r="IS222" s="101"/>
      <c r="IT222" s="101"/>
      <c r="IU222" s="101"/>
      <c r="IV222" s="101"/>
      <c r="IW222" s="101"/>
      <c r="IX222" s="101"/>
      <c r="IY222" s="101"/>
      <c r="IZ222" s="101"/>
      <c r="JA222" s="101"/>
      <c r="JB222" s="101"/>
      <c r="JC222" s="101"/>
      <c r="JD222" s="101"/>
      <c r="JE222" s="101"/>
      <c r="JF222" s="101"/>
      <c r="JG222" s="101"/>
      <c r="JH222" s="101"/>
      <c r="JI222" s="101"/>
      <c r="JJ222" s="101"/>
      <c r="JK222" s="101"/>
      <c r="JL222" s="101"/>
      <c r="JM222" s="101"/>
      <c r="JN222" s="101"/>
      <c r="JO222" s="101"/>
      <c r="JP222" s="101"/>
      <c r="JQ222" s="101"/>
      <c r="JR222" s="101"/>
      <c r="JS222" s="101"/>
      <c r="JT222" s="101"/>
      <c r="JU222" s="101"/>
      <c r="JV222" s="101"/>
      <c r="JW222" s="101"/>
      <c r="JX222" s="101"/>
      <c r="JY222" s="101"/>
      <c r="JZ222" s="101"/>
      <c r="KA222" s="101"/>
      <c r="KB222" s="101"/>
      <c r="KC222" s="101"/>
      <c r="KD222" s="101"/>
      <c r="KE222" s="101"/>
      <c r="KF222" s="101"/>
      <c r="KG222" s="101"/>
      <c r="KH222" s="101"/>
      <c r="KI222" s="101"/>
      <c r="KJ222" s="101"/>
      <c r="KK222" s="101"/>
      <c r="KL222" s="101"/>
      <c r="KM222" s="101"/>
      <c r="KN222" s="101"/>
      <c r="KO222" s="101"/>
      <c r="KP222" s="101"/>
      <c r="KQ222" s="101"/>
      <c r="KR222" s="101"/>
      <c r="KS222" s="101"/>
      <c r="KT222" s="101"/>
      <c r="KU222" s="101"/>
      <c r="KV222" s="101"/>
      <c r="KW222" s="101"/>
      <c r="KX222" s="101"/>
      <c r="KY222" s="101"/>
      <c r="KZ222" s="101"/>
      <c r="LA222" s="101"/>
    </row>
    <row r="223" spans="1:313" s="6" customFormat="1" ht="30" customHeight="1" x14ac:dyDescent="0.25">
      <c r="A223" s="21" t="s">
        <v>1148</v>
      </c>
      <c r="B223" s="21"/>
      <c r="C223" s="21"/>
      <c r="D223" s="22">
        <v>3</v>
      </c>
      <c r="E223" s="23">
        <f t="shared" si="26"/>
        <v>11000000</v>
      </c>
      <c r="F223" s="24">
        <v>5.5E-2</v>
      </c>
      <c r="G223" s="34">
        <v>200000000</v>
      </c>
      <c r="H223" s="21" t="s">
        <v>648</v>
      </c>
      <c r="I223" s="21"/>
      <c r="J223" s="21"/>
      <c r="K223" s="21"/>
      <c r="L223" s="21" t="s">
        <v>647</v>
      </c>
      <c r="M223" s="2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c r="GE223" s="101"/>
      <c r="GF223" s="101"/>
      <c r="GG223" s="101"/>
      <c r="GH223" s="101"/>
      <c r="GI223" s="101"/>
      <c r="GJ223" s="101"/>
      <c r="GK223" s="101"/>
      <c r="GL223" s="101"/>
      <c r="GM223" s="101"/>
      <c r="GN223" s="101"/>
      <c r="GO223" s="101"/>
      <c r="GP223" s="101"/>
      <c r="GQ223" s="101"/>
      <c r="GR223" s="101"/>
      <c r="GS223" s="101"/>
      <c r="GT223" s="101"/>
      <c r="GU223" s="101"/>
      <c r="GV223" s="101"/>
      <c r="GW223" s="101"/>
      <c r="GX223" s="101"/>
      <c r="GY223" s="101"/>
      <c r="GZ223" s="101"/>
      <c r="HA223" s="101"/>
      <c r="HB223" s="101"/>
      <c r="HC223" s="101"/>
      <c r="HD223" s="101"/>
      <c r="HE223" s="101"/>
      <c r="HF223" s="101"/>
      <c r="HG223" s="101"/>
      <c r="HH223" s="101"/>
      <c r="HI223" s="101"/>
      <c r="HJ223" s="101"/>
      <c r="HK223" s="101"/>
      <c r="HL223" s="101"/>
      <c r="HM223" s="101"/>
      <c r="HN223" s="101"/>
      <c r="HO223" s="101"/>
      <c r="HP223" s="101"/>
      <c r="HQ223" s="101"/>
      <c r="HR223" s="101"/>
      <c r="HS223" s="101"/>
      <c r="HT223" s="101"/>
      <c r="HU223" s="101"/>
      <c r="HV223" s="101"/>
      <c r="HW223" s="101"/>
      <c r="HX223" s="101"/>
      <c r="HY223" s="101"/>
      <c r="HZ223" s="101"/>
      <c r="IA223" s="101"/>
      <c r="IB223" s="101"/>
      <c r="IC223" s="101"/>
      <c r="ID223" s="101"/>
      <c r="IE223" s="101"/>
      <c r="IF223" s="101"/>
      <c r="IG223" s="101"/>
      <c r="IH223" s="101"/>
      <c r="II223" s="101"/>
      <c r="IJ223" s="101"/>
      <c r="IK223" s="101"/>
      <c r="IL223" s="101"/>
      <c r="IM223" s="101"/>
      <c r="IN223" s="101"/>
      <c r="IO223" s="101"/>
      <c r="IP223" s="101"/>
      <c r="IQ223" s="101"/>
      <c r="IR223" s="101"/>
      <c r="IS223" s="101"/>
      <c r="IT223" s="101"/>
      <c r="IU223" s="101"/>
      <c r="IV223" s="101"/>
      <c r="IW223" s="101"/>
      <c r="IX223" s="101"/>
      <c r="IY223" s="101"/>
      <c r="IZ223" s="101"/>
      <c r="JA223" s="101"/>
      <c r="JB223" s="101"/>
      <c r="JC223" s="101"/>
      <c r="JD223" s="101"/>
      <c r="JE223" s="101"/>
      <c r="JF223" s="101"/>
      <c r="JG223" s="101"/>
      <c r="JH223" s="101"/>
      <c r="JI223" s="101"/>
      <c r="JJ223" s="101"/>
      <c r="JK223" s="101"/>
      <c r="JL223" s="101"/>
      <c r="JM223" s="101"/>
      <c r="JN223" s="101"/>
      <c r="JO223" s="101"/>
      <c r="JP223" s="101"/>
      <c r="JQ223" s="101"/>
      <c r="JR223" s="101"/>
      <c r="JS223" s="101"/>
      <c r="JT223" s="101"/>
      <c r="JU223" s="101"/>
      <c r="JV223" s="101"/>
      <c r="JW223" s="101"/>
      <c r="JX223" s="101"/>
      <c r="JY223" s="101"/>
      <c r="JZ223" s="101"/>
      <c r="KA223" s="101"/>
      <c r="KB223" s="101"/>
      <c r="KC223" s="101"/>
      <c r="KD223" s="101"/>
      <c r="KE223" s="101"/>
      <c r="KF223" s="101"/>
      <c r="KG223" s="101"/>
      <c r="KH223" s="101"/>
      <c r="KI223" s="101"/>
      <c r="KJ223" s="101"/>
      <c r="KK223" s="101"/>
      <c r="KL223" s="101"/>
      <c r="KM223" s="101"/>
      <c r="KN223" s="101"/>
      <c r="KO223" s="101"/>
      <c r="KP223" s="101"/>
      <c r="KQ223" s="101"/>
      <c r="KR223" s="101"/>
      <c r="KS223" s="101"/>
      <c r="KT223" s="101"/>
      <c r="KU223" s="101"/>
      <c r="KV223" s="101"/>
      <c r="KW223" s="101"/>
      <c r="KX223" s="101"/>
      <c r="KY223" s="101"/>
      <c r="KZ223" s="101"/>
      <c r="LA223" s="101"/>
    </row>
    <row r="224" spans="1:313" s="6" customFormat="1" ht="30" customHeight="1" x14ac:dyDescent="0.25">
      <c r="A224" s="21" t="s">
        <v>899</v>
      </c>
      <c r="B224" s="21"/>
      <c r="C224" s="21"/>
      <c r="D224" s="22">
        <v>6</v>
      </c>
      <c r="E224" s="23">
        <f t="shared" si="26"/>
        <v>3500000</v>
      </c>
      <c r="F224" s="24">
        <v>0.05</v>
      </c>
      <c r="G224" s="23">
        <v>70000000</v>
      </c>
      <c r="H224" s="21" t="s">
        <v>385</v>
      </c>
      <c r="I224" s="21"/>
      <c r="J224" s="21"/>
      <c r="K224" s="21"/>
      <c r="L224" s="21" t="s">
        <v>318</v>
      </c>
      <c r="M224" s="2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1"/>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c r="GE224" s="101"/>
      <c r="GF224" s="101"/>
      <c r="GG224" s="101"/>
      <c r="GH224" s="101"/>
      <c r="GI224" s="101"/>
      <c r="GJ224" s="101"/>
      <c r="GK224" s="101"/>
      <c r="GL224" s="101"/>
      <c r="GM224" s="101"/>
      <c r="GN224" s="101"/>
      <c r="GO224" s="101"/>
      <c r="GP224" s="101"/>
      <c r="GQ224" s="101"/>
      <c r="GR224" s="101"/>
      <c r="GS224" s="101"/>
      <c r="GT224" s="101"/>
      <c r="GU224" s="101"/>
      <c r="GV224" s="101"/>
      <c r="GW224" s="101"/>
      <c r="GX224" s="101"/>
      <c r="GY224" s="101"/>
      <c r="GZ224" s="101"/>
      <c r="HA224" s="101"/>
      <c r="HB224" s="101"/>
      <c r="HC224" s="101"/>
      <c r="HD224" s="101"/>
      <c r="HE224" s="101"/>
      <c r="HF224" s="101"/>
      <c r="HG224" s="101"/>
      <c r="HH224" s="101"/>
      <c r="HI224" s="101"/>
      <c r="HJ224" s="101"/>
      <c r="HK224" s="101"/>
      <c r="HL224" s="101"/>
      <c r="HM224" s="101"/>
      <c r="HN224" s="101"/>
      <c r="HO224" s="101"/>
      <c r="HP224" s="101"/>
      <c r="HQ224" s="101"/>
      <c r="HR224" s="101"/>
      <c r="HS224" s="101"/>
      <c r="HT224" s="101"/>
      <c r="HU224" s="101"/>
      <c r="HV224" s="101"/>
      <c r="HW224" s="101"/>
      <c r="HX224" s="101"/>
      <c r="HY224" s="101"/>
      <c r="HZ224" s="101"/>
      <c r="IA224" s="101"/>
      <c r="IB224" s="101"/>
      <c r="IC224" s="101"/>
      <c r="ID224" s="101"/>
      <c r="IE224" s="101"/>
      <c r="IF224" s="101"/>
      <c r="IG224" s="101"/>
      <c r="IH224" s="101"/>
      <c r="II224" s="101"/>
      <c r="IJ224" s="101"/>
      <c r="IK224" s="101"/>
      <c r="IL224" s="101"/>
      <c r="IM224" s="101"/>
      <c r="IN224" s="101"/>
      <c r="IO224" s="101"/>
      <c r="IP224" s="101"/>
      <c r="IQ224" s="101"/>
      <c r="IR224" s="101"/>
      <c r="IS224" s="101"/>
      <c r="IT224" s="101"/>
      <c r="IU224" s="101"/>
      <c r="IV224" s="101"/>
      <c r="IW224" s="101"/>
      <c r="IX224" s="101"/>
      <c r="IY224" s="101"/>
      <c r="IZ224" s="101"/>
      <c r="JA224" s="101"/>
      <c r="JB224" s="101"/>
      <c r="JC224" s="101"/>
      <c r="JD224" s="101"/>
      <c r="JE224" s="101"/>
      <c r="JF224" s="101"/>
      <c r="JG224" s="101"/>
      <c r="JH224" s="101"/>
      <c r="JI224" s="101"/>
      <c r="JJ224" s="101"/>
      <c r="JK224" s="101"/>
      <c r="JL224" s="101"/>
      <c r="JM224" s="101"/>
      <c r="JN224" s="101"/>
      <c r="JO224" s="101"/>
      <c r="JP224" s="101"/>
      <c r="JQ224" s="101"/>
      <c r="JR224" s="101"/>
      <c r="JS224" s="101"/>
      <c r="JT224" s="101"/>
      <c r="JU224" s="101"/>
      <c r="JV224" s="101"/>
      <c r="JW224" s="101"/>
      <c r="JX224" s="101"/>
      <c r="JY224" s="101"/>
      <c r="JZ224" s="101"/>
      <c r="KA224" s="101"/>
      <c r="KB224" s="101"/>
      <c r="KC224" s="101"/>
      <c r="KD224" s="101"/>
      <c r="KE224" s="101"/>
      <c r="KF224" s="101"/>
      <c r="KG224" s="101"/>
      <c r="KH224" s="101"/>
      <c r="KI224" s="101"/>
      <c r="KJ224" s="101"/>
      <c r="KK224" s="101"/>
      <c r="KL224" s="101"/>
      <c r="KM224" s="101"/>
      <c r="KN224" s="101"/>
      <c r="KO224" s="101"/>
      <c r="KP224" s="101"/>
      <c r="KQ224" s="101"/>
      <c r="KR224" s="101"/>
      <c r="KS224" s="101"/>
      <c r="KT224" s="101"/>
      <c r="KU224" s="101"/>
      <c r="KV224" s="101"/>
      <c r="KW224" s="101"/>
      <c r="KX224" s="101"/>
      <c r="KY224" s="101"/>
      <c r="KZ224" s="101"/>
      <c r="LA224" s="101"/>
    </row>
    <row r="225" spans="1:313" s="6" customFormat="1" ht="30" customHeight="1" x14ac:dyDescent="0.25">
      <c r="A225" s="21" t="s">
        <v>1116</v>
      </c>
      <c r="B225" s="21"/>
      <c r="C225" s="21"/>
      <c r="D225" s="22">
        <v>6</v>
      </c>
      <c r="E225" s="23">
        <f>G225*F225</f>
        <v>4500000</v>
      </c>
      <c r="F225" s="24">
        <v>4.4999999999999998E-2</v>
      </c>
      <c r="G225" s="23">
        <v>100000000</v>
      </c>
      <c r="H225" s="23" t="s">
        <v>234</v>
      </c>
      <c r="I225" s="23"/>
      <c r="J225" s="21"/>
      <c r="K225" s="21"/>
      <c r="L225" s="21" t="s">
        <v>540</v>
      </c>
      <c r="M225" s="21">
        <v>22</v>
      </c>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1"/>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c r="GE225" s="101"/>
      <c r="GF225" s="101"/>
      <c r="GG225" s="101"/>
      <c r="GH225" s="101"/>
      <c r="GI225" s="101"/>
      <c r="GJ225" s="101"/>
      <c r="GK225" s="101"/>
      <c r="GL225" s="101"/>
      <c r="GM225" s="101"/>
      <c r="GN225" s="101"/>
      <c r="GO225" s="101"/>
      <c r="GP225" s="101"/>
      <c r="GQ225" s="101"/>
      <c r="GR225" s="101"/>
      <c r="GS225" s="101"/>
      <c r="GT225" s="101"/>
      <c r="GU225" s="101"/>
      <c r="GV225" s="101"/>
      <c r="GW225" s="101"/>
      <c r="GX225" s="101"/>
      <c r="GY225" s="101"/>
      <c r="GZ225" s="101"/>
      <c r="HA225" s="101"/>
      <c r="HB225" s="101"/>
      <c r="HC225" s="101"/>
      <c r="HD225" s="101"/>
      <c r="HE225" s="101"/>
      <c r="HF225" s="101"/>
      <c r="HG225" s="101"/>
      <c r="HH225" s="101"/>
      <c r="HI225" s="101"/>
      <c r="HJ225" s="101"/>
      <c r="HK225" s="101"/>
      <c r="HL225" s="101"/>
      <c r="HM225" s="101"/>
      <c r="HN225" s="101"/>
      <c r="HO225" s="101"/>
      <c r="HP225" s="101"/>
      <c r="HQ225" s="101"/>
      <c r="HR225" s="101"/>
      <c r="HS225" s="101"/>
      <c r="HT225" s="101"/>
      <c r="HU225" s="101"/>
      <c r="HV225" s="101"/>
      <c r="HW225" s="101"/>
      <c r="HX225" s="101"/>
      <c r="HY225" s="101"/>
      <c r="HZ225" s="101"/>
      <c r="IA225" s="101"/>
      <c r="IB225" s="101"/>
      <c r="IC225" s="101"/>
      <c r="ID225" s="101"/>
      <c r="IE225" s="101"/>
      <c r="IF225" s="101"/>
      <c r="IG225" s="101"/>
      <c r="IH225" s="101"/>
      <c r="II225" s="101"/>
      <c r="IJ225" s="101"/>
      <c r="IK225" s="101"/>
      <c r="IL225" s="101"/>
      <c r="IM225" s="101"/>
      <c r="IN225" s="101"/>
      <c r="IO225" s="101"/>
      <c r="IP225" s="101"/>
      <c r="IQ225" s="101"/>
      <c r="IR225" s="101"/>
      <c r="IS225" s="101"/>
      <c r="IT225" s="101"/>
      <c r="IU225" s="101"/>
      <c r="IV225" s="101"/>
      <c r="IW225" s="101"/>
      <c r="IX225" s="101"/>
      <c r="IY225" s="101"/>
      <c r="IZ225" s="101"/>
      <c r="JA225" s="101"/>
      <c r="JB225" s="101"/>
      <c r="JC225" s="101"/>
      <c r="JD225" s="101"/>
      <c r="JE225" s="101"/>
      <c r="JF225" s="101"/>
      <c r="JG225" s="101"/>
      <c r="JH225" s="101"/>
      <c r="JI225" s="101"/>
      <c r="JJ225" s="101"/>
      <c r="JK225" s="101"/>
      <c r="JL225" s="101"/>
      <c r="JM225" s="101"/>
      <c r="JN225" s="101"/>
      <c r="JO225" s="101"/>
      <c r="JP225" s="101"/>
      <c r="JQ225" s="101"/>
      <c r="JR225" s="101"/>
      <c r="JS225" s="101"/>
      <c r="JT225" s="101"/>
      <c r="JU225" s="101"/>
      <c r="JV225" s="101"/>
      <c r="JW225" s="101"/>
      <c r="JX225" s="101"/>
      <c r="JY225" s="101"/>
      <c r="JZ225" s="101"/>
      <c r="KA225" s="101"/>
      <c r="KB225" s="101"/>
      <c r="KC225" s="101"/>
      <c r="KD225" s="101"/>
      <c r="KE225" s="101"/>
      <c r="KF225" s="101"/>
      <c r="KG225" s="101"/>
      <c r="KH225" s="101"/>
      <c r="KI225" s="101"/>
      <c r="KJ225" s="101"/>
      <c r="KK225" s="101"/>
      <c r="KL225" s="101"/>
      <c r="KM225" s="101"/>
      <c r="KN225" s="101"/>
      <c r="KO225" s="101"/>
      <c r="KP225" s="101"/>
      <c r="KQ225" s="101"/>
      <c r="KR225" s="101"/>
      <c r="KS225" s="101"/>
      <c r="KT225" s="101"/>
      <c r="KU225" s="101"/>
      <c r="KV225" s="101"/>
      <c r="KW225" s="101"/>
      <c r="KX225" s="101"/>
      <c r="KY225" s="101"/>
      <c r="KZ225" s="101"/>
      <c r="LA225" s="101"/>
    </row>
    <row r="226" spans="1:313" s="6" customFormat="1" ht="30" customHeight="1" x14ac:dyDescent="0.25">
      <c r="A226" s="21" t="s">
        <v>1150</v>
      </c>
      <c r="B226" s="21"/>
      <c r="C226" s="21"/>
      <c r="D226" s="22">
        <v>6</v>
      </c>
      <c r="E226" s="23">
        <f>G226*F226</f>
        <v>35404000</v>
      </c>
      <c r="F226" s="24">
        <v>5.2999999999999999E-2</v>
      </c>
      <c r="G226" s="23">
        <v>668000000</v>
      </c>
      <c r="H226" s="61" t="s">
        <v>631</v>
      </c>
      <c r="I226" s="23"/>
      <c r="J226" s="21"/>
      <c r="K226" s="21"/>
      <c r="L226" s="21" t="s">
        <v>35</v>
      </c>
      <c r="M226" s="21">
        <v>20</v>
      </c>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1"/>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c r="GE226" s="101"/>
      <c r="GF226" s="101"/>
      <c r="GG226" s="101"/>
      <c r="GH226" s="101"/>
      <c r="GI226" s="101"/>
      <c r="GJ226" s="101"/>
      <c r="GK226" s="101"/>
      <c r="GL226" s="101"/>
      <c r="GM226" s="101"/>
      <c r="GN226" s="101"/>
      <c r="GO226" s="101"/>
      <c r="GP226" s="101"/>
      <c r="GQ226" s="101"/>
      <c r="GR226" s="101"/>
      <c r="GS226" s="101"/>
      <c r="GT226" s="101"/>
      <c r="GU226" s="101"/>
      <c r="GV226" s="101"/>
      <c r="GW226" s="101"/>
      <c r="GX226" s="101"/>
      <c r="GY226" s="101"/>
      <c r="GZ226" s="101"/>
      <c r="HA226" s="101"/>
      <c r="HB226" s="101"/>
      <c r="HC226" s="101"/>
      <c r="HD226" s="101"/>
      <c r="HE226" s="101"/>
      <c r="HF226" s="101"/>
      <c r="HG226" s="101"/>
      <c r="HH226" s="101"/>
      <c r="HI226" s="101"/>
      <c r="HJ226" s="101"/>
      <c r="HK226" s="101"/>
      <c r="HL226" s="101"/>
      <c r="HM226" s="101"/>
      <c r="HN226" s="101"/>
      <c r="HO226" s="101"/>
      <c r="HP226" s="101"/>
      <c r="HQ226" s="101"/>
      <c r="HR226" s="101"/>
      <c r="HS226" s="101"/>
      <c r="HT226" s="101"/>
      <c r="HU226" s="101"/>
      <c r="HV226" s="101"/>
      <c r="HW226" s="101"/>
      <c r="HX226" s="101"/>
      <c r="HY226" s="101"/>
      <c r="HZ226" s="101"/>
      <c r="IA226" s="101"/>
      <c r="IB226" s="101"/>
      <c r="IC226" s="101"/>
      <c r="ID226" s="101"/>
      <c r="IE226" s="101"/>
      <c r="IF226" s="101"/>
      <c r="IG226" s="101"/>
      <c r="IH226" s="101"/>
      <c r="II226" s="101"/>
      <c r="IJ226" s="101"/>
      <c r="IK226" s="101"/>
      <c r="IL226" s="101"/>
      <c r="IM226" s="101"/>
      <c r="IN226" s="101"/>
      <c r="IO226" s="101"/>
      <c r="IP226" s="101"/>
      <c r="IQ226" s="101"/>
      <c r="IR226" s="101"/>
      <c r="IS226" s="101"/>
      <c r="IT226" s="101"/>
      <c r="IU226" s="101"/>
      <c r="IV226" s="101"/>
      <c r="IW226" s="101"/>
      <c r="IX226" s="101"/>
      <c r="IY226" s="101"/>
      <c r="IZ226" s="101"/>
      <c r="JA226" s="101"/>
      <c r="JB226" s="101"/>
      <c r="JC226" s="101"/>
      <c r="JD226" s="101"/>
      <c r="JE226" s="101"/>
      <c r="JF226" s="101"/>
      <c r="JG226" s="101"/>
      <c r="JH226" s="101"/>
      <c r="JI226" s="101"/>
      <c r="JJ226" s="101"/>
      <c r="JK226" s="101"/>
      <c r="JL226" s="101"/>
      <c r="JM226" s="101"/>
      <c r="JN226" s="101"/>
      <c r="JO226" s="101"/>
      <c r="JP226" s="101"/>
      <c r="JQ226" s="101"/>
      <c r="JR226" s="101"/>
      <c r="JS226" s="101"/>
      <c r="JT226" s="101"/>
      <c r="JU226" s="101"/>
      <c r="JV226" s="101"/>
      <c r="JW226" s="101"/>
      <c r="JX226" s="101"/>
      <c r="JY226" s="101"/>
      <c r="JZ226" s="101"/>
      <c r="KA226" s="101"/>
      <c r="KB226" s="101"/>
      <c r="KC226" s="101"/>
      <c r="KD226" s="101"/>
      <c r="KE226" s="101"/>
      <c r="KF226" s="101"/>
      <c r="KG226" s="101"/>
      <c r="KH226" s="101"/>
      <c r="KI226" s="101"/>
      <c r="KJ226" s="101"/>
      <c r="KK226" s="101"/>
      <c r="KL226" s="101"/>
      <c r="KM226" s="101"/>
      <c r="KN226" s="101"/>
      <c r="KO226" s="101"/>
      <c r="KP226" s="101"/>
      <c r="KQ226" s="101"/>
      <c r="KR226" s="101"/>
      <c r="KS226" s="101"/>
      <c r="KT226" s="101"/>
      <c r="KU226" s="101"/>
      <c r="KV226" s="101"/>
      <c r="KW226" s="101"/>
      <c r="KX226" s="101"/>
      <c r="KY226" s="101"/>
      <c r="KZ226" s="101"/>
      <c r="LA226" s="101"/>
    </row>
    <row r="227" spans="1:313" s="6" customFormat="1" ht="30" customHeight="1" x14ac:dyDescent="0.25">
      <c r="A227" s="21" t="s">
        <v>1151</v>
      </c>
      <c r="B227" s="21"/>
      <c r="C227" s="21"/>
      <c r="D227" s="22">
        <v>6</v>
      </c>
      <c r="E227" s="23">
        <v>8000000</v>
      </c>
      <c r="F227" s="21"/>
      <c r="G227" s="21" t="s">
        <v>2</v>
      </c>
      <c r="H227" s="21" t="s">
        <v>1033</v>
      </c>
      <c r="I227" s="21"/>
      <c r="J227" s="21"/>
      <c r="K227" s="21"/>
      <c r="L227" s="21" t="s">
        <v>1032</v>
      </c>
      <c r="M227" s="2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1"/>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c r="GE227" s="101"/>
      <c r="GF227" s="101"/>
      <c r="GG227" s="101"/>
      <c r="GH227" s="101"/>
      <c r="GI227" s="101"/>
      <c r="GJ227" s="101"/>
      <c r="GK227" s="101"/>
      <c r="GL227" s="101"/>
      <c r="GM227" s="101"/>
      <c r="GN227" s="101"/>
      <c r="GO227" s="101"/>
      <c r="GP227" s="101"/>
      <c r="GQ227" s="101"/>
      <c r="GR227" s="101"/>
      <c r="GS227" s="101"/>
      <c r="GT227" s="101"/>
      <c r="GU227" s="101"/>
      <c r="GV227" s="101"/>
      <c r="GW227" s="101"/>
      <c r="GX227" s="101"/>
      <c r="GY227" s="101"/>
      <c r="GZ227" s="101"/>
      <c r="HA227" s="101"/>
      <c r="HB227" s="101"/>
      <c r="HC227" s="101"/>
      <c r="HD227" s="101"/>
      <c r="HE227" s="101"/>
      <c r="HF227" s="101"/>
      <c r="HG227" s="101"/>
      <c r="HH227" s="101"/>
      <c r="HI227" s="101"/>
      <c r="HJ227" s="101"/>
      <c r="HK227" s="101"/>
      <c r="HL227" s="101"/>
      <c r="HM227" s="101"/>
      <c r="HN227" s="101"/>
      <c r="HO227" s="101"/>
      <c r="HP227" s="101"/>
      <c r="HQ227" s="101"/>
      <c r="HR227" s="101"/>
      <c r="HS227" s="101"/>
      <c r="HT227" s="101"/>
      <c r="HU227" s="101"/>
      <c r="HV227" s="101"/>
      <c r="HW227" s="101"/>
      <c r="HX227" s="101"/>
      <c r="HY227" s="101"/>
      <c r="HZ227" s="101"/>
      <c r="IA227" s="101"/>
      <c r="IB227" s="101"/>
      <c r="IC227" s="101"/>
      <c r="ID227" s="101"/>
      <c r="IE227" s="101"/>
      <c r="IF227" s="101"/>
      <c r="IG227" s="101"/>
      <c r="IH227" s="101"/>
      <c r="II227" s="101"/>
      <c r="IJ227" s="101"/>
      <c r="IK227" s="101"/>
      <c r="IL227" s="101"/>
      <c r="IM227" s="101"/>
      <c r="IN227" s="101"/>
      <c r="IO227" s="101"/>
      <c r="IP227" s="101"/>
      <c r="IQ227" s="101"/>
      <c r="IR227" s="101"/>
      <c r="IS227" s="101"/>
      <c r="IT227" s="101"/>
      <c r="IU227" s="101"/>
      <c r="IV227" s="101"/>
      <c r="IW227" s="101"/>
      <c r="IX227" s="101"/>
      <c r="IY227" s="101"/>
      <c r="IZ227" s="101"/>
      <c r="JA227" s="101"/>
      <c r="JB227" s="101"/>
      <c r="JC227" s="101"/>
      <c r="JD227" s="101"/>
      <c r="JE227" s="101"/>
      <c r="JF227" s="101"/>
      <c r="JG227" s="101"/>
      <c r="JH227" s="101"/>
      <c r="JI227" s="101"/>
      <c r="JJ227" s="101"/>
      <c r="JK227" s="101"/>
      <c r="JL227" s="101"/>
      <c r="JM227" s="101"/>
      <c r="JN227" s="101"/>
      <c r="JO227" s="101"/>
      <c r="JP227" s="101"/>
      <c r="JQ227" s="101"/>
      <c r="JR227" s="101"/>
      <c r="JS227" s="101"/>
      <c r="JT227" s="101"/>
      <c r="JU227" s="101"/>
      <c r="JV227" s="101"/>
      <c r="JW227" s="101"/>
      <c r="JX227" s="101"/>
      <c r="JY227" s="101"/>
      <c r="JZ227" s="101"/>
      <c r="KA227" s="101"/>
      <c r="KB227" s="101"/>
      <c r="KC227" s="101"/>
      <c r="KD227" s="101"/>
      <c r="KE227" s="101"/>
      <c r="KF227" s="101"/>
      <c r="KG227" s="101"/>
      <c r="KH227" s="101"/>
      <c r="KI227" s="101"/>
      <c r="KJ227" s="101"/>
      <c r="KK227" s="101"/>
      <c r="KL227" s="101"/>
      <c r="KM227" s="101"/>
      <c r="KN227" s="101"/>
      <c r="KO227" s="101"/>
      <c r="KP227" s="101"/>
      <c r="KQ227" s="101"/>
      <c r="KR227" s="101"/>
      <c r="KS227" s="101"/>
      <c r="KT227" s="101"/>
      <c r="KU227" s="101"/>
      <c r="KV227" s="101"/>
      <c r="KW227" s="101"/>
      <c r="KX227" s="101"/>
      <c r="KY227" s="101"/>
      <c r="KZ227" s="101"/>
      <c r="LA227" s="101"/>
    </row>
    <row r="228" spans="1:313" s="6" customFormat="1" ht="30" customHeight="1" x14ac:dyDescent="0.25">
      <c r="A228" s="21" t="s">
        <v>1177</v>
      </c>
      <c r="B228" s="21"/>
      <c r="C228" s="21"/>
      <c r="D228" s="22">
        <v>6</v>
      </c>
      <c r="E228" s="23">
        <f>G228*F228</f>
        <v>10710000.000000002</v>
      </c>
      <c r="F228" s="24">
        <v>7.0000000000000007E-2</v>
      </c>
      <c r="G228" s="23">
        <v>153000000</v>
      </c>
      <c r="H228" s="23" t="s">
        <v>1090</v>
      </c>
      <c r="I228" s="23"/>
      <c r="J228" s="21"/>
      <c r="K228" s="21"/>
      <c r="L228" s="21" t="s">
        <v>1089</v>
      </c>
      <c r="M228" s="2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1"/>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c r="GE228" s="101"/>
      <c r="GF228" s="101"/>
      <c r="GG228" s="101"/>
      <c r="GH228" s="101"/>
      <c r="GI228" s="101"/>
      <c r="GJ228" s="101"/>
      <c r="GK228" s="101"/>
      <c r="GL228" s="101"/>
      <c r="GM228" s="101"/>
      <c r="GN228" s="101"/>
      <c r="GO228" s="101"/>
      <c r="GP228" s="101"/>
      <c r="GQ228" s="101"/>
      <c r="GR228" s="101"/>
      <c r="GS228" s="101"/>
      <c r="GT228" s="101"/>
      <c r="GU228" s="101"/>
      <c r="GV228" s="101"/>
      <c r="GW228" s="101"/>
      <c r="GX228" s="101"/>
      <c r="GY228" s="101"/>
      <c r="GZ228" s="101"/>
      <c r="HA228" s="101"/>
      <c r="HB228" s="101"/>
      <c r="HC228" s="101"/>
      <c r="HD228" s="101"/>
      <c r="HE228" s="101"/>
      <c r="HF228" s="101"/>
      <c r="HG228" s="101"/>
      <c r="HH228" s="101"/>
      <c r="HI228" s="101"/>
      <c r="HJ228" s="101"/>
      <c r="HK228" s="101"/>
      <c r="HL228" s="101"/>
      <c r="HM228" s="101"/>
      <c r="HN228" s="101"/>
      <c r="HO228" s="101"/>
      <c r="HP228" s="101"/>
      <c r="HQ228" s="101"/>
      <c r="HR228" s="101"/>
      <c r="HS228" s="101"/>
      <c r="HT228" s="101"/>
      <c r="HU228" s="101"/>
      <c r="HV228" s="101"/>
      <c r="HW228" s="101"/>
      <c r="HX228" s="101"/>
      <c r="HY228" s="101"/>
      <c r="HZ228" s="101"/>
      <c r="IA228" s="101"/>
      <c r="IB228" s="101"/>
      <c r="IC228" s="101"/>
      <c r="ID228" s="101"/>
      <c r="IE228" s="101"/>
      <c r="IF228" s="101"/>
      <c r="IG228" s="101"/>
      <c r="IH228" s="101"/>
      <c r="II228" s="101"/>
      <c r="IJ228" s="101"/>
      <c r="IK228" s="101"/>
      <c r="IL228" s="101"/>
      <c r="IM228" s="101"/>
      <c r="IN228" s="101"/>
      <c r="IO228" s="101"/>
      <c r="IP228" s="101"/>
      <c r="IQ228" s="101"/>
      <c r="IR228" s="101"/>
      <c r="IS228" s="101"/>
      <c r="IT228" s="101"/>
      <c r="IU228" s="101"/>
      <c r="IV228" s="101"/>
      <c r="IW228" s="101"/>
      <c r="IX228" s="101"/>
      <c r="IY228" s="101"/>
      <c r="IZ228" s="101"/>
      <c r="JA228" s="101"/>
      <c r="JB228" s="101"/>
      <c r="JC228" s="101"/>
      <c r="JD228" s="101"/>
      <c r="JE228" s="101"/>
      <c r="JF228" s="101"/>
      <c r="JG228" s="101"/>
      <c r="JH228" s="101"/>
      <c r="JI228" s="101"/>
      <c r="JJ228" s="101"/>
      <c r="JK228" s="101"/>
      <c r="JL228" s="101"/>
      <c r="JM228" s="101"/>
      <c r="JN228" s="101"/>
      <c r="JO228" s="101"/>
      <c r="JP228" s="101"/>
      <c r="JQ228" s="101"/>
      <c r="JR228" s="101"/>
      <c r="JS228" s="101"/>
      <c r="JT228" s="101"/>
      <c r="JU228" s="101"/>
      <c r="JV228" s="101"/>
      <c r="JW228" s="101"/>
      <c r="JX228" s="101"/>
      <c r="JY228" s="101"/>
      <c r="JZ228" s="101"/>
      <c r="KA228" s="101"/>
      <c r="KB228" s="101"/>
      <c r="KC228" s="101"/>
      <c r="KD228" s="101"/>
      <c r="KE228" s="101"/>
      <c r="KF228" s="101"/>
      <c r="KG228" s="101"/>
      <c r="KH228" s="101"/>
      <c r="KI228" s="101"/>
      <c r="KJ228" s="101"/>
      <c r="KK228" s="101"/>
      <c r="KL228" s="101"/>
      <c r="KM228" s="101"/>
      <c r="KN228" s="101"/>
      <c r="KO228" s="101"/>
      <c r="KP228" s="101"/>
      <c r="KQ228" s="101"/>
      <c r="KR228" s="101"/>
      <c r="KS228" s="101"/>
      <c r="KT228" s="101"/>
      <c r="KU228" s="101"/>
      <c r="KV228" s="101"/>
      <c r="KW228" s="101"/>
      <c r="KX228" s="101"/>
      <c r="KY228" s="101"/>
      <c r="KZ228" s="101"/>
      <c r="LA228" s="101"/>
    </row>
    <row r="229" spans="1:313" s="6" customFormat="1" ht="30" customHeight="1" x14ac:dyDescent="0.25">
      <c r="A229" s="21" t="s">
        <v>1076</v>
      </c>
      <c r="B229" s="21"/>
      <c r="C229" s="21"/>
      <c r="D229" s="22">
        <v>7</v>
      </c>
      <c r="E229" s="23">
        <f t="shared" ref="E229" si="27">G229*F229</f>
        <v>1000000</v>
      </c>
      <c r="F229" s="24">
        <v>0.04</v>
      </c>
      <c r="G229" s="23">
        <v>25000000</v>
      </c>
      <c r="H229" s="21" t="s">
        <v>1075</v>
      </c>
      <c r="I229" s="21"/>
      <c r="J229" s="21"/>
      <c r="K229" s="21"/>
      <c r="L229" s="28" t="s">
        <v>1074</v>
      </c>
      <c r="M229" s="2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1"/>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c r="GE229" s="101"/>
      <c r="GF229" s="101"/>
      <c r="GG229" s="101"/>
      <c r="GH229" s="101"/>
      <c r="GI229" s="101"/>
      <c r="GJ229" s="101"/>
      <c r="GK229" s="101"/>
      <c r="GL229" s="101"/>
      <c r="GM229" s="101"/>
      <c r="GN229" s="101"/>
      <c r="GO229" s="101"/>
      <c r="GP229" s="101"/>
      <c r="GQ229" s="101"/>
      <c r="GR229" s="101"/>
      <c r="GS229" s="101"/>
      <c r="GT229" s="101"/>
      <c r="GU229" s="101"/>
      <c r="GV229" s="101"/>
      <c r="GW229" s="101"/>
      <c r="GX229" s="101"/>
      <c r="GY229" s="101"/>
      <c r="GZ229" s="101"/>
      <c r="HA229" s="101"/>
      <c r="HB229" s="101"/>
      <c r="HC229" s="101"/>
      <c r="HD229" s="101"/>
      <c r="HE229" s="101"/>
      <c r="HF229" s="101"/>
      <c r="HG229" s="101"/>
      <c r="HH229" s="101"/>
      <c r="HI229" s="101"/>
      <c r="HJ229" s="101"/>
      <c r="HK229" s="101"/>
      <c r="HL229" s="101"/>
      <c r="HM229" s="101"/>
      <c r="HN229" s="101"/>
      <c r="HO229" s="101"/>
      <c r="HP229" s="101"/>
      <c r="HQ229" s="101"/>
      <c r="HR229" s="101"/>
      <c r="HS229" s="101"/>
      <c r="HT229" s="101"/>
      <c r="HU229" s="101"/>
      <c r="HV229" s="101"/>
      <c r="HW229" s="101"/>
      <c r="HX229" s="101"/>
      <c r="HY229" s="101"/>
      <c r="HZ229" s="101"/>
      <c r="IA229" s="101"/>
      <c r="IB229" s="101"/>
      <c r="IC229" s="101"/>
      <c r="ID229" s="101"/>
      <c r="IE229" s="101"/>
      <c r="IF229" s="101"/>
      <c r="IG229" s="101"/>
      <c r="IH229" s="101"/>
      <c r="II229" s="101"/>
      <c r="IJ229" s="101"/>
      <c r="IK229" s="101"/>
      <c r="IL229" s="101"/>
      <c r="IM229" s="101"/>
      <c r="IN229" s="101"/>
      <c r="IO229" s="101"/>
      <c r="IP229" s="101"/>
      <c r="IQ229" s="101"/>
      <c r="IR229" s="101"/>
      <c r="IS229" s="101"/>
      <c r="IT229" s="101"/>
      <c r="IU229" s="101"/>
      <c r="IV229" s="101"/>
      <c r="IW229" s="101"/>
      <c r="IX229" s="101"/>
      <c r="IY229" s="101"/>
      <c r="IZ229" s="101"/>
      <c r="JA229" s="101"/>
      <c r="JB229" s="101"/>
      <c r="JC229" s="101"/>
      <c r="JD229" s="101"/>
      <c r="JE229" s="101"/>
      <c r="JF229" s="101"/>
      <c r="JG229" s="101"/>
      <c r="JH229" s="101"/>
      <c r="JI229" s="101"/>
      <c r="JJ229" s="101"/>
      <c r="JK229" s="101"/>
      <c r="JL229" s="101"/>
      <c r="JM229" s="101"/>
      <c r="JN229" s="101"/>
      <c r="JO229" s="101"/>
      <c r="JP229" s="101"/>
      <c r="JQ229" s="101"/>
      <c r="JR229" s="101"/>
      <c r="JS229" s="101"/>
      <c r="JT229" s="101"/>
      <c r="JU229" s="101"/>
      <c r="JV229" s="101"/>
      <c r="JW229" s="101"/>
      <c r="JX229" s="101"/>
      <c r="JY229" s="101"/>
      <c r="JZ229" s="101"/>
      <c r="KA229" s="101"/>
      <c r="KB229" s="101"/>
      <c r="KC229" s="101"/>
      <c r="KD229" s="101"/>
      <c r="KE229" s="101"/>
      <c r="KF229" s="101"/>
      <c r="KG229" s="101"/>
      <c r="KH229" s="101"/>
      <c r="KI229" s="101"/>
      <c r="KJ229" s="101"/>
      <c r="KK229" s="101"/>
      <c r="KL229" s="101"/>
      <c r="KM229" s="101"/>
      <c r="KN229" s="101"/>
      <c r="KO229" s="101"/>
      <c r="KP229" s="101"/>
      <c r="KQ229" s="101"/>
      <c r="KR229" s="101"/>
      <c r="KS229" s="101"/>
      <c r="KT229" s="101"/>
      <c r="KU229" s="101"/>
      <c r="KV229" s="101"/>
      <c r="KW229" s="101"/>
      <c r="KX229" s="101"/>
      <c r="KY229" s="101"/>
      <c r="KZ229" s="101"/>
      <c r="LA229" s="101"/>
    </row>
    <row r="230" spans="1:313" s="5" customFormat="1" ht="30" customHeight="1" x14ac:dyDescent="0.25">
      <c r="A230" s="21" t="s">
        <v>1204</v>
      </c>
      <c r="B230" s="21"/>
      <c r="C230" s="21"/>
      <c r="D230" s="22" t="s">
        <v>1203</v>
      </c>
      <c r="E230" s="23">
        <f>G230*F230</f>
        <v>450000</v>
      </c>
      <c r="F230" s="24">
        <v>4.4999999999999998E-2</v>
      </c>
      <c r="G230" s="23">
        <v>10000000</v>
      </c>
      <c r="H230" s="21" t="s">
        <v>207</v>
      </c>
      <c r="I230" s="21"/>
      <c r="J230" s="21"/>
      <c r="K230" s="21"/>
      <c r="L230" s="21" t="s">
        <v>92</v>
      </c>
      <c r="M230" s="2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1"/>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c r="GE230" s="101"/>
      <c r="GF230" s="101"/>
      <c r="GG230" s="101"/>
      <c r="GH230" s="101"/>
      <c r="GI230" s="101"/>
      <c r="GJ230" s="101"/>
      <c r="GK230" s="101"/>
      <c r="GL230" s="101"/>
      <c r="GM230" s="101"/>
      <c r="GN230" s="101"/>
      <c r="GO230" s="101"/>
      <c r="GP230" s="101"/>
      <c r="GQ230" s="101"/>
      <c r="GR230" s="101"/>
      <c r="GS230" s="101"/>
      <c r="GT230" s="101"/>
      <c r="GU230" s="101"/>
      <c r="GV230" s="101"/>
      <c r="GW230" s="101"/>
      <c r="GX230" s="101"/>
      <c r="GY230" s="101"/>
      <c r="GZ230" s="101"/>
      <c r="HA230" s="101"/>
      <c r="HB230" s="101"/>
      <c r="HC230" s="101"/>
      <c r="HD230" s="101"/>
      <c r="HE230" s="101"/>
      <c r="HF230" s="101"/>
      <c r="HG230" s="101"/>
      <c r="HH230" s="101"/>
      <c r="HI230" s="101"/>
      <c r="HJ230" s="101"/>
      <c r="HK230" s="101"/>
      <c r="HL230" s="101"/>
      <c r="HM230" s="101"/>
      <c r="HN230" s="101"/>
      <c r="HO230" s="101"/>
      <c r="HP230" s="101"/>
      <c r="HQ230" s="101"/>
      <c r="HR230" s="101"/>
      <c r="HS230" s="101"/>
      <c r="HT230" s="101"/>
      <c r="HU230" s="101"/>
      <c r="HV230" s="101"/>
      <c r="HW230" s="101"/>
      <c r="HX230" s="101"/>
      <c r="HY230" s="101"/>
      <c r="HZ230" s="101"/>
      <c r="IA230" s="101"/>
      <c r="IB230" s="101"/>
      <c r="IC230" s="101"/>
      <c r="ID230" s="101"/>
      <c r="IE230" s="101"/>
      <c r="IF230" s="101"/>
      <c r="IG230" s="101"/>
      <c r="IH230" s="101"/>
      <c r="II230" s="101"/>
      <c r="IJ230" s="101"/>
      <c r="IK230" s="101"/>
      <c r="IL230" s="101"/>
      <c r="IM230" s="101"/>
      <c r="IN230" s="101"/>
      <c r="IO230" s="101"/>
      <c r="IP230" s="101"/>
      <c r="IQ230" s="101"/>
      <c r="IR230" s="101"/>
      <c r="IS230" s="101"/>
      <c r="IT230" s="101"/>
      <c r="IU230" s="101"/>
      <c r="IV230" s="101"/>
      <c r="IW230" s="101"/>
      <c r="IX230" s="101"/>
      <c r="IY230" s="101"/>
      <c r="IZ230" s="101"/>
      <c r="JA230" s="101"/>
      <c r="JB230" s="101"/>
      <c r="JC230" s="101"/>
      <c r="JD230" s="101"/>
      <c r="JE230" s="101"/>
      <c r="JF230" s="101"/>
      <c r="JG230" s="101"/>
      <c r="JH230" s="101"/>
      <c r="JI230" s="101"/>
      <c r="JJ230" s="101"/>
      <c r="JK230" s="101"/>
      <c r="JL230" s="101"/>
      <c r="JM230" s="101"/>
      <c r="JN230" s="101"/>
      <c r="JO230" s="101"/>
      <c r="JP230" s="101"/>
      <c r="JQ230" s="101"/>
      <c r="JR230" s="101"/>
      <c r="JS230" s="101"/>
      <c r="JT230" s="101"/>
      <c r="JU230" s="101"/>
      <c r="JV230" s="101"/>
      <c r="JW230" s="101"/>
      <c r="JX230" s="101"/>
      <c r="JY230" s="101"/>
      <c r="JZ230" s="101"/>
      <c r="KA230" s="101"/>
      <c r="KB230" s="101"/>
      <c r="KC230" s="101"/>
      <c r="KD230" s="101"/>
      <c r="KE230" s="101"/>
      <c r="KF230" s="101"/>
      <c r="KG230" s="101"/>
      <c r="KH230" s="101"/>
      <c r="KI230" s="101"/>
      <c r="KJ230" s="101"/>
      <c r="KK230" s="101"/>
      <c r="KL230" s="101"/>
      <c r="KM230" s="101"/>
      <c r="KN230" s="101"/>
      <c r="KO230" s="101"/>
      <c r="KP230" s="101"/>
      <c r="KQ230" s="101"/>
      <c r="KR230" s="101"/>
      <c r="KS230" s="101"/>
      <c r="KT230" s="101"/>
      <c r="KU230" s="101"/>
      <c r="KV230" s="101"/>
      <c r="KW230" s="101"/>
      <c r="KX230" s="101"/>
      <c r="KY230" s="101"/>
      <c r="KZ230" s="101"/>
      <c r="LA230" s="101"/>
    </row>
    <row r="231" spans="1:313" s="6" customFormat="1" ht="30" customHeight="1" x14ac:dyDescent="0.25">
      <c r="A231" s="21"/>
      <c r="B231" s="21"/>
      <c r="C231" s="21"/>
      <c r="D231" s="22">
        <v>7</v>
      </c>
      <c r="E231" s="23">
        <v>10000000</v>
      </c>
      <c r="F231" s="24"/>
      <c r="G231" s="23" t="s">
        <v>2</v>
      </c>
      <c r="H231" s="21">
        <v>4336</v>
      </c>
      <c r="I231" s="21"/>
      <c r="J231" s="21"/>
      <c r="K231" s="21"/>
      <c r="L231" s="21" t="s">
        <v>1155</v>
      </c>
      <c r="M231" s="2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1"/>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c r="GE231" s="101"/>
      <c r="GF231" s="101"/>
      <c r="GG231" s="101"/>
      <c r="GH231" s="101"/>
      <c r="GI231" s="101"/>
      <c r="GJ231" s="101"/>
      <c r="GK231" s="101"/>
      <c r="GL231" s="101"/>
      <c r="GM231" s="101"/>
      <c r="GN231" s="101"/>
      <c r="GO231" s="101"/>
      <c r="GP231" s="101"/>
      <c r="GQ231" s="101"/>
      <c r="GR231" s="101"/>
      <c r="GS231" s="101"/>
      <c r="GT231" s="101"/>
      <c r="GU231" s="101"/>
      <c r="GV231" s="101"/>
      <c r="GW231" s="101"/>
      <c r="GX231" s="101"/>
      <c r="GY231" s="101"/>
      <c r="GZ231" s="101"/>
      <c r="HA231" s="101"/>
      <c r="HB231" s="101"/>
      <c r="HC231" s="101"/>
      <c r="HD231" s="101"/>
      <c r="HE231" s="101"/>
      <c r="HF231" s="101"/>
      <c r="HG231" s="101"/>
      <c r="HH231" s="101"/>
      <c r="HI231" s="101"/>
      <c r="HJ231" s="101"/>
      <c r="HK231" s="101"/>
      <c r="HL231" s="101"/>
      <c r="HM231" s="101"/>
      <c r="HN231" s="101"/>
      <c r="HO231" s="101"/>
      <c r="HP231" s="101"/>
      <c r="HQ231" s="101"/>
      <c r="HR231" s="101"/>
      <c r="HS231" s="101"/>
      <c r="HT231" s="101"/>
      <c r="HU231" s="101"/>
      <c r="HV231" s="101"/>
      <c r="HW231" s="101"/>
      <c r="HX231" s="101"/>
      <c r="HY231" s="101"/>
      <c r="HZ231" s="101"/>
      <c r="IA231" s="101"/>
      <c r="IB231" s="101"/>
      <c r="IC231" s="101"/>
      <c r="ID231" s="101"/>
      <c r="IE231" s="101"/>
      <c r="IF231" s="101"/>
      <c r="IG231" s="101"/>
      <c r="IH231" s="101"/>
      <c r="II231" s="101"/>
      <c r="IJ231" s="101"/>
      <c r="IK231" s="101"/>
      <c r="IL231" s="101"/>
      <c r="IM231" s="101"/>
      <c r="IN231" s="101"/>
      <c r="IO231" s="101"/>
      <c r="IP231" s="101"/>
      <c r="IQ231" s="101"/>
      <c r="IR231" s="101"/>
      <c r="IS231" s="101"/>
      <c r="IT231" s="101"/>
      <c r="IU231" s="101"/>
      <c r="IV231" s="101"/>
      <c r="IW231" s="101"/>
      <c r="IX231" s="101"/>
      <c r="IY231" s="101"/>
      <c r="IZ231" s="101"/>
      <c r="JA231" s="101"/>
      <c r="JB231" s="101"/>
      <c r="JC231" s="101"/>
      <c r="JD231" s="101"/>
      <c r="JE231" s="101"/>
      <c r="JF231" s="101"/>
      <c r="JG231" s="101"/>
      <c r="JH231" s="101"/>
      <c r="JI231" s="101"/>
      <c r="JJ231" s="101"/>
      <c r="JK231" s="101"/>
      <c r="JL231" s="101"/>
      <c r="JM231" s="101"/>
      <c r="JN231" s="101"/>
      <c r="JO231" s="101"/>
      <c r="JP231" s="101"/>
      <c r="JQ231" s="101"/>
      <c r="JR231" s="101"/>
      <c r="JS231" s="101"/>
      <c r="JT231" s="101"/>
      <c r="JU231" s="101"/>
      <c r="JV231" s="101"/>
      <c r="JW231" s="101"/>
      <c r="JX231" s="101"/>
      <c r="JY231" s="101"/>
      <c r="JZ231" s="101"/>
      <c r="KA231" s="101"/>
      <c r="KB231" s="101"/>
      <c r="KC231" s="101"/>
      <c r="KD231" s="101"/>
      <c r="KE231" s="101"/>
      <c r="KF231" s="101"/>
      <c r="KG231" s="101"/>
      <c r="KH231" s="101"/>
      <c r="KI231" s="101"/>
      <c r="KJ231" s="101"/>
      <c r="KK231" s="101"/>
      <c r="KL231" s="101"/>
      <c r="KM231" s="101"/>
      <c r="KN231" s="101"/>
      <c r="KO231" s="101"/>
      <c r="KP231" s="101"/>
      <c r="KQ231" s="101"/>
      <c r="KR231" s="101"/>
      <c r="KS231" s="101"/>
      <c r="KT231" s="101"/>
      <c r="KU231" s="101"/>
      <c r="KV231" s="101"/>
      <c r="KW231" s="101"/>
      <c r="KX231" s="101"/>
      <c r="KY231" s="101"/>
      <c r="KZ231" s="101"/>
      <c r="LA231" s="101"/>
    </row>
    <row r="232" spans="1:313" s="6" customFormat="1" ht="30" customHeight="1" x14ac:dyDescent="0.25">
      <c r="A232" s="21" t="s">
        <v>1202</v>
      </c>
      <c r="B232" s="21"/>
      <c r="C232" s="21"/>
      <c r="D232" s="22" t="s">
        <v>1203</v>
      </c>
      <c r="E232" s="23">
        <v>1000000</v>
      </c>
      <c r="F232" s="24"/>
      <c r="G232" s="23" t="s">
        <v>2</v>
      </c>
      <c r="H232" s="23"/>
      <c r="I232" s="23"/>
      <c r="J232" s="21"/>
      <c r="K232" s="21"/>
      <c r="L232" s="21" t="s">
        <v>1093</v>
      </c>
      <c r="M232" s="2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1"/>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c r="GE232" s="101"/>
      <c r="GF232" s="101"/>
      <c r="GG232" s="101"/>
      <c r="GH232" s="101"/>
      <c r="GI232" s="101"/>
      <c r="GJ232" s="101"/>
      <c r="GK232" s="101"/>
      <c r="GL232" s="101"/>
      <c r="GM232" s="101"/>
      <c r="GN232" s="101"/>
      <c r="GO232" s="101"/>
      <c r="GP232" s="101"/>
      <c r="GQ232" s="101"/>
      <c r="GR232" s="101"/>
      <c r="GS232" s="101"/>
      <c r="GT232" s="101"/>
      <c r="GU232" s="101"/>
      <c r="GV232" s="101"/>
      <c r="GW232" s="101"/>
      <c r="GX232" s="101"/>
      <c r="GY232" s="101"/>
      <c r="GZ232" s="101"/>
      <c r="HA232" s="101"/>
      <c r="HB232" s="101"/>
      <c r="HC232" s="101"/>
      <c r="HD232" s="101"/>
      <c r="HE232" s="101"/>
      <c r="HF232" s="101"/>
      <c r="HG232" s="101"/>
      <c r="HH232" s="101"/>
      <c r="HI232" s="101"/>
      <c r="HJ232" s="101"/>
      <c r="HK232" s="101"/>
      <c r="HL232" s="101"/>
      <c r="HM232" s="101"/>
      <c r="HN232" s="101"/>
      <c r="HO232" s="101"/>
      <c r="HP232" s="101"/>
      <c r="HQ232" s="101"/>
      <c r="HR232" s="101"/>
      <c r="HS232" s="101"/>
      <c r="HT232" s="101"/>
      <c r="HU232" s="101"/>
      <c r="HV232" s="101"/>
      <c r="HW232" s="101"/>
      <c r="HX232" s="101"/>
      <c r="HY232" s="101"/>
      <c r="HZ232" s="101"/>
      <c r="IA232" s="101"/>
      <c r="IB232" s="101"/>
      <c r="IC232" s="101"/>
      <c r="ID232" s="101"/>
      <c r="IE232" s="101"/>
      <c r="IF232" s="101"/>
      <c r="IG232" s="101"/>
      <c r="IH232" s="101"/>
      <c r="II232" s="101"/>
      <c r="IJ232" s="101"/>
      <c r="IK232" s="101"/>
      <c r="IL232" s="101"/>
      <c r="IM232" s="101"/>
      <c r="IN232" s="101"/>
      <c r="IO232" s="101"/>
      <c r="IP232" s="101"/>
      <c r="IQ232" s="101"/>
      <c r="IR232" s="101"/>
      <c r="IS232" s="101"/>
      <c r="IT232" s="101"/>
      <c r="IU232" s="101"/>
      <c r="IV232" s="101"/>
      <c r="IW232" s="101"/>
      <c r="IX232" s="101"/>
      <c r="IY232" s="101"/>
      <c r="IZ232" s="101"/>
      <c r="JA232" s="101"/>
      <c r="JB232" s="101"/>
      <c r="JC232" s="101"/>
      <c r="JD232" s="101"/>
      <c r="JE232" s="101"/>
      <c r="JF232" s="101"/>
      <c r="JG232" s="101"/>
      <c r="JH232" s="101"/>
      <c r="JI232" s="101"/>
      <c r="JJ232" s="101"/>
      <c r="JK232" s="101"/>
      <c r="JL232" s="101"/>
      <c r="JM232" s="101"/>
      <c r="JN232" s="101"/>
      <c r="JO232" s="101"/>
      <c r="JP232" s="101"/>
      <c r="JQ232" s="101"/>
      <c r="JR232" s="101"/>
      <c r="JS232" s="101"/>
      <c r="JT232" s="101"/>
      <c r="JU232" s="101"/>
      <c r="JV232" s="101"/>
      <c r="JW232" s="101"/>
      <c r="JX232" s="101"/>
      <c r="JY232" s="101"/>
      <c r="JZ232" s="101"/>
      <c r="KA232" s="101"/>
      <c r="KB232" s="101"/>
      <c r="KC232" s="101"/>
      <c r="KD232" s="101"/>
      <c r="KE232" s="101"/>
      <c r="KF232" s="101"/>
      <c r="KG232" s="101"/>
      <c r="KH232" s="101"/>
      <c r="KI232" s="101"/>
      <c r="KJ232" s="101"/>
      <c r="KK232" s="101"/>
      <c r="KL232" s="101"/>
      <c r="KM232" s="101"/>
      <c r="KN232" s="101"/>
      <c r="KO232" s="101"/>
      <c r="KP232" s="101"/>
      <c r="KQ232" s="101"/>
      <c r="KR232" s="101"/>
      <c r="KS232" s="101"/>
      <c r="KT232" s="101"/>
      <c r="KU232" s="101"/>
      <c r="KV232" s="101"/>
      <c r="KW232" s="101"/>
      <c r="KX232" s="101"/>
      <c r="KY232" s="101"/>
      <c r="KZ232" s="101"/>
      <c r="LA232" s="101"/>
    </row>
    <row r="233" spans="1:313" s="6" customFormat="1" ht="30" customHeight="1" x14ac:dyDescent="0.25">
      <c r="A233" s="21" t="s">
        <v>1156</v>
      </c>
      <c r="B233" s="21"/>
      <c r="C233" s="21"/>
      <c r="D233" s="22">
        <v>7</v>
      </c>
      <c r="E233" s="23">
        <v>12000000</v>
      </c>
      <c r="F233" s="21"/>
      <c r="G233" s="31" t="s">
        <v>2</v>
      </c>
      <c r="H233" s="21" t="s">
        <v>688</v>
      </c>
      <c r="I233" s="21"/>
      <c r="J233" s="21"/>
      <c r="K233" s="21"/>
      <c r="L233" s="21" t="s">
        <v>554</v>
      </c>
      <c r="M233" s="2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1"/>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c r="GE233" s="101"/>
      <c r="GF233" s="101"/>
      <c r="GG233" s="101"/>
      <c r="GH233" s="101"/>
      <c r="GI233" s="101"/>
      <c r="GJ233" s="101"/>
      <c r="GK233" s="101"/>
      <c r="GL233" s="101"/>
      <c r="GM233" s="101"/>
      <c r="GN233" s="101"/>
      <c r="GO233" s="101"/>
      <c r="GP233" s="101"/>
      <c r="GQ233" s="101"/>
      <c r="GR233" s="101"/>
      <c r="GS233" s="101"/>
      <c r="GT233" s="101"/>
      <c r="GU233" s="101"/>
      <c r="GV233" s="101"/>
      <c r="GW233" s="101"/>
      <c r="GX233" s="101"/>
      <c r="GY233" s="101"/>
      <c r="GZ233" s="101"/>
      <c r="HA233" s="101"/>
      <c r="HB233" s="101"/>
      <c r="HC233" s="101"/>
      <c r="HD233" s="101"/>
      <c r="HE233" s="101"/>
      <c r="HF233" s="101"/>
      <c r="HG233" s="101"/>
      <c r="HH233" s="101"/>
      <c r="HI233" s="101"/>
      <c r="HJ233" s="101"/>
      <c r="HK233" s="101"/>
      <c r="HL233" s="101"/>
      <c r="HM233" s="101"/>
      <c r="HN233" s="101"/>
      <c r="HO233" s="101"/>
      <c r="HP233" s="101"/>
      <c r="HQ233" s="101"/>
      <c r="HR233" s="101"/>
      <c r="HS233" s="101"/>
      <c r="HT233" s="101"/>
      <c r="HU233" s="101"/>
      <c r="HV233" s="101"/>
      <c r="HW233" s="101"/>
      <c r="HX233" s="101"/>
      <c r="HY233" s="101"/>
      <c r="HZ233" s="101"/>
      <c r="IA233" s="101"/>
      <c r="IB233" s="101"/>
      <c r="IC233" s="101"/>
      <c r="ID233" s="101"/>
      <c r="IE233" s="101"/>
      <c r="IF233" s="101"/>
      <c r="IG233" s="101"/>
      <c r="IH233" s="101"/>
      <c r="II233" s="101"/>
      <c r="IJ233" s="101"/>
      <c r="IK233" s="101"/>
      <c r="IL233" s="101"/>
      <c r="IM233" s="101"/>
      <c r="IN233" s="101"/>
      <c r="IO233" s="101"/>
      <c r="IP233" s="101"/>
      <c r="IQ233" s="101"/>
      <c r="IR233" s="101"/>
      <c r="IS233" s="101"/>
      <c r="IT233" s="101"/>
      <c r="IU233" s="101"/>
      <c r="IV233" s="101"/>
      <c r="IW233" s="101"/>
      <c r="IX233" s="101"/>
      <c r="IY233" s="101"/>
      <c r="IZ233" s="101"/>
      <c r="JA233" s="101"/>
      <c r="JB233" s="101"/>
      <c r="JC233" s="101"/>
      <c r="JD233" s="101"/>
      <c r="JE233" s="101"/>
      <c r="JF233" s="101"/>
      <c r="JG233" s="101"/>
      <c r="JH233" s="101"/>
      <c r="JI233" s="101"/>
      <c r="JJ233" s="101"/>
      <c r="JK233" s="101"/>
      <c r="JL233" s="101"/>
      <c r="JM233" s="101"/>
      <c r="JN233" s="101"/>
      <c r="JO233" s="101"/>
      <c r="JP233" s="101"/>
      <c r="JQ233" s="101"/>
      <c r="JR233" s="101"/>
      <c r="JS233" s="101"/>
      <c r="JT233" s="101"/>
      <c r="JU233" s="101"/>
      <c r="JV233" s="101"/>
      <c r="JW233" s="101"/>
      <c r="JX233" s="101"/>
      <c r="JY233" s="101"/>
      <c r="JZ233" s="101"/>
      <c r="KA233" s="101"/>
      <c r="KB233" s="101"/>
      <c r="KC233" s="101"/>
      <c r="KD233" s="101"/>
      <c r="KE233" s="101"/>
      <c r="KF233" s="101"/>
      <c r="KG233" s="101"/>
      <c r="KH233" s="101"/>
      <c r="KI233" s="101"/>
      <c r="KJ233" s="101"/>
      <c r="KK233" s="101"/>
      <c r="KL233" s="101"/>
      <c r="KM233" s="101"/>
      <c r="KN233" s="101"/>
      <c r="KO233" s="101"/>
      <c r="KP233" s="101"/>
      <c r="KQ233" s="101"/>
      <c r="KR233" s="101"/>
      <c r="KS233" s="101"/>
      <c r="KT233" s="101"/>
      <c r="KU233" s="101"/>
      <c r="KV233" s="101"/>
      <c r="KW233" s="101"/>
      <c r="KX233" s="101"/>
      <c r="KY233" s="101"/>
      <c r="KZ233" s="101"/>
      <c r="LA233" s="101"/>
    </row>
    <row r="234" spans="1:313" s="6" customFormat="1" ht="30" customHeight="1" x14ac:dyDescent="0.25">
      <c r="A234" s="31" t="s">
        <v>1193</v>
      </c>
      <c r="B234" s="31"/>
      <c r="C234" s="31"/>
      <c r="D234" s="22" t="s">
        <v>835</v>
      </c>
      <c r="E234" s="23">
        <f t="shared" ref="E234:E238" si="28">G234*F234</f>
        <v>8526000</v>
      </c>
      <c r="F234" s="24">
        <v>4.2000000000000003E-2</v>
      </c>
      <c r="G234" s="52">
        <v>203000000</v>
      </c>
      <c r="H234" s="21" t="s">
        <v>272</v>
      </c>
      <c r="I234" s="21"/>
      <c r="J234" s="21"/>
      <c r="K234" s="21">
        <v>5</v>
      </c>
      <c r="L234" s="21" t="s">
        <v>134</v>
      </c>
      <c r="M234" s="2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1"/>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c r="GE234" s="101"/>
      <c r="GF234" s="101"/>
      <c r="GG234" s="101"/>
      <c r="GH234" s="101"/>
      <c r="GI234" s="101"/>
      <c r="GJ234" s="101"/>
      <c r="GK234" s="101"/>
      <c r="GL234" s="101"/>
      <c r="GM234" s="101"/>
      <c r="GN234" s="101"/>
      <c r="GO234" s="101"/>
      <c r="GP234" s="101"/>
      <c r="GQ234" s="101"/>
      <c r="GR234" s="101"/>
      <c r="GS234" s="101"/>
      <c r="GT234" s="101"/>
      <c r="GU234" s="101"/>
      <c r="GV234" s="101"/>
      <c r="GW234" s="101"/>
      <c r="GX234" s="101"/>
      <c r="GY234" s="101"/>
      <c r="GZ234" s="101"/>
      <c r="HA234" s="101"/>
      <c r="HB234" s="101"/>
      <c r="HC234" s="101"/>
      <c r="HD234" s="101"/>
      <c r="HE234" s="101"/>
      <c r="HF234" s="101"/>
      <c r="HG234" s="101"/>
      <c r="HH234" s="101"/>
      <c r="HI234" s="101"/>
      <c r="HJ234" s="101"/>
      <c r="HK234" s="101"/>
      <c r="HL234" s="101"/>
      <c r="HM234" s="101"/>
      <c r="HN234" s="101"/>
      <c r="HO234" s="101"/>
      <c r="HP234" s="101"/>
      <c r="HQ234" s="101"/>
      <c r="HR234" s="101"/>
      <c r="HS234" s="101"/>
      <c r="HT234" s="101"/>
      <c r="HU234" s="101"/>
      <c r="HV234" s="101"/>
      <c r="HW234" s="101"/>
      <c r="HX234" s="101"/>
      <c r="HY234" s="101"/>
      <c r="HZ234" s="101"/>
      <c r="IA234" s="101"/>
      <c r="IB234" s="101"/>
      <c r="IC234" s="101"/>
      <c r="ID234" s="101"/>
      <c r="IE234" s="101"/>
      <c r="IF234" s="101"/>
      <c r="IG234" s="101"/>
      <c r="IH234" s="101"/>
      <c r="II234" s="101"/>
      <c r="IJ234" s="101"/>
      <c r="IK234" s="101"/>
      <c r="IL234" s="101"/>
      <c r="IM234" s="101"/>
      <c r="IN234" s="101"/>
      <c r="IO234" s="101"/>
      <c r="IP234" s="101"/>
      <c r="IQ234" s="101"/>
      <c r="IR234" s="101"/>
      <c r="IS234" s="101"/>
      <c r="IT234" s="101"/>
      <c r="IU234" s="101"/>
      <c r="IV234" s="101"/>
      <c r="IW234" s="101"/>
      <c r="IX234" s="101"/>
      <c r="IY234" s="101"/>
      <c r="IZ234" s="101"/>
      <c r="JA234" s="101"/>
      <c r="JB234" s="101"/>
      <c r="JC234" s="101"/>
      <c r="JD234" s="101"/>
      <c r="JE234" s="101"/>
      <c r="JF234" s="101"/>
      <c r="JG234" s="101"/>
      <c r="JH234" s="101"/>
      <c r="JI234" s="101"/>
      <c r="JJ234" s="101"/>
      <c r="JK234" s="101"/>
      <c r="JL234" s="101"/>
      <c r="JM234" s="101"/>
      <c r="JN234" s="101"/>
      <c r="JO234" s="101"/>
      <c r="JP234" s="101"/>
      <c r="JQ234" s="101"/>
      <c r="JR234" s="101"/>
      <c r="JS234" s="101"/>
      <c r="JT234" s="101"/>
      <c r="JU234" s="101"/>
      <c r="JV234" s="101"/>
      <c r="JW234" s="101"/>
      <c r="JX234" s="101"/>
      <c r="JY234" s="101"/>
      <c r="JZ234" s="101"/>
      <c r="KA234" s="101"/>
      <c r="KB234" s="101"/>
      <c r="KC234" s="101"/>
      <c r="KD234" s="101"/>
      <c r="KE234" s="101"/>
      <c r="KF234" s="101"/>
      <c r="KG234" s="101"/>
      <c r="KH234" s="101"/>
      <c r="KI234" s="101"/>
      <c r="KJ234" s="101"/>
      <c r="KK234" s="101"/>
      <c r="KL234" s="101"/>
      <c r="KM234" s="101"/>
      <c r="KN234" s="101"/>
      <c r="KO234" s="101"/>
      <c r="KP234" s="101"/>
      <c r="KQ234" s="101"/>
      <c r="KR234" s="101"/>
      <c r="KS234" s="101"/>
      <c r="KT234" s="101"/>
      <c r="KU234" s="101"/>
      <c r="KV234" s="101"/>
      <c r="KW234" s="101"/>
      <c r="KX234" s="101"/>
      <c r="KY234" s="101"/>
      <c r="KZ234" s="101"/>
      <c r="LA234" s="101"/>
    </row>
    <row r="235" spans="1:313" s="6" customFormat="1" ht="30" customHeight="1" x14ac:dyDescent="0.25">
      <c r="A235" s="31" t="s">
        <v>1157</v>
      </c>
      <c r="B235" s="31"/>
      <c r="C235" s="31"/>
      <c r="D235" s="22">
        <v>7</v>
      </c>
      <c r="E235" s="23">
        <f t="shared" si="28"/>
        <v>6000000</v>
      </c>
      <c r="F235" s="24">
        <v>0.04</v>
      </c>
      <c r="G235" s="23">
        <v>150000000</v>
      </c>
      <c r="H235" s="23" t="s">
        <v>240</v>
      </c>
      <c r="I235" s="23"/>
      <c r="J235" s="21"/>
      <c r="K235" s="21"/>
      <c r="L235" s="21" t="s">
        <v>239</v>
      </c>
      <c r="M235" s="2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1"/>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c r="GE235" s="101"/>
      <c r="GF235" s="101"/>
      <c r="GG235" s="101"/>
      <c r="GH235" s="101"/>
      <c r="GI235" s="101"/>
      <c r="GJ235" s="101"/>
      <c r="GK235" s="101"/>
      <c r="GL235" s="101"/>
      <c r="GM235" s="101"/>
      <c r="GN235" s="101"/>
      <c r="GO235" s="101"/>
      <c r="GP235" s="101"/>
      <c r="GQ235" s="101"/>
      <c r="GR235" s="101"/>
      <c r="GS235" s="101"/>
      <c r="GT235" s="101"/>
      <c r="GU235" s="101"/>
      <c r="GV235" s="101"/>
      <c r="GW235" s="101"/>
      <c r="GX235" s="101"/>
      <c r="GY235" s="101"/>
      <c r="GZ235" s="101"/>
      <c r="HA235" s="101"/>
      <c r="HB235" s="101"/>
      <c r="HC235" s="101"/>
      <c r="HD235" s="101"/>
      <c r="HE235" s="101"/>
      <c r="HF235" s="101"/>
      <c r="HG235" s="101"/>
      <c r="HH235" s="101"/>
      <c r="HI235" s="101"/>
      <c r="HJ235" s="101"/>
      <c r="HK235" s="101"/>
      <c r="HL235" s="101"/>
      <c r="HM235" s="101"/>
      <c r="HN235" s="101"/>
      <c r="HO235" s="101"/>
      <c r="HP235" s="101"/>
      <c r="HQ235" s="101"/>
      <c r="HR235" s="101"/>
      <c r="HS235" s="101"/>
      <c r="HT235" s="101"/>
      <c r="HU235" s="101"/>
      <c r="HV235" s="101"/>
      <c r="HW235" s="101"/>
      <c r="HX235" s="101"/>
      <c r="HY235" s="101"/>
      <c r="HZ235" s="101"/>
      <c r="IA235" s="101"/>
      <c r="IB235" s="101"/>
      <c r="IC235" s="101"/>
      <c r="ID235" s="101"/>
      <c r="IE235" s="101"/>
      <c r="IF235" s="101"/>
      <c r="IG235" s="101"/>
      <c r="IH235" s="101"/>
      <c r="II235" s="101"/>
      <c r="IJ235" s="101"/>
      <c r="IK235" s="101"/>
      <c r="IL235" s="101"/>
      <c r="IM235" s="101"/>
      <c r="IN235" s="101"/>
      <c r="IO235" s="101"/>
      <c r="IP235" s="101"/>
      <c r="IQ235" s="101"/>
      <c r="IR235" s="101"/>
      <c r="IS235" s="101"/>
      <c r="IT235" s="101"/>
      <c r="IU235" s="101"/>
      <c r="IV235" s="101"/>
      <c r="IW235" s="101"/>
      <c r="IX235" s="101"/>
      <c r="IY235" s="101"/>
      <c r="IZ235" s="101"/>
      <c r="JA235" s="101"/>
      <c r="JB235" s="101"/>
      <c r="JC235" s="101"/>
      <c r="JD235" s="101"/>
      <c r="JE235" s="101"/>
      <c r="JF235" s="101"/>
      <c r="JG235" s="101"/>
      <c r="JH235" s="101"/>
      <c r="JI235" s="101"/>
      <c r="JJ235" s="101"/>
      <c r="JK235" s="101"/>
      <c r="JL235" s="101"/>
      <c r="JM235" s="101"/>
      <c r="JN235" s="101"/>
      <c r="JO235" s="101"/>
      <c r="JP235" s="101"/>
      <c r="JQ235" s="101"/>
      <c r="JR235" s="101"/>
      <c r="JS235" s="101"/>
      <c r="JT235" s="101"/>
      <c r="JU235" s="101"/>
      <c r="JV235" s="101"/>
      <c r="JW235" s="101"/>
      <c r="JX235" s="101"/>
      <c r="JY235" s="101"/>
      <c r="JZ235" s="101"/>
      <c r="KA235" s="101"/>
      <c r="KB235" s="101"/>
      <c r="KC235" s="101"/>
      <c r="KD235" s="101"/>
      <c r="KE235" s="101"/>
      <c r="KF235" s="101"/>
      <c r="KG235" s="101"/>
      <c r="KH235" s="101"/>
      <c r="KI235" s="101"/>
      <c r="KJ235" s="101"/>
      <c r="KK235" s="101"/>
      <c r="KL235" s="101"/>
      <c r="KM235" s="101"/>
      <c r="KN235" s="101"/>
      <c r="KO235" s="101"/>
      <c r="KP235" s="101"/>
      <c r="KQ235" s="101"/>
      <c r="KR235" s="101"/>
      <c r="KS235" s="101"/>
      <c r="KT235" s="101"/>
      <c r="KU235" s="101"/>
      <c r="KV235" s="101"/>
      <c r="KW235" s="101"/>
      <c r="KX235" s="101"/>
      <c r="KY235" s="101"/>
      <c r="KZ235" s="101"/>
      <c r="LA235" s="101"/>
    </row>
    <row r="236" spans="1:313" s="6" customFormat="1" ht="30" customHeight="1" x14ac:dyDescent="0.25">
      <c r="A236" s="21" t="s">
        <v>1158</v>
      </c>
      <c r="B236" s="21"/>
      <c r="C236" s="21"/>
      <c r="D236" s="22">
        <v>7</v>
      </c>
      <c r="E236" s="23">
        <f t="shared" si="28"/>
        <v>11480000</v>
      </c>
      <c r="F236" s="24">
        <v>4.1000000000000002E-2</v>
      </c>
      <c r="G236" s="23">
        <v>280000000</v>
      </c>
      <c r="H236" s="23" t="s">
        <v>330</v>
      </c>
      <c r="I236" s="23"/>
      <c r="J236" s="21"/>
      <c r="K236" s="21">
        <v>5</v>
      </c>
      <c r="L236" s="21" t="s">
        <v>246</v>
      </c>
      <c r="M236" s="2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1"/>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c r="GE236" s="101"/>
      <c r="GF236" s="101"/>
      <c r="GG236" s="101"/>
      <c r="GH236" s="101"/>
      <c r="GI236" s="101"/>
      <c r="GJ236" s="101"/>
      <c r="GK236" s="101"/>
      <c r="GL236" s="101"/>
      <c r="GM236" s="101"/>
      <c r="GN236" s="101"/>
      <c r="GO236" s="101"/>
      <c r="GP236" s="101"/>
      <c r="GQ236" s="101"/>
      <c r="GR236" s="101"/>
      <c r="GS236" s="101"/>
      <c r="GT236" s="101"/>
      <c r="GU236" s="101"/>
      <c r="GV236" s="101"/>
      <c r="GW236" s="101"/>
      <c r="GX236" s="101"/>
      <c r="GY236" s="101"/>
      <c r="GZ236" s="101"/>
      <c r="HA236" s="101"/>
      <c r="HB236" s="101"/>
      <c r="HC236" s="101"/>
      <c r="HD236" s="101"/>
      <c r="HE236" s="101"/>
      <c r="HF236" s="101"/>
      <c r="HG236" s="101"/>
      <c r="HH236" s="101"/>
      <c r="HI236" s="101"/>
      <c r="HJ236" s="101"/>
      <c r="HK236" s="101"/>
      <c r="HL236" s="101"/>
      <c r="HM236" s="101"/>
      <c r="HN236" s="101"/>
      <c r="HO236" s="101"/>
      <c r="HP236" s="101"/>
      <c r="HQ236" s="101"/>
      <c r="HR236" s="101"/>
      <c r="HS236" s="101"/>
      <c r="HT236" s="101"/>
      <c r="HU236" s="101"/>
      <c r="HV236" s="101"/>
      <c r="HW236" s="101"/>
      <c r="HX236" s="101"/>
      <c r="HY236" s="101"/>
      <c r="HZ236" s="101"/>
      <c r="IA236" s="101"/>
      <c r="IB236" s="101"/>
      <c r="IC236" s="101"/>
      <c r="ID236" s="101"/>
      <c r="IE236" s="101"/>
      <c r="IF236" s="101"/>
      <c r="IG236" s="101"/>
      <c r="IH236" s="101"/>
      <c r="II236" s="101"/>
      <c r="IJ236" s="101"/>
      <c r="IK236" s="101"/>
      <c r="IL236" s="101"/>
      <c r="IM236" s="101"/>
      <c r="IN236" s="101"/>
      <c r="IO236" s="101"/>
      <c r="IP236" s="101"/>
      <c r="IQ236" s="101"/>
      <c r="IR236" s="101"/>
      <c r="IS236" s="101"/>
      <c r="IT236" s="101"/>
      <c r="IU236" s="101"/>
      <c r="IV236" s="101"/>
      <c r="IW236" s="101"/>
      <c r="IX236" s="101"/>
      <c r="IY236" s="101"/>
      <c r="IZ236" s="101"/>
      <c r="JA236" s="101"/>
      <c r="JB236" s="101"/>
      <c r="JC236" s="101"/>
      <c r="JD236" s="101"/>
      <c r="JE236" s="101"/>
      <c r="JF236" s="101"/>
      <c r="JG236" s="101"/>
      <c r="JH236" s="101"/>
      <c r="JI236" s="101"/>
      <c r="JJ236" s="101"/>
      <c r="JK236" s="101"/>
      <c r="JL236" s="101"/>
      <c r="JM236" s="101"/>
      <c r="JN236" s="101"/>
      <c r="JO236" s="101"/>
      <c r="JP236" s="101"/>
      <c r="JQ236" s="101"/>
      <c r="JR236" s="101"/>
      <c r="JS236" s="101"/>
      <c r="JT236" s="101"/>
      <c r="JU236" s="101"/>
      <c r="JV236" s="101"/>
      <c r="JW236" s="101"/>
      <c r="JX236" s="101"/>
      <c r="JY236" s="101"/>
      <c r="JZ236" s="101"/>
      <c r="KA236" s="101"/>
      <c r="KB236" s="101"/>
      <c r="KC236" s="101"/>
      <c r="KD236" s="101"/>
      <c r="KE236" s="101"/>
      <c r="KF236" s="101"/>
      <c r="KG236" s="101"/>
      <c r="KH236" s="101"/>
      <c r="KI236" s="101"/>
      <c r="KJ236" s="101"/>
      <c r="KK236" s="101"/>
      <c r="KL236" s="101"/>
      <c r="KM236" s="101"/>
      <c r="KN236" s="101"/>
      <c r="KO236" s="101"/>
      <c r="KP236" s="101"/>
      <c r="KQ236" s="101"/>
      <c r="KR236" s="101"/>
      <c r="KS236" s="101"/>
      <c r="KT236" s="101"/>
      <c r="KU236" s="101"/>
      <c r="KV236" s="101"/>
      <c r="KW236" s="101"/>
      <c r="KX236" s="101"/>
      <c r="KY236" s="101"/>
      <c r="KZ236" s="101"/>
      <c r="LA236" s="101"/>
    </row>
    <row r="237" spans="1:313" s="6" customFormat="1" ht="30" customHeight="1" x14ac:dyDescent="0.25">
      <c r="A237" s="31" t="s">
        <v>1232</v>
      </c>
      <c r="B237" s="31"/>
      <c r="C237" s="31"/>
      <c r="D237" s="22" t="s">
        <v>1231</v>
      </c>
      <c r="E237" s="26">
        <f t="shared" si="28"/>
        <v>16000000</v>
      </c>
      <c r="F237" s="27">
        <v>0.04</v>
      </c>
      <c r="G237" s="23">
        <v>400000000</v>
      </c>
      <c r="H237" s="23" t="s">
        <v>372</v>
      </c>
      <c r="I237" s="23"/>
      <c r="J237" s="21"/>
      <c r="K237" s="21"/>
      <c r="L237" s="21" t="s">
        <v>619</v>
      </c>
      <c r="M237" s="2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1"/>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c r="GE237" s="101"/>
      <c r="GF237" s="101"/>
      <c r="GG237" s="101"/>
      <c r="GH237" s="101"/>
      <c r="GI237" s="101"/>
      <c r="GJ237" s="101"/>
      <c r="GK237" s="101"/>
      <c r="GL237" s="101"/>
      <c r="GM237" s="101"/>
      <c r="GN237" s="101"/>
      <c r="GO237" s="101"/>
      <c r="GP237" s="101"/>
      <c r="GQ237" s="101"/>
      <c r="GR237" s="101"/>
      <c r="GS237" s="101"/>
      <c r="GT237" s="101"/>
      <c r="GU237" s="101"/>
      <c r="GV237" s="101"/>
      <c r="GW237" s="101"/>
      <c r="GX237" s="101"/>
      <c r="GY237" s="101"/>
      <c r="GZ237" s="101"/>
      <c r="HA237" s="101"/>
      <c r="HB237" s="101"/>
      <c r="HC237" s="101"/>
      <c r="HD237" s="101"/>
      <c r="HE237" s="101"/>
      <c r="HF237" s="101"/>
      <c r="HG237" s="101"/>
      <c r="HH237" s="101"/>
      <c r="HI237" s="101"/>
      <c r="HJ237" s="101"/>
      <c r="HK237" s="101"/>
      <c r="HL237" s="101"/>
      <c r="HM237" s="101"/>
      <c r="HN237" s="101"/>
      <c r="HO237" s="101"/>
      <c r="HP237" s="101"/>
      <c r="HQ237" s="101"/>
      <c r="HR237" s="101"/>
      <c r="HS237" s="101"/>
      <c r="HT237" s="101"/>
      <c r="HU237" s="101"/>
      <c r="HV237" s="101"/>
      <c r="HW237" s="101"/>
      <c r="HX237" s="101"/>
      <c r="HY237" s="101"/>
      <c r="HZ237" s="101"/>
      <c r="IA237" s="101"/>
      <c r="IB237" s="101"/>
      <c r="IC237" s="101"/>
      <c r="ID237" s="101"/>
      <c r="IE237" s="101"/>
      <c r="IF237" s="101"/>
      <c r="IG237" s="101"/>
      <c r="IH237" s="101"/>
      <c r="II237" s="101"/>
      <c r="IJ237" s="101"/>
      <c r="IK237" s="101"/>
      <c r="IL237" s="101"/>
      <c r="IM237" s="101"/>
      <c r="IN237" s="101"/>
      <c r="IO237" s="101"/>
      <c r="IP237" s="101"/>
      <c r="IQ237" s="101"/>
      <c r="IR237" s="101"/>
      <c r="IS237" s="101"/>
      <c r="IT237" s="101"/>
      <c r="IU237" s="101"/>
      <c r="IV237" s="101"/>
      <c r="IW237" s="101"/>
      <c r="IX237" s="101"/>
      <c r="IY237" s="101"/>
      <c r="IZ237" s="101"/>
      <c r="JA237" s="101"/>
      <c r="JB237" s="101"/>
      <c r="JC237" s="101"/>
      <c r="JD237" s="101"/>
      <c r="JE237" s="101"/>
      <c r="JF237" s="101"/>
      <c r="JG237" s="101"/>
      <c r="JH237" s="101"/>
      <c r="JI237" s="101"/>
      <c r="JJ237" s="101"/>
      <c r="JK237" s="101"/>
      <c r="JL237" s="101"/>
      <c r="JM237" s="101"/>
      <c r="JN237" s="101"/>
      <c r="JO237" s="101"/>
      <c r="JP237" s="101"/>
      <c r="JQ237" s="101"/>
      <c r="JR237" s="101"/>
      <c r="JS237" s="101"/>
      <c r="JT237" s="101"/>
      <c r="JU237" s="101"/>
      <c r="JV237" s="101"/>
      <c r="JW237" s="101"/>
      <c r="JX237" s="101"/>
      <c r="JY237" s="101"/>
      <c r="JZ237" s="101"/>
      <c r="KA237" s="101"/>
      <c r="KB237" s="101"/>
      <c r="KC237" s="101"/>
      <c r="KD237" s="101"/>
      <c r="KE237" s="101"/>
      <c r="KF237" s="101"/>
      <c r="KG237" s="101"/>
      <c r="KH237" s="101"/>
      <c r="KI237" s="101"/>
      <c r="KJ237" s="101"/>
      <c r="KK237" s="101"/>
      <c r="KL237" s="101"/>
      <c r="KM237" s="101"/>
      <c r="KN237" s="101"/>
      <c r="KO237" s="101"/>
      <c r="KP237" s="101"/>
      <c r="KQ237" s="101"/>
      <c r="KR237" s="101"/>
      <c r="KS237" s="101"/>
      <c r="KT237" s="101"/>
      <c r="KU237" s="101"/>
      <c r="KV237" s="101"/>
      <c r="KW237" s="101"/>
      <c r="KX237" s="101"/>
      <c r="KY237" s="101"/>
      <c r="KZ237" s="101"/>
      <c r="LA237" s="101"/>
    </row>
    <row r="238" spans="1:313" s="6" customFormat="1" ht="30" customHeight="1" x14ac:dyDescent="0.25">
      <c r="A238" s="21"/>
      <c r="B238" s="21"/>
      <c r="C238" s="21"/>
      <c r="D238" s="22">
        <v>7</v>
      </c>
      <c r="E238" s="23">
        <f t="shared" si="28"/>
        <v>5000000</v>
      </c>
      <c r="F238" s="24">
        <v>0.05</v>
      </c>
      <c r="G238" s="23">
        <v>100000000</v>
      </c>
      <c r="H238" s="21" t="s">
        <v>1033</v>
      </c>
      <c r="I238" s="21"/>
      <c r="J238" s="21"/>
      <c r="K238" s="21"/>
      <c r="L238" s="21" t="s">
        <v>827</v>
      </c>
      <c r="M238" s="2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1"/>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c r="GE238" s="101"/>
      <c r="GF238" s="101"/>
      <c r="GG238" s="101"/>
      <c r="GH238" s="101"/>
      <c r="GI238" s="101"/>
      <c r="GJ238" s="101"/>
      <c r="GK238" s="101"/>
      <c r="GL238" s="101"/>
      <c r="GM238" s="101"/>
      <c r="GN238" s="101"/>
      <c r="GO238" s="101"/>
      <c r="GP238" s="101"/>
      <c r="GQ238" s="101"/>
      <c r="GR238" s="101"/>
      <c r="GS238" s="101"/>
      <c r="GT238" s="101"/>
      <c r="GU238" s="101"/>
      <c r="GV238" s="101"/>
      <c r="GW238" s="101"/>
      <c r="GX238" s="101"/>
      <c r="GY238" s="101"/>
      <c r="GZ238" s="101"/>
      <c r="HA238" s="101"/>
      <c r="HB238" s="101"/>
      <c r="HC238" s="101"/>
      <c r="HD238" s="101"/>
      <c r="HE238" s="101"/>
      <c r="HF238" s="101"/>
      <c r="HG238" s="101"/>
      <c r="HH238" s="101"/>
      <c r="HI238" s="101"/>
      <c r="HJ238" s="101"/>
      <c r="HK238" s="101"/>
      <c r="HL238" s="101"/>
      <c r="HM238" s="101"/>
      <c r="HN238" s="101"/>
      <c r="HO238" s="101"/>
      <c r="HP238" s="101"/>
      <c r="HQ238" s="101"/>
      <c r="HR238" s="101"/>
      <c r="HS238" s="101"/>
      <c r="HT238" s="101"/>
      <c r="HU238" s="101"/>
      <c r="HV238" s="101"/>
      <c r="HW238" s="101"/>
      <c r="HX238" s="101"/>
      <c r="HY238" s="101"/>
      <c r="HZ238" s="101"/>
      <c r="IA238" s="101"/>
      <c r="IB238" s="101"/>
      <c r="IC238" s="101"/>
      <c r="ID238" s="101"/>
      <c r="IE238" s="101"/>
      <c r="IF238" s="101"/>
      <c r="IG238" s="101"/>
      <c r="IH238" s="101"/>
      <c r="II238" s="101"/>
      <c r="IJ238" s="101"/>
      <c r="IK238" s="101"/>
      <c r="IL238" s="101"/>
      <c r="IM238" s="101"/>
      <c r="IN238" s="101"/>
      <c r="IO238" s="101"/>
      <c r="IP238" s="101"/>
      <c r="IQ238" s="101"/>
      <c r="IR238" s="101"/>
      <c r="IS238" s="101"/>
      <c r="IT238" s="101"/>
      <c r="IU238" s="101"/>
      <c r="IV238" s="101"/>
      <c r="IW238" s="101"/>
      <c r="IX238" s="101"/>
      <c r="IY238" s="101"/>
      <c r="IZ238" s="101"/>
      <c r="JA238" s="101"/>
      <c r="JB238" s="101"/>
      <c r="JC238" s="101"/>
      <c r="JD238" s="101"/>
      <c r="JE238" s="101"/>
      <c r="JF238" s="101"/>
      <c r="JG238" s="101"/>
      <c r="JH238" s="101"/>
      <c r="JI238" s="101"/>
      <c r="JJ238" s="101"/>
      <c r="JK238" s="101"/>
      <c r="JL238" s="101"/>
      <c r="JM238" s="101"/>
      <c r="JN238" s="101"/>
      <c r="JO238" s="101"/>
      <c r="JP238" s="101"/>
      <c r="JQ238" s="101"/>
      <c r="JR238" s="101"/>
      <c r="JS238" s="101"/>
      <c r="JT238" s="101"/>
      <c r="JU238" s="101"/>
      <c r="JV238" s="101"/>
      <c r="JW238" s="101"/>
      <c r="JX238" s="101"/>
      <c r="JY238" s="101"/>
      <c r="JZ238" s="101"/>
      <c r="KA238" s="101"/>
      <c r="KB238" s="101"/>
      <c r="KC238" s="101"/>
      <c r="KD238" s="101"/>
      <c r="KE238" s="101"/>
      <c r="KF238" s="101"/>
      <c r="KG238" s="101"/>
      <c r="KH238" s="101"/>
      <c r="KI238" s="101"/>
      <c r="KJ238" s="101"/>
      <c r="KK238" s="101"/>
      <c r="KL238" s="101"/>
      <c r="KM238" s="101"/>
      <c r="KN238" s="101"/>
      <c r="KO238" s="101"/>
      <c r="KP238" s="101"/>
      <c r="KQ238" s="101"/>
      <c r="KR238" s="101"/>
      <c r="KS238" s="101"/>
      <c r="KT238" s="101"/>
      <c r="KU238" s="101"/>
      <c r="KV238" s="101"/>
      <c r="KW238" s="101"/>
      <c r="KX238" s="101"/>
      <c r="KY238" s="101"/>
      <c r="KZ238" s="101"/>
      <c r="LA238" s="101"/>
    </row>
    <row r="239" spans="1:313" s="6" customFormat="1" ht="30" customHeight="1" x14ac:dyDescent="0.25">
      <c r="A239" s="21"/>
      <c r="B239" s="21"/>
      <c r="C239" s="21"/>
      <c r="D239" s="22">
        <v>8</v>
      </c>
      <c r="E239" s="23">
        <f t="shared" ref="E239:E242" si="29">G239*F239</f>
        <v>6600000</v>
      </c>
      <c r="F239" s="24">
        <v>5.5E-2</v>
      </c>
      <c r="G239" s="23">
        <v>120000000</v>
      </c>
      <c r="H239" s="21"/>
      <c r="I239" s="21"/>
      <c r="J239" s="21"/>
      <c r="K239" s="21"/>
      <c r="L239" s="21" t="s">
        <v>685</v>
      </c>
      <c r="M239" s="21">
        <v>82</v>
      </c>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1"/>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c r="GE239" s="101"/>
      <c r="GF239" s="101"/>
      <c r="GG239" s="101"/>
      <c r="GH239" s="101"/>
      <c r="GI239" s="101"/>
      <c r="GJ239" s="101"/>
      <c r="GK239" s="101"/>
      <c r="GL239" s="101"/>
      <c r="GM239" s="101"/>
      <c r="GN239" s="101"/>
      <c r="GO239" s="101"/>
      <c r="GP239" s="101"/>
      <c r="GQ239" s="101"/>
      <c r="GR239" s="101"/>
      <c r="GS239" s="101"/>
      <c r="GT239" s="101"/>
      <c r="GU239" s="101"/>
      <c r="GV239" s="101"/>
      <c r="GW239" s="101"/>
      <c r="GX239" s="101"/>
      <c r="GY239" s="101"/>
      <c r="GZ239" s="101"/>
      <c r="HA239" s="101"/>
      <c r="HB239" s="101"/>
      <c r="HC239" s="101"/>
      <c r="HD239" s="101"/>
      <c r="HE239" s="101"/>
      <c r="HF239" s="101"/>
      <c r="HG239" s="101"/>
      <c r="HH239" s="101"/>
      <c r="HI239" s="101"/>
      <c r="HJ239" s="101"/>
      <c r="HK239" s="101"/>
      <c r="HL239" s="101"/>
      <c r="HM239" s="101"/>
      <c r="HN239" s="101"/>
      <c r="HO239" s="101"/>
      <c r="HP239" s="101"/>
      <c r="HQ239" s="101"/>
      <c r="HR239" s="101"/>
      <c r="HS239" s="101"/>
      <c r="HT239" s="101"/>
      <c r="HU239" s="101"/>
      <c r="HV239" s="101"/>
      <c r="HW239" s="101"/>
      <c r="HX239" s="101"/>
      <c r="HY239" s="101"/>
      <c r="HZ239" s="101"/>
      <c r="IA239" s="101"/>
      <c r="IB239" s="101"/>
      <c r="IC239" s="101"/>
      <c r="ID239" s="101"/>
      <c r="IE239" s="101"/>
      <c r="IF239" s="101"/>
      <c r="IG239" s="101"/>
      <c r="IH239" s="101"/>
      <c r="II239" s="101"/>
      <c r="IJ239" s="101"/>
      <c r="IK239" s="101"/>
      <c r="IL239" s="101"/>
      <c r="IM239" s="101"/>
      <c r="IN239" s="101"/>
      <c r="IO239" s="101"/>
      <c r="IP239" s="101"/>
      <c r="IQ239" s="101"/>
      <c r="IR239" s="101"/>
      <c r="IS239" s="101"/>
      <c r="IT239" s="101"/>
      <c r="IU239" s="101"/>
      <c r="IV239" s="101"/>
      <c r="IW239" s="101"/>
      <c r="IX239" s="101"/>
      <c r="IY239" s="101"/>
      <c r="IZ239" s="101"/>
      <c r="JA239" s="101"/>
      <c r="JB239" s="101"/>
      <c r="JC239" s="101"/>
      <c r="JD239" s="101"/>
      <c r="JE239" s="101"/>
      <c r="JF239" s="101"/>
      <c r="JG239" s="101"/>
      <c r="JH239" s="101"/>
      <c r="JI239" s="101"/>
      <c r="JJ239" s="101"/>
      <c r="JK239" s="101"/>
      <c r="JL239" s="101"/>
      <c r="JM239" s="101"/>
      <c r="JN239" s="101"/>
      <c r="JO239" s="101"/>
      <c r="JP239" s="101"/>
      <c r="JQ239" s="101"/>
      <c r="JR239" s="101"/>
      <c r="JS239" s="101"/>
      <c r="JT239" s="101"/>
      <c r="JU239" s="101"/>
      <c r="JV239" s="101"/>
      <c r="JW239" s="101"/>
      <c r="JX239" s="101"/>
      <c r="JY239" s="101"/>
      <c r="JZ239" s="101"/>
      <c r="KA239" s="101"/>
      <c r="KB239" s="101"/>
      <c r="KC239" s="101"/>
      <c r="KD239" s="101"/>
      <c r="KE239" s="101"/>
      <c r="KF239" s="101"/>
      <c r="KG239" s="101"/>
      <c r="KH239" s="101"/>
      <c r="KI239" s="101"/>
      <c r="KJ239" s="101"/>
      <c r="KK239" s="101"/>
      <c r="KL239" s="101"/>
      <c r="KM239" s="101"/>
      <c r="KN239" s="101"/>
      <c r="KO239" s="101"/>
      <c r="KP239" s="101"/>
      <c r="KQ239" s="101"/>
      <c r="KR239" s="101"/>
      <c r="KS239" s="101"/>
      <c r="KT239" s="101"/>
      <c r="KU239" s="101"/>
      <c r="KV239" s="101"/>
      <c r="KW239" s="101"/>
      <c r="KX239" s="101"/>
      <c r="KY239" s="101"/>
      <c r="KZ239" s="101"/>
      <c r="LA239" s="101"/>
    </row>
    <row r="240" spans="1:313" s="6" customFormat="1" ht="30" customHeight="1" x14ac:dyDescent="0.25">
      <c r="A240" s="21"/>
      <c r="B240" s="21"/>
      <c r="C240" s="21"/>
      <c r="D240" s="22">
        <v>8</v>
      </c>
      <c r="E240" s="23">
        <f t="shared" si="29"/>
        <v>500000</v>
      </c>
      <c r="F240" s="24">
        <v>0.05</v>
      </c>
      <c r="G240" s="23">
        <v>10000000</v>
      </c>
      <c r="H240" s="21"/>
      <c r="I240" s="21"/>
      <c r="J240" s="21"/>
      <c r="K240" s="21"/>
      <c r="L240" s="21" t="s">
        <v>681</v>
      </c>
      <c r="M240" s="21">
        <v>107</v>
      </c>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1"/>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c r="GE240" s="101"/>
      <c r="GF240" s="101"/>
      <c r="GG240" s="101"/>
      <c r="GH240" s="101"/>
      <c r="GI240" s="101"/>
      <c r="GJ240" s="101"/>
      <c r="GK240" s="101"/>
      <c r="GL240" s="101"/>
      <c r="GM240" s="101"/>
      <c r="GN240" s="101"/>
      <c r="GO240" s="101"/>
      <c r="GP240" s="101"/>
      <c r="GQ240" s="101"/>
      <c r="GR240" s="101"/>
      <c r="GS240" s="101"/>
      <c r="GT240" s="101"/>
      <c r="GU240" s="101"/>
      <c r="GV240" s="101"/>
      <c r="GW240" s="101"/>
      <c r="GX240" s="101"/>
      <c r="GY240" s="101"/>
      <c r="GZ240" s="101"/>
      <c r="HA240" s="101"/>
      <c r="HB240" s="101"/>
      <c r="HC240" s="101"/>
      <c r="HD240" s="101"/>
      <c r="HE240" s="101"/>
      <c r="HF240" s="101"/>
      <c r="HG240" s="101"/>
      <c r="HH240" s="101"/>
      <c r="HI240" s="101"/>
      <c r="HJ240" s="101"/>
      <c r="HK240" s="101"/>
      <c r="HL240" s="101"/>
      <c r="HM240" s="101"/>
      <c r="HN240" s="101"/>
      <c r="HO240" s="101"/>
      <c r="HP240" s="101"/>
      <c r="HQ240" s="101"/>
      <c r="HR240" s="101"/>
      <c r="HS240" s="101"/>
      <c r="HT240" s="101"/>
      <c r="HU240" s="101"/>
      <c r="HV240" s="101"/>
      <c r="HW240" s="101"/>
      <c r="HX240" s="101"/>
      <c r="HY240" s="101"/>
      <c r="HZ240" s="101"/>
      <c r="IA240" s="101"/>
      <c r="IB240" s="101"/>
      <c r="IC240" s="101"/>
      <c r="ID240" s="101"/>
      <c r="IE240" s="101"/>
      <c r="IF240" s="101"/>
      <c r="IG240" s="101"/>
      <c r="IH240" s="101"/>
      <c r="II240" s="101"/>
      <c r="IJ240" s="101"/>
      <c r="IK240" s="101"/>
      <c r="IL240" s="101"/>
      <c r="IM240" s="101"/>
      <c r="IN240" s="101"/>
      <c r="IO240" s="101"/>
      <c r="IP240" s="101"/>
      <c r="IQ240" s="101"/>
      <c r="IR240" s="101"/>
      <c r="IS240" s="101"/>
      <c r="IT240" s="101"/>
      <c r="IU240" s="101"/>
      <c r="IV240" s="101"/>
      <c r="IW240" s="101"/>
      <c r="IX240" s="101"/>
      <c r="IY240" s="101"/>
      <c r="IZ240" s="101"/>
      <c r="JA240" s="101"/>
      <c r="JB240" s="101"/>
      <c r="JC240" s="101"/>
      <c r="JD240" s="101"/>
      <c r="JE240" s="101"/>
      <c r="JF240" s="101"/>
      <c r="JG240" s="101"/>
      <c r="JH240" s="101"/>
      <c r="JI240" s="101"/>
      <c r="JJ240" s="101"/>
      <c r="JK240" s="101"/>
      <c r="JL240" s="101"/>
      <c r="JM240" s="101"/>
      <c r="JN240" s="101"/>
      <c r="JO240" s="101"/>
      <c r="JP240" s="101"/>
      <c r="JQ240" s="101"/>
      <c r="JR240" s="101"/>
      <c r="JS240" s="101"/>
      <c r="JT240" s="101"/>
      <c r="JU240" s="101"/>
      <c r="JV240" s="101"/>
      <c r="JW240" s="101"/>
      <c r="JX240" s="101"/>
      <c r="JY240" s="101"/>
      <c r="JZ240" s="101"/>
      <c r="KA240" s="101"/>
      <c r="KB240" s="101"/>
      <c r="KC240" s="101"/>
      <c r="KD240" s="101"/>
      <c r="KE240" s="101"/>
      <c r="KF240" s="101"/>
      <c r="KG240" s="101"/>
      <c r="KH240" s="101"/>
      <c r="KI240" s="101"/>
      <c r="KJ240" s="101"/>
      <c r="KK240" s="101"/>
      <c r="KL240" s="101"/>
      <c r="KM240" s="101"/>
      <c r="KN240" s="101"/>
      <c r="KO240" s="101"/>
      <c r="KP240" s="101"/>
      <c r="KQ240" s="101"/>
      <c r="KR240" s="101"/>
      <c r="KS240" s="101"/>
      <c r="KT240" s="101"/>
      <c r="KU240" s="101"/>
      <c r="KV240" s="101"/>
      <c r="KW240" s="101"/>
      <c r="KX240" s="101"/>
      <c r="KY240" s="101"/>
      <c r="KZ240" s="101"/>
      <c r="LA240" s="101"/>
    </row>
    <row r="241" spans="1:313" s="6" customFormat="1" ht="30" customHeight="1" x14ac:dyDescent="0.25">
      <c r="A241" s="21" t="s">
        <v>1061</v>
      </c>
      <c r="B241" s="21"/>
      <c r="C241" s="21"/>
      <c r="D241" s="22">
        <v>8</v>
      </c>
      <c r="E241" s="23">
        <f t="shared" si="29"/>
        <v>2020999.9999999998</v>
      </c>
      <c r="F241" s="24">
        <v>4.2999999999999997E-2</v>
      </c>
      <c r="G241" s="23">
        <v>47000000</v>
      </c>
      <c r="H241" s="23" t="s">
        <v>253</v>
      </c>
      <c r="I241" s="23"/>
      <c r="J241" s="21"/>
      <c r="K241" s="21"/>
      <c r="L241" s="21" t="s">
        <v>252</v>
      </c>
      <c r="M241" s="2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1"/>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c r="GE241" s="101"/>
      <c r="GF241" s="101"/>
      <c r="GG241" s="101"/>
      <c r="GH241" s="101"/>
      <c r="GI241" s="101"/>
      <c r="GJ241" s="101"/>
      <c r="GK241" s="101"/>
      <c r="GL241" s="101"/>
      <c r="GM241" s="101"/>
      <c r="GN241" s="101"/>
      <c r="GO241" s="101"/>
      <c r="GP241" s="101"/>
      <c r="GQ241" s="101"/>
      <c r="GR241" s="101"/>
      <c r="GS241" s="101"/>
      <c r="GT241" s="101"/>
      <c r="GU241" s="101"/>
      <c r="GV241" s="101"/>
      <c r="GW241" s="101"/>
      <c r="GX241" s="101"/>
      <c r="GY241" s="101"/>
      <c r="GZ241" s="101"/>
      <c r="HA241" s="101"/>
      <c r="HB241" s="101"/>
      <c r="HC241" s="101"/>
      <c r="HD241" s="101"/>
      <c r="HE241" s="101"/>
      <c r="HF241" s="101"/>
      <c r="HG241" s="101"/>
      <c r="HH241" s="101"/>
      <c r="HI241" s="101"/>
      <c r="HJ241" s="101"/>
      <c r="HK241" s="101"/>
      <c r="HL241" s="101"/>
      <c r="HM241" s="101"/>
      <c r="HN241" s="101"/>
      <c r="HO241" s="101"/>
      <c r="HP241" s="101"/>
      <c r="HQ241" s="101"/>
      <c r="HR241" s="101"/>
      <c r="HS241" s="101"/>
      <c r="HT241" s="101"/>
      <c r="HU241" s="101"/>
      <c r="HV241" s="101"/>
      <c r="HW241" s="101"/>
      <c r="HX241" s="101"/>
      <c r="HY241" s="101"/>
      <c r="HZ241" s="101"/>
      <c r="IA241" s="101"/>
      <c r="IB241" s="101"/>
      <c r="IC241" s="101"/>
      <c r="ID241" s="101"/>
      <c r="IE241" s="101"/>
      <c r="IF241" s="101"/>
      <c r="IG241" s="101"/>
      <c r="IH241" s="101"/>
      <c r="II241" s="101"/>
      <c r="IJ241" s="101"/>
      <c r="IK241" s="101"/>
      <c r="IL241" s="101"/>
      <c r="IM241" s="101"/>
      <c r="IN241" s="101"/>
      <c r="IO241" s="101"/>
      <c r="IP241" s="101"/>
      <c r="IQ241" s="101"/>
      <c r="IR241" s="101"/>
      <c r="IS241" s="101"/>
      <c r="IT241" s="101"/>
      <c r="IU241" s="101"/>
      <c r="IV241" s="101"/>
      <c r="IW241" s="101"/>
      <c r="IX241" s="101"/>
      <c r="IY241" s="101"/>
      <c r="IZ241" s="101"/>
      <c r="JA241" s="101"/>
      <c r="JB241" s="101"/>
      <c r="JC241" s="101"/>
      <c r="JD241" s="101"/>
      <c r="JE241" s="101"/>
      <c r="JF241" s="101"/>
      <c r="JG241" s="101"/>
      <c r="JH241" s="101"/>
      <c r="JI241" s="101"/>
      <c r="JJ241" s="101"/>
      <c r="JK241" s="101"/>
      <c r="JL241" s="101"/>
      <c r="JM241" s="101"/>
      <c r="JN241" s="101"/>
      <c r="JO241" s="101"/>
      <c r="JP241" s="101"/>
      <c r="JQ241" s="101"/>
      <c r="JR241" s="101"/>
      <c r="JS241" s="101"/>
      <c r="JT241" s="101"/>
      <c r="JU241" s="101"/>
      <c r="JV241" s="101"/>
      <c r="JW241" s="101"/>
      <c r="JX241" s="101"/>
      <c r="JY241" s="101"/>
      <c r="JZ241" s="101"/>
      <c r="KA241" s="101"/>
      <c r="KB241" s="101"/>
      <c r="KC241" s="101"/>
      <c r="KD241" s="101"/>
      <c r="KE241" s="101"/>
      <c r="KF241" s="101"/>
      <c r="KG241" s="101"/>
      <c r="KH241" s="101"/>
      <c r="KI241" s="101"/>
      <c r="KJ241" s="101"/>
      <c r="KK241" s="101"/>
      <c r="KL241" s="101"/>
      <c r="KM241" s="101"/>
      <c r="KN241" s="101"/>
      <c r="KO241" s="101"/>
      <c r="KP241" s="101"/>
      <c r="KQ241" s="101"/>
      <c r="KR241" s="101"/>
      <c r="KS241" s="101"/>
      <c r="KT241" s="101"/>
      <c r="KU241" s="101"/>
      <c r="KV241" s="101"/>
      <c r="KW241" s="101"/>
      <c r="KX241" s="101"/>
      <c r="KY241" s="101"/>
      <c r="KZ241" s="101"/>
      <c r="LA241" s="101"/>
    </row>
    <row r="242" spans="1:313" s="6" customFormat="1" ht="30" customHeight="1" x14ac:dyDescent="0.25">
      <c r="A242" s="21"/>
      <c r="B242" s="21"/>
      <c r="C242" s="21"/>
      <c r="D242" s="22">
        <v>8</v>
      </c>
      <c r="E242" s="23">
        <f t="shared" si="29"/>
        <v>14500000</v>
      </c>
      <c r="F242" s="24">
        <v>0.05</v>
      </c>
      <c r="G242" s="34">
        <v>290000000</v>
      </c>
      <c r="H242" s="23" t="s">
        <v>313</v>
      </c>
      <c r="I242" s="23"/>
      <c r="J242" s="21"/>
      <c r="K242" s="21"/>
      <c r="L242" s="21" t="s">
        <v>312</v>
      </c>
      <c r="M242" s="21">
        <v>79</v>
      </c>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1"/>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c r="GE242" s="101"/>
      <c r="GF242" s="101"/>
      <c r="GG242" s="101"/>
      <c r="GH242" s="101"/>
      <c r="GI242" s="101"/>
      <c r="GJ242" s="101"/>
      <c r="GK242" s="101"/>
      <c r="GL242" s="101"/>
      <c r="GM242" s="101"/>
      <c r="GN242" s="101"/>
      <c r="GO242" s="101"/>
      <c r="GP242" s="101"/>
      <c r="GQ242" s="101"/>
      <c r="GR242" s="101"/>
      <c r="GS242" s="101"/>
      <c r="GT242" s="101"/>
      <c r="GU242" s="101"/>
      <c r="GV242" s="101"/>
      <c r="GW242" s="101"/>
      <c r="GX242" s="101"/>
      <c r="GY242" s="101"/>
      <c r="GZ242" s="101"/>
      <c r="HA242" s="101"/>
      <c r="HB242" s="101"/>
      <c r="HC242" s="101"/>
      <c r="HD242" s="101"/>
      <c r="HE242" s="101"/>
      <c r="HF242" s="101"/>
      <c r="HG242" s="101"/>
      <c r="HH242" s="101"/>
      <c r="HI242" s="101"/>
      <c r="HJ242" s="101"/>
      <c r="HK242" s="101"/>
      <c r="HL242" s="101"/>
      <c r="HM242" s="101"/>
      <c r="HN242" s="101"/>
      <c r="HO242" s="101"/>
      <c r="HP242" s="101"/>
      <c r="HQ242" s="101"/>
      <c r="HR242" s="101"/>
      <c r="HS242" s="101"/>
      <c r="HT242" s="101"/>
      <c r="HU242" s="101"/>
      <c r="HV242" s="101"/>
      <c r="HW242" s="101"/>
      <c r="HX242" s="101"/>
      <c r="HY242" s="101"/>
      <c r="HZ242" s="101"/>
      <c r="IA242" s="101"/>
      <c r="IB242" s="101"/>
      <c r="IC242" s="101"/>
      <c r="ID242" s="101"/>
      <c r="IE242" s="101"/>
      <c r="IF242" s="101"/>
      <c r="IG242" s="101"/>
      <c r="IH242" s="101"/>
      <c r="II242" s="101"/>
      <c r="IJ242" s="101"/>
      <c r="IK242" s="101"/>
      <c r="IL242" s="101"/>
      <c r="IM242" s="101"/>
      <c r="IN242" s="101"/>
      <c r="IO242" s="101"/>
      <c r="IP242" s="101"/>
      <c r="IQ242" s="101"/>
      <c r="IR242" s="101"/>
      <c r="IS242" s="101"/>
      <c r="IT242" s="101"/>
      <c r="IU242" s="101"/>
      <c r="IV242" s="101"/>
      <c r="IW242" s="101"/>
      <c r="IX242" s="101"/>
      <c r="IY242" s="101"/>
      <c r="IZ242" s="101"/>
      <c r="JA242" s="101"/>
      <c r="JB242" s="101"/>
      <c r="JC242" s="101"/>
      <c r="JD242" s="101"/>
      <c r="JE242" s="101"/>
      <c r="JF242" s="101"/>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c r="KE242" s="101"/>
      <c r="KF242" s="101"/>
      <c r="KG242" s="101"/>
      <c r="KH242" s="101"/>
      <c r="KI242" s="101"/>
      <c r="KJ242" s="101"/>
      <c r="KK242" s="101"/>
      <c r="KL242" s="101"/>
      <c r="KM242" s="101"/>
      <c r="KN242" s="101"/>
      <c r="KO242" s="101"/>
      <c r="KP242" s="101"/>
      <c r="KQ242" s="101"/>
      <c r="KR242" s="101"/>
      <c r="KS242" s="101"/>
      <c r="KT242" s="101"/>
      <c r="KU242" s="101"/>
      <c r="KV242" s="101"/>
      <c r="KW242" s="101"/>
      <c r="KX242" s="101"/>
      <c r="KY242" s="101"/>
      <c r="KZ242" s="101"/>
      <c r="LA242" s="101"/>
    </row>
    <row r="243" spans="1:313" s="6" customFormat="1" ht="30" customHeight="1" x14ac:dyDescent="0.25">
      <c r="A243" s="21" t="s">
        <v>1163</v>
      </c>
      <c r="B243" s="21"/>
      <c r="C243" s="21"/>
      <c r="D243" s="22">
        <v>8</v>
      </c>
      <c r="E243" s="23">
        <v>2600000</v>
      </c>
      <c r="F243" s="24"/>
      <c r="G243" s="23" t="s">
        <v>2</v>
      </c>
      <c r="H243" s="21" t="s">
        <v>1162</v>
      </c>
      <c r="I243" s="21"/>
      <c r="J243" s="21"/>
      <c r="K243" s="21"/>
      <c r="L243" s="21" t="s">
        <v>1161</v>
      </c>
      <c r="M243" s="2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1"/>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c r="GE243" s="101"/>
      <c r="GF243" s="101"/>
      <c r="GG243" s="101"/>
      <c r="GH243" s="101"/>
      <c r="GI243" s="101"/>
      <c r="GJ243" s="101"/>
      <c r="GK243" s="101"/>
      <c r="GL243" s="101"/>
      <c r="GM243" s="101"/>
      <c r="GN243" s="101"/>
      <c r="GO243" s="101"/>
      <c r="GP243" s="101"/>
      <c r="GQ243" s="101"/>
      <c r="GR243" s="101"/>
      <c r="GS243" s="101"/>
      <c r="GT243" s="101"/>
      <c r="GU243" s="101"/>
      <c r="GV243" s="101"/>
      <c r="GW243" s="101"/>
      <c r="GX243" s="101"/>
      <c r="GY243" s="101"/>
      <c r="GZ243" s="101"/>
      <c r="HA243" s="101"/>
      <c r="HB243" s="101"/>
      <c r="HC243" s="101"/>
      <c r="HD243" s="101"/>
      <c r="HE243" s="101"/>
      <c r="HF243" s="101"/>
      <c r="HG243" s="101"/>
      <c r="HH243" s="101"/>
      <c r="HI243" s="101"/>
      <c r="HJ243" s="101"/>
      <c r="HK243" s="101"/>
      <c r="HL243" s="101"/>
      <c r="HM243" s="101"/>
      <c r="HN243" s="101"/>
      <c r="HO243" s="101"/>
      <c r="HP243" s="101"/>
      <c r="HQ243" s="101"/>
      <c r="HR243" s="101"/>
      <c r="HS243" s="101"/>
      <c r="HT243" s="101"/>
      <c r="HU243" s="101"/>
      <c r="HV243" s="101"/>
      <c r="HW243" s="101"/>
      <c r="HX243" s="101"/>
      <c r="HY243" s="101"/>
      <c r="HZ243" s="101"/>
      <c r="IA243" s="101"/>
      <c r="IB243" s="101"/>
      <c r="IC243" s="101"/>
      <c r="ID243" s="101"/>
      <c r="IE243" s="101"/>
      <c r="IF243" s="101"/>
      <c r="IG243" s="101"/>
      <c r="IH243" s="101"/>
      <c r="II243" s="101"/>
      <c r="IJ243" s="101"/>
      <c r="IK243" s="101"/>
      <c r="IL243" s="101"/>
      <c r="IM243" s="101"/>
      <c r="IN243" s="101"/>
      <c r="IO243" s="101"/>
      <c r="IP243" s="101"/>
      <c r="IQ243" s="101"/>
      <c r="IR243" s="101"/>
      <c r="IS243" s="101"/>
      <c r="IT243" s="101"/>
      <c r="IU243" s="101"/>
      <c r="IV243" s="101"/>
      <c r="IW243" s="101"/>
      <c r="IX243" s="101"/>
      <c r="IY243" s="101"/>
      <c r="IZ243" s="101"/>
      <c r="JA243" s="101"/>
      <c r="JB243" s="101"/>
      <c r="JC243" s="101"/>
      <c r="JD243" s="101"/>
      <c r="JE243" s="101"/>
      <c r="JF243" s="101"/>
      <c r="JG243" s="101"/>
      <c r="JH243" s="101"/>
      <c r="JI243" s="101"/>
      <c r="JJ243" s="101"/>
      <c r="JK243" s="101"/>
      <c r="JL243" s="101"/>
      <c r="JM243" s="101"/>
      <c r="JN243" s="101"/>
      <c r="JO243" s="101"/>
      <c r="JP243" s="101"/>
      <c r="JQ243" s="101"/>
      <c r="JR243" s="101"/>
      <c r="JS243" s="101"/>
      <c r="JT243" s="101"/>
      <c r="JU243" s="101"/>
      <c r="JV243" s="101"/>
      <c r="JW243" s="101"/>
      <c r="JX243" s="101"/>
      <c r="JY243" s="101"/>
      <c r="JZ243" s="101"/>
      <c r="KA243" s="101"/>
      <c r="KB243" s="101"/>
      <c r="KC243" s="101"/>
      <c r="KD243" s="101"/>
      <c r="KE243" s="101"/>
      <c r="KF243" s="101"/>
      <c r="KG243" s="101"/>
      <c r="KH243" s="101"/>
      <c r="KI243" s="101"/>
      <c r="KJ243" s="101"/>
      <c r="KK243" s="101"/>
      <c r="KL243" s="101"/>
      <c r="KM243" s="101"/>
      <c r="KN243" s="101"/>
      <c r="KO243" s="101"/>
      <c r="KP243" s="101"/>
      <c r="KQ243" s="101"/>
      <c r="KR243" s="101"/>
      <c r="KS243" s="101"/>
      <c r="KT243" s="101"/>
      <c r="KU243" s="101"/>
      <c r="KV243" s="101"/>
      <c r="KW243" s="101"/>
      <c r="KX243" s="101"/>
      <c r="KY243" s="101"/>
      <c r="KZ243" s="101"/>
      <c r="LA243" s="101"/>
    </row>
    <row r="244" spans="1:313" s="6" customFormat="1" ht="30" customHeight="1" x14ac:dyDescent="0.25">
      <c r="A244" s="29" t="s">
        <v>1164</v>
      </c>
      <c r="B244" s="29"/>
      <c r="C244" s="29"/>
      <c r="D244" s="30">
        <v>8</v>
      </c>
      <c r="E244" s="23">
        <f t="shared" ref="E244:E245" si="30">G244*F244</f>
        <v>3000000</v>
      </c>
      <c r="F244" s="24">
        <v>0.05</v>
      </c>
      <c r="G244" s="26">
        <v>60000000</v>
      </c>
      <c r="H244" s="26" t="s">
        <v>416</v>
      </c>
      <c r="I244" s="26"/>
      <c r="J244" s="29"/>
      <c r="K244" s="29"/>
      <c r="L244" s="29" t="s">
        <v>415</v>
      </c>
      <c r="M244" s="2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1"/>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c r="GE244" s="101"/>
      <c r="GF244" s="101"/>
      <c r="GG244" s="101"/>
      <c r="GH244" s="101"/>
      <c r="GI244" s="101"/>
      <c r="GJ244" s="101"/>
      <c r="GK244" s="101"/>
      <c r="GL244" s="101"/>
      <c r="GM244" s="101"/>
      <c r="GN244" s="101"/>
      <c r="GO244" s="101"/>
      <c r="GP244" s="101"/>
      <c r="GQ244" s="101"/>
      <c r="GR244" s="101"/>
      <c r="GS244" s="101"/>
      <c r="GT244" s="101"/>
      <c r="GU244" s="101"/>
      <c r="GV244" s="101"/>
      <c r="GW244" s="101"/>
      <c r="GX244" s="101"/>
      <c r="GY244" s="101"/>
      <c r="GZ244" s="101"/>
      <c r="HA244" s="101"/>
      <c r="HB244" s="101"/>
      <c r="HC244" s="101"/>
      <c r="HD244" s="101"/>
      <c r="HE244" s="101"/>
      <c r="HF244" s="101"/>
      <c r="HG244" s="101"/>
      <c r="HH244" s="101"/>
      <c r="HI244" s="101"/>
      <c r="HJ244" s="101"/>
      <c r="HK244" s="101"/>
      <c r="HL244" s="101"/>
      <c r="HM244" s="101"/>
      <c r="HN244" s="101"/>
      <c r="HO244" s="101"/>
      <c r="HP244" s="101"/>
      <c r="HQ244" s="101"/>
      <c r="HR244" s="101"/>
      <c r="HS244" s="101"/>
      <c r="HT244" s="101"/>
      <c r="HU244" s="101"/>
      <c r="HV244" s="101"/>
      <c r="HW244" s="101"/>
      <c r="HX244" s="101"/>
      <c r="HY244" s="101"/>
      <c r="HZ244" s="101"/>
      <c r="IA244" s="101"/>
      <c r="IB244" s="101"/>
      <c r="IC244" s="101"/>
      <c r="ID244" s="101"/>
      <c r="IE244" s="101"/>
      <c r="IF244" s="101"/>
      <c r="IG244" s="101"/>
      <c r="IH244" s="101"/>
      <c r="II244" s="101"/>
      <c r="IJ244" s="101"/>
      <c r="IK244" s="101"/>
      <c r="IL244" s="101"/>
      <c r="IM244" s="101"/>
      <c r="IN244" s="101"/>
      <c r="IO244" s="101"/>
      <c r="IP244" s="101"/>
      <c r="IQ244" s="101"/>
      <c r="IR244" s="101"/>
      <c r="IS244" s="101"/>
      <c r="IT244" s="101"/>
      <c r="IU244" s="101"/>
      <c r="IV244" s="101"/>
      <c r="IW244" s="101"/>
      <c r="IX244" s="101"/>
      <c r="IY244" s="101"/>
      <c r="IZ244" s="101"/>
      <c r="JA244" s="101"/>
      <c r="JB244" s="101"/>
      <c r="JC244" s="101"/>
      <c r="JD244" s="101"/>
      <c r="JE244" s="101"/>
      <c r="JF244" s="101"/>
      <c r="JG244" s="101"/>
      <c r="JH244" s="101"/>
      <c r="JI244" s="101"/>
      <c r="JJ244" s="101"/>
      <c r="JK244" s="101"/>
      <c r="JL244" s="101"/>
      <c r="JM244" s="101"/>
      <c r="JN244" s="101"/>
      <c r="JO244" s="101"/>
      <c r="JP244" s="101"/>
      <c r="JQ244" s="101"/>
      <c r="JR244" s="101"/>
      <c r="JS244" s="101"/>
      <c r="JT244" s="101"/>
      <c r="JU244" s="101"/>
      <c r="JV244" s="101"/>
      <c r="JW244" s="101"/>
      <c r="JX244" s="101"/>
      <c r="JY244" s="101"/>
      <c r="JZ244" s="101"/>
      <c r="KA244" s="101"/>
      <c r="KB244" s="101"/>
      <c r="KC244" s="101"/>
      <c r="KD244" s="101"/>
      <c r="KE244" s="101"/>
      <c r="KF244" s="101"/>
      <c r="KG244" s="101"/>
      <c r="KH244" s="101"/>
      <c r="KI244" s="101"/>
      <c r="KJ244" s="101"/>
      <c r="KK244" s="101"/>
      <c r="KL244" s="101"/>
      <c r="KM244" s="101"/>
      <c r="KN244" s="101"/>
      <c r="KO244" s="101"/>
      <c r="KP244" s="101"/>
      <c r="KQ244" s="101"/>
      <c r="KR244" s="101"/>
      <c r="KS244" s="101"/>
      <c r="KT244" s="101"/>
      <c r="KU244" s="101"/>
      <c r="KV244" s="101"/>
      <c r="KW244" s="101"/>
      <c r="KX244" s="101"/>
      <c r="KY244" s="101"/>
      <c r="KZ244" s="101"/>
      <c r="LA244" s="101"/>
    </row>
    <row r="245" spans="1:313" s="6" customFormat="1" ht="30" customHeight="1" x14ac:dyDescent="0.25">
      <c r="A245" s="29" t="s">
        <v>1167</v>
      </c>
      <c r="B245" s="29"/>
      <c r="C245" s="29"/>
      <c r="D245" s="30">
        <v>8</v>
      </c>
      <c r="E245" s="26">
        <f t="shared" si="30"/>
        <v>12500000</v>
      </c>
      <c r="F245" s="27">
        <v>0.05</v>
      </c>
      <c r="G245" s="26">
        <v>250000000</v>
      </c>
      <c r="H245" s="26" t="s">
        <v>435</v>
      </c>
      <c r="I245" s="26"/>
      <c r="J245" s="29"/>
      <c r="K245" s="29"/>
      <c r="L245" s="29" t="s">
        <v>145</v>
      </c>
      <c r="M245" s="21">
        <v>28</v>
      </c>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1"/>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c r="GE245" s="101"/>
      <c r="GF245" s="101"/>
      <c r="GG245" s="101"/>
      <c r="GH245" s="101"/>
      <c r="GI245" s="101"/>
      <c r="GJ245" s="101"/>
      <c r="GK245" s="101"/>
      <c r="GL245" s="101"/>
      <c r="GM245" s="101"/>
      <c r="GN245" s="101"/>
      <c r="GO245" s="101"/>
      <c r="GP245" s="101"/>
      <c r="GQ245" s="101"/>
      <c r="GR245" s="101"/>
      <c r="GS245" s="101"/>
      <c r="GT245" s="101"/>
      <c r="GU245" s="101"/>
      <c r="GV245" s="101"/>
      <c r="GW245" s="101"/>
      <c r="GX245" s="101"/>
      <c r="GY245" s="101"/>
      <c r="GZ245" s="101"/>
      <c r="HA245" s="101"/>
      <c r="HB245" s="101"/>
      <c r="HC245" s="101"/>
      <c r="HD245" s="101"/>
      <c r="HE245" s="101"/>
      <c r="HF245" s="101"/>
      <c r="HG245" s="101"/>
      <c r="HH245" s="101"/>
      <c r="HI245" s="101"/>
      <c r="HJ245" s="101"/>
      <c r="HK245" s="101"/>
      <c r="HL245" s="101"/>
      <c r="HM245" s="101"/>
      <c r="HN245" s="101"/>
      <c r="HO245" s="101"/>
      <c r="HP245" s="101"/>
      <c r="HQ245" s="101"/>
      <c r="HR245" s="101"/>
      <c r="HS245" s="101"/>
      <c r="HT245" s="101"/>
      <c r="HU245" s="101"/>
      <c r="HV245" s="101"/>
      <c r="HW245" s="101"/>
      <c r="HX245" s="101"/>
      <c r="HY245" s="101"/>
      <c r="HZ245" s="101"/>
      <c r="IA245" s="101"/>
      <c r="IB245" s="101"/>
      <c r="IC245" s="101"/>
      <c r="ID245" s="101"/>
      <c r="IE245" s="101"/>
      <c r="IF245" s="101"/>
      <c r="IG245" s="101"/>
      <c r="IH245" s="101"/>
      <c r="II245" s="101"/>
      <c r="IJ245" s="101"/>
      <c r="IK245" s="101"/>
      <c r="IL245" s="101"/>
      <c r="IM245" s="101"/>
      <c r="IN245" s="101"/>
      <c r="IO245" s="101"/>
      <c r="IP245" s="101"/>
      <c r="IQ245" s="101"/>
      <c r="IR245" s="101"/>
      <c r="IS245" s="101"/>
      <c r="IT245" s="101"/>
      <c r="IU245" s="101"/>
      <c r="IV245" s="101"/>
      <c r="IW245" s="101"/>
      <c r="IX245" s="101"/>
      <c r="IY245" s="101"/>
      <c r="IZ245" s="101"/>
      <c r="JA245" s="101"/>
      <c r="JB245" s="101"/>
      <c r="JC245" s="101"/>
      <c r="JD245" s="101"/>
      <c r="JE245" s="101"/>
      <c r="JF245" s="101"/>
      <c r="JG245" s="101"/>
      <c r="JH245" s="101"/>
      <c r="JI245" s="101"/>
      <c r="JJ245" s="101"/>
      <c r="JK245" s="101"/>
      <c r="JL245" s="101"/>
      <c r="JM245" s="101"/>
      <c r="JN245" s="101"/>
      <c r="JO245" s="101"/>
      <c r="JP245" s="101"/>
      <c r="JQ245" s="101"/>
      <c r="JR245" s="101"/>
      <c r="JS245" s="101"/>
      <c r="JT245" s="101"/>
      <c r="JU245" s="101"/>
      <c r="JV245" s="101"/>
      <c r="JW245" s="101"/>
      <c r="JX245" s="101"/>
      <c r="JY245" s="101"/>
      <c r="JZ245" s="101"/>
      <c r="KA245" s="101"/>
      <c r="KB245" s="101"/>
      <c r="KC245" s="101"/>
      <c r="KD245" s="101"/>
      <c r="KE245" s="101"/>
      <c r="KF245" s="101"/>
      <c r="KG245" s="101"/>
      <c r="KH245" s="101"/>
      <c r="KI245" s="101"/>
      <c r="KJ245" s="101"/>
      <c r="KK245" s="101"/>
      <c r="KL245" s="101"/>
      <c r="KM245" s="101"/>
      <c r="KN245" s="101"/>
      <c r="KO245" s="101"/>
      <c r="KP245" s="101"/>
      <c r="KQ245" s="101"/>
      <c r="KR245" s="101"/>
      <c r="KS245" s="101"/>
      <c r="KT245" s="101"/>
      <c r="KU245" s="101"/>
      <c r="KV245" s="101"/>
      <c r="KW245" s="101"/>
      <c r="KX245" s="101"/>
      <c r="KY245" s="101"/>
      <c r="KZ245" s="101"/>
      <c r="LA245" s="101"/>
    </row>
    <row r="246" spans="1:313" s="6" customFormat="1" ht="30" customHeight="1" x14ac:dyDescent="0.25">
      <c r="A246" s="21" t="s">
        <v>1170</v>
      </c>
      <c r="B246" s="21"/>
      <c r="C246" s="21"/>
      <c r="D246" s="22">
        <v>8</v>
      </c>
      <c r="E246" s="23">
        <f>G246*F246</f>
        <v>10000000</v>
      </c>
      <c r="F246" s="27">
        <v>0.05</v>
      </c>
      <c r="G246" s="23">
        <v>200000000</v>
      </c>
      <c r="H246" s="21"/>
      <c r="I246" s="21"/>
      <c r="J246" s="21"/>
      <c r="K246" s="21"/>
      <c r="L246" s="21" t="s">
        <v>450</v>
      </c>
      <c r="M246" s="21">
        <v>19</v>
      </c>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1"/>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c r="GE246" s="101"/>
      <c r="GF246" s="101"/>
      <c r="GG246" s="101"/>
      <c r="GH246" s="101"/>
      <c r="GI246" s="101"/>
      <c r="GJ246" s="101"/>
      <c r="GK246" s="101"/>
      <c r="GL246" s="101"/>
      <c r="GM246" s="101"/>
      <c r="GN246" s="101"/>
      <c r="GO246" s="101"/>
      <c r="GP246" s="101"/>
      <c r="GQ246" s="101"/>
      <c r="GR246" s="101"/>
      <c r="GS246" s="101"/>
      <c r="GT246" s="101"/>
      <c r="GU246" s="101"/>
      <c r="GV246" s="101"/>
      <c r="GW246" s="101"/>
      <c r="GX246" s="101"/>
      <c r="GY246" s="101"/>
      <c r="GZ246" s="101"/>
      <c r="HA246" s="101"/>
      <c r="HB246" s="101"/>
      <c r="HC246" s="101"/>
      <c r="HD246" s="101"/>
      <c r="HE246" s="101"/>
      <c r="HF246" s="101"/>
      <c r="HG246" s="101"/>
      <c r="HH246" s="101"/>
      <c r="HI246" s="101"/>
      <c r="HJ246" s="101"/>
      <c r="HK246" s="101"/>
      <c r="HL246" s="101"/>
      <c r="HM246" s="101"/>
      <c r="HN246" s="101"/>
      <c r="HO246" s="101"/>
      <c r="HP246" s="101"/>
      <c r="HQ246" s="101"/>
      <c r="HR246" s="101"/>
      <c r="HS246" s="101"/>
      <c r="HT246" s="101"/>
      <c r="HU246" s="101"/>
      <c r="HV246" s="101"/>
      <c r="HW246" s="101"/>
      <c r="HX246" s="101"/>
      <c r="HY246" s="101"/>
      <c r="HZ246" s="101"/>
      <c r="IA246" s="101"/>
      <c r="IB246" s="101"/>
      <c r="IC246" s="101"/>
      <c r="ID246" s="101"/>
      <c r="IE246" s="101"/>
      <c r="IF246" s="101"/>
      <c r="IG246" s="101"/>
      <c r="IH246" s="101"/>
      <c r="II246" s="101"/>
      <c r="IJ246" s="101"/>
      <c r="IK246" s="101"/>
      <c r="IL246" s="101"/>
      <c r="IM246" s="101"/>
      <c r="IN246" s="101"/>
      <c r="IO246" s="101"/>
      <c r="IP246" s="101"/>
      <c r="IQ246" s="101"/>
      <c r="IR246" s="101"/>
      <c r="IS246" s="101"/>
      <c r="IT246" s="101"/>
      <c r="IU246" s="101"/>
      <c r="IV246" s="101"/>
      <c r="IW246" s="101"/>
      <c r="IX246" s="101"/>
      <c r="IY246" s="101"/>
      <c r="IZ246" s="101"/>
      <c r="JA246" s="101"/>
      <c r="JB246" s="101"/>
      <c r="JC246" s="101"/>
      <c r="JD246" s="101"/>
      <c r="JE246" s="101"/>
      <c r="JF246" s="101"/>
      <c r="JG246" s="101"/>
      <c r="JH246" s="101"/>
      <c r="JI246" s="101"/>
      <c r="JJ246" s="101"/>
      <c r="JK246" s="101"/>
      <c r="JL246" s="101"/>
      <c r="JM246" s="101"/>
      <c r="JN246" s="101"/>
      <c r="JO246" s="101"/>
      <c r="JP246" s="101"/>
      <c r="JQ246" s="101"/>
      <c r="JR246" s="101"/>
      <c r="JS246" s="101"/>
      <c r="JT246" s="101"/>
      <c r="JU246" s="101"/>
      <c r="JV246" s="101"/>
      <c r="JW246" s="101"/>
      <c r="JX246" s="101"/>
      <c r="JY246" s="101"/>
      <c r="JZ246" s="101"/>
      <c r="KA246" s="101"/>
      <c r="KB246" s="101"/>
      <c r="KC246" s="101"/>
      <c r="KD246" s="101"/>
      <c r="KE246" s="101"/>
      <c r="KF246" s="101"/>
      <c r="KG246" s="101"/>
      <c r="KH246" s="101"/>
      <c r="KI246" s="101"/>
      <c r="KJ246" s="101"/>
      <c r="KK246" s="101"/>
      <c r="KL246" s="101"/>
      <c r="KM246" s="101"/>
      <c r="KN246" s="101"/>
      <c r="KO246" s="101"/>
      <c r="KP246" s="101"/>
      <c r="KQ246" s="101"/>
      <c r="KR246" s="101"/>
      <c r="KS246" s="101"/>
      <c r="KT246" s="101"/>
      <c r="KU246" s="101"/>
      <c r="KV246" s="101"/>
      <c r="KW246" s="101"/>
      <c r="KX246" s="101"/>
      <c r="KY246" s="101"/>
      <c r="KZ246" s="101"/>
      <c r="LA246" s="101"/>
    </row>
    <row r="247" spans="1:313" s="6" customFormat="1" ht="30" customHeight="1" x14ac:dyDescent="0.25">
      <c r="A247" s="21" t="s">
        <v>1172</v>
      </c>
      <c r="B247" s="21"/>
      <c r="C247" s="21"/>
      <c r="D247" s="22">
        <v>8</v>
      </c>
      <c r="E247" s="23">
        <v>8000000</v>
      </c>
      <c r="F247" s="21"/>
      <c r="G247" s="21" t="s">
        <v>2</v>
      </c>
      <c r="H247" s="21" t="s">
        <v>927</v>
      </c>
      <c r="I247" s="21"/>
      <c r="J247" s="21"/>
      <c r="K247" s="21"/>
      <c r="L247" s="21" t="s">
        <v>926</v>
      </c>
      <c r="M247" s="2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1"/>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c r="GE247" s="101"/>
      <c r="GF247" s="101"/>
      <c r="GG247" s="101"/>
      <c r="GH247" s="101"/>
      <c r="GI247" s="101"/>
      <c r="GJ247" s="101"/>
      <c r="GK247" s="101"/>
      <c r="GL247" s="101"/>
      <c r="GM247" s="101"/>
      <c r="GN247" s="101"/>
      <c r="GO247" s="101"/>
      <c r="GP247" s="101"/>
      <c r="GQ247" s="101"/>
      <c r="GR247" s="101"/>
      <c r="GS247" s="101"/>
      <c r="GT247" s="101"/>
      <c r="GU247" s="101"/>
      <c r="GV247" s="101"/>
      <c r="GW247" s="101"/>
      <c r="GX247" s="101"/>
      <c r="GY247" s="101"/>
      <c r="GZ247" s="101"/>
      <c r="HA247" s="101"/>
      <c r="HB247" s="101"/>
      <c r="HC247" s="101"/>
      <c r="HD247" s="101"/>
      <c r="HE247" s="101"/>
      <c r="HF247" s="101"/>
      <c r="HG247" s="101"/>
      <c r="HH247" s="101"/>
      <c r="HI247" s="101"/>
      <c r="HJ247" s="101"/>
      <c r="HK247" s="101"/>
      <c r="HL247" s="101"/>
      <c r="HM247" s="101"/>
      <c r="HN247" s="101"/>
      <c r="HO247" s="101"/>
      <c r="HP247" s="101"/>
      <c r="HQ247" s="101"/>
      <c r="HR247" s="101"/>
      <c r="HS247" s="101"/>
      <c r="HT247" s="101"/>
      <c r="HU247" s="101"/>
      <c r="HV247" s="101"/>
      <c r="HW247" s="101"/>
      <c r="HX247" s="101"/>
      <c r="HY247" s="101"/>
      <c r="HZ247" s="101"/>
      <c r="IA247" s="101"/>
      <c r="IB247" s="101"/>
      <c r="IC247" s="101"/>
      <c r="ID247" s="101"/>
      <c r="IE247" s="101"/>
      <c r="IF247" s="101"/>
      <c r="IG247" s="101"/>
      <c r="IH247" s="101"/>
      <c r="II247" s="101"/>
      <c r="IJ247" s="101"/>
      <c r="IK247" s="101"/>
      <c r="IL247" s="101"/>
      <c r="IM247" s="101"/>
      <c r="IN247" s="101"/>
      <c r="IO247" s="101"/>
      <c r="IP247" s="101"/>
      <c r="IQ247" s="101"/>
      <c r="IR247" s="101"/>
      <c r="IS247" s="101"/>
      <c r="IT247" s="101"/>
      <c r="IU247" s="101"/>
      <c r="IV247" s="101"/>
      <c r="IW247" s="101"/>
      <c r="IX247" s="101"/>
      <c r="IY247" s="101"/>
      <c r="IZ247" s="101"/>
      <c r="JA247" s="101"/>
      <c r="JB247" s="101"/>
      <c r="JC247" s="101"/>
      <c r="JD247" s="101"/>
      <c r="JE247" s="101"/>
      <c r="JF247" s="101"/>
      <c r="JG247" s="101"/>
      <c r="JH247" s="101"/>
      <c r="JI247" s="101"/>
      <c r="JJ247" s="101"/>
      <c r="JK247" s="101"/>
      <c r="JL247" s="101"/>
      <c r="JM247" s="101"/>
      <c r="JN247" s="101"/>
      <c r="JO247" s="101"/>
      <c r="JP247" s="101"/>
      <c r="JQ247" s="101"/>
      <c r="JR247" s="101"/>
      <c r="JS247" s="101"/>
      <c r="JT247" s="101"/>
      <c r="JU247" s="101"/>
      <c r="JV247" s="101"/>
      <c r="JW247" s="101"/>
      <c r="JX247" s="101"/>
      <c r="JY247" s="101"/>
      <c r="JZ247" s="101"/>
      <c r="KA247" s="101"/>
      <c r="KB247" s="101"/>
      <c r="KC247" s="101"/>
      <c r="KD247" s="101"/>
      <c r="KE247" s="101"/>
      <c r="KF247" s="101"/>
      <c r="KG247" s="101"/>
      <c r="KH247" s="101"/>
      <c r="KI247" s="101"/>
      <c r="KJ247" s="101"/>
      <c r="KK247" s="101"/>
      <c r="KL247" s="101"/>
      <c r="KM247" s="101"/>
      <c r="KN247" s="101"/>
      <c r="KO247" s="101"/>
      <c r="KP247" s="101"/>
      <c r="KQ247" s="101"/>
      <c r="KR247" s="101"/>
      <c r="KS247" s="101"/>
      <c r="KT247" s="101"/>
      <c r="KU247" s="101"/>
      <c r="KV247" s="101"/>
      <c r="KW247" s="101"/>
      <c r="KX247" s="101"/>
      <c r="KY247" s="101"/>
      <c r="KZ247" s="101"/>
      <c r="LA247" s="101"/>
    </row>
    <row r="248" spans="1:313" s="6" customFormat="1" ht="30" customHeight="1" x14ac:dyDescent="0.25">
      <c r="A248" s="21" t="s">
        <v>1174</v>
      </c>
      <c r="B248" s="21"/>
      <c r="C248" s="21"/>
      <c r="D248" s="22">
        <v>8</v>
      </c>
      <c r="E248" s="23">
        <v>15000000</v>
      </c>
      <c r="F248" s="21"/>
      <c r="G248" s="21" t="s">
        <v>2</v>
      </c>
      <c r="H248" s="21"/>
      <c r="I248" s="21"/>
      <c r="J248" s="21"/>
      <c r="K248" s="21"/>
      <c r="L248" s="21" t="s">
        <v>942</v>
      </c>
      <c r="M248" s="2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1"/>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c r="GE248" s="101"/>
      <c r="GF248" s="101"/>
      <c r="GG248" s="101"/>
      <c r="GH248" s="101"/>
      <c r="GI248" s="101"/>
      <c r="GJ248" s="101"/>
      <c r="GK248" s="101"/>
      <c r="GL248" s="101"/>
      <c r="GM248" s="101"/>
      <c r="GN248" s="101"/>
      <c r="GO248" s="101"/>
      <c r="GP248" s="101"/>
      <c r="GQ248" s="101"/>
      <c r="GR248" s="101"/>
      <c r="GS248" s="101"/>
      <c r="GT248" s="101"/>
      <c r="GU248" s="101"/>
      <c r="GV248" s="101"/>
      <c r="GW248" s="101"/>
      <c r="GX248" s="101"/>
      <c r="GY248" s="101"/>
      <c r="GZ248" s="101"/>
      <c r="HA248" s="101"/>
      <c r="HB248" s="101"/>
      <c r="HC248" s="101"/>
      <c r="HD248" s="101"/>
      <c r="HE248" s="101"/>
      <c r="HF248" s="101"/>
      <c r="HG248" s="101"/>
      <c r="HH248" s="101"/>
      <c r="HI248" s="101"/>
      <c r="HJ248" s="101"/>
      <c r="HK248" s="101"/>
      <c r="HL248" s="101"/>
      <c r="HM248" s="101"/>
      <c r="HN248" s="101"/>
      <c r="HO248" s="101"/>
      <c r="HP248" s="101"/>
      <c r="HQ248" s="101"/>
      <c r="HR248" s="101"/>
      <c r="HS248" s="101"/>
      <c r="HT248" s="101"/>
      <c r="HU248" s="101"/>
      <c r="HV248" s="101"/>
      <c r="HW248" s="101"/>
      <c r="HX248" s="101"/>
      <c r="HY248" s="101"/>
      <c r="HZ248" s="101"/>
      <c r="IA248" s="101"/>
      <c r="IB248" s="101"/>
      <c r="IC248" s="101"/>
      <c r="ID248" s="101"/>
      <c r="IE248" s="101"/>
      <c r="IF248" s="101"/>
      <c r="IG248" s="101"/>
      <c r="IH248" s="101"/>
      <c r="II248" s="101"/>
      <c r="IJ248" s="101"/>
      <c r="IK248" s="101"/>
      <c r="IL248" s="101"/>
      <c r="IM248" s="101"/>
      <c r="IN248" s="101"/>
      <c r="IO248" s="101"/>
      <c r="IP248" s="101"/>
      <c r="IQ248" s="101"/>
      <c r="IR248" s="101"/>
      <c r="IS248" s="101"/>
      <c r="IT248" s="101"/>
      <c r="IU248" s="101"/>
      <c r="IV248" s="101"/>
      <c r="IW248" s="101"/>
      <c r="IX248" s="101"/>
      <c r="IY248" s="101"/>
      <c r="IZ248" s="101"/>
      <c r="JA248" s="101"/>
      <c r="JB248" s="101"/>
      <c r="JC248" s="101"/>
      <c r="JD248" s="101"/>
      <c r="JE248" s="101"/>
      <c r="JF248" s="101"/>
      <c r="JG248" s="101"/>
      <c r="JH248" s="101"/>
      <c r="JI248" s="101"/>
      <c r="JJ248" s="101"/>
      <c r="JK248" s="101"/>
      <c r="JL248" s="101"/>
      <c r="JM248" s="101"/>
      <c r="JN248" s="101"/>
      <c r="JO248" s="101"/>
      <c r="JP248" s="101"/>
      <c r="JQ248" s="101"/>
      <c r="JR248" s="101"/>
      <c r="JS248" s="101"/>
      <c r="JT248" s="101"/>
      <c r="JU248" s="101"/>
      <c r="JV248" s="101"/>
      <c r="JW248" s="101"/>
      <c r="JX248" s="101"/>
      <c r="JY248" s="101"/>
      <c r="JZ248" s="101"/>
      <c r="KA248" s="101"/>
      <c r="KB248" s="101"/>
      <c r="KC248" s="101"/>
      <c r="KD248" s="101"/>
      <c r="KE248" s="101"/>
      <c r="KF248" s="101"/>
      <c r="KG248" s="101"/>
      <c r="KH248" s="101"/>
      <c r="KI248" s="101"/>
      <c r="KJ248" s="101"/>
      <c r="KK248" s="101"/>
      <c r="KL248" s="101"/>
      <c r="KM248" s="101"/>
      <c r="KN248" s="101"/>
      <c r="KO248" s="101"/>
      <c r="KP248" s="101"/>
      <c r="KQ248" s="101"/>
      <c r="KR248" s="101"/>
      <c r="KS248" s="101"/>
      <c r="KT248" s="101"/>
      <c r="KU248" s="101"/>
      <c r="KV248" s="101"/>
      <c r="KW248" s="101"/>
      <c r="KX248" s="101"/>
      <c r="KY248" s="101"/>
      <c r="KZ248" s="101"/>
      <c r="LA248" s="101"/>
    </row>
    <row r="249" spans="1:313" s="6" customFormat="1" ht="30" customHeight="1" x14ac:dyDescent="0.25">
      <c r="A249" s="21" t="s">
        <v>1175</v>
      </c>
      <c r="B249" s="21"/>
      <c r="C249" s="21"/>
      <c r="D249" s="22">
        <v>8</v>
      </c>
      <c r="E249" s="23">
        <f t="shared" ref="E249" si="31">G249*F249</f>
        <v>5580000</v>
      </c>
      <c r="F249" s="24">
        <v>0.06</v>
      </c>
      <c r="G249" s="52">
        <v>93000000</v>
      </c>
      <c r="H249" s="23" t="s">
        <v>251</v>
      </c>
      <c r="I249" s="23"/>
      <c r="J249" s="21"/>
      <c r="K249" s="21">
        <v>4</v>
      </c>
      <c r="L249" s="21" t="s">
        <v>43</v>
      </c>
      <c r="M249" s="21">
        <v>83</v>
      </c>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1"/>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c r="GE249" s="101"/>
      <c r="GF249" s="101"/>
      <c r="GG249" s="101"/>
      <c r="GH249" s="101"/>
      <c r="GI249" s="101"/>
      <c r="GJ249" s="101"/>
      <c r="GK249" s="101"/>
      <c r="GL249" s="101"/>
      <c r="GM249" s="101"/>
      <c r="GN249" s="101"/>
      <c r="GO249" s="101"/>
      <c r="GP249" s="101"/>
      <c r="GQ249" s="101"/>
      <c r="GR249" s="101"/>
      <c r="GS249" s="101"/>
      <c r="GT249" s="101"/>
      <c r="GU249" s="101"/>
      <c r="GV249" s="101"/>
      <c r="GW249" s="101"/>
      <c r="GX249" s="101"/>
      <c r="GY249" s="101"/>
      <c r="GZ249" s="101"/>
      <c r="HA249" s="101"/>
      <c r="HB249" s="101"/>
      <c r="HC249" s="101"/>
      <c r="HD249" s="101"/>
      <c r="HE249" s="101"/>
      <c r="HF249" s="101"/>
      <c r="HG249" s="101"/>
      <c r="HH249" s="101"/>
      <c r="HI249" s="101"/>
      <c r="HJ249" s="101"/>
      <c r="HK249" s="101"/>
      <c r="HL249" s="101"/>
      <c r="HM249" s="101"/>
      <c r="HN249" s="101"/>
      <c r="HO249" s="101"/>
      <c r="HP249" s="101"/>
      <c r="HQ249" s="101"/>
      <c r="HR249" s="101"/>
      <c r="HS249" s="101"/>
      <c r="HT249" s="101"/>
      <c r="HU249" s="101"/>
      <c r="HV249" s="101"/>
      <c r="HW249" s="101"/>
      <c r="HX249" s="101"/>
      <c r="HY249" s="101"/>
      <c r="HZ249" s="101"/>
      <c r="IA249" s="101"/>
      <c r="IB249" s="101"/>
      <c r="IC249" s="101"/>
      <c r="ID249" s="101"/>
      <c r="IE249" s="101"/>
      <c r="IF249" s="101"/>
      <c r="IG249" s="101"/>
      <c r="IH249" s="101"/>
      <c r="II249" s="101"/>
      <c r="IJ249" s="101"/>
      <c r="IK249" s="101"/>
      <c r="IL249" s="101"/>
      <c r="IM249" s="101"/>
      <c r="IN249" s="101"/>
      <c r="IO249" s="101"/>
      <c r="IP249" s="101"/>
      <c r="IQ249" s="101"/>
      <c r="IR249" s="101"/>
      <c r="IS249" s="101"/>
      <c r="IT249" s="101"/>
      <c r="IU249" s="101"/>
      <c r="IV249" s="101"/>
      <c r="IW249" s="101"/>
      <c r="IX249" s="101"/>
      <c r="IY249" s="101"/>
      <c r="IZ249" s="101"/>
      <c r="JA249" s="101"/>
      <c r="JB249" s="101"/>
      <c r="JC249" s="101"/>
      <c r="JD249" s="101"/>
      <c r="JE249" s="101"/>
      <c r="JF249" s="101"/>
      <c r="JG249" s="101"/>
      <c r="JH249" s="101"/>
      <c r="JI249" s="101"/>
      <c r="JJ249" s="101"/>
      <c r="JK249" s="101"/>
      <c r="JL249" s="101"/>
      <c r="JM249" s="101"/>
      <c r="JN249" s="101"/>
      <c r="JO249" s="101"/>
      <c r="JP249" s="101"/>
      <c r="JQ249" s="101"/>
      <c r="JR249" s="101"/>
      <c r="JS249" s="101"/>
      <c r="JT249" s="101"/>
      <c r="JU249" s="101"/>
      <c r="JV249" s="101"/>
      <c r="JW249" s="101"/>
      <c r="JX249" s="101"/>
      <c r="JY249" s="101"/>
      <c r="JZ249" s="101"/>
      <c r="KA249" s="101"/>
      <c r="KB249" s="101"/>
      <c r="KC249" s="101"/>
      <c r="KD249" s="101"/>
      <c r="KE249" s="101"/>
      <c r="KF249" s="101"/>
      <c r="KG249" s="101"/>
      <c r="KH249" s="101"/>
      <c r="KI249" s="101"/>
      <c r="KJ249" s="101"/>
      <c r="KK249" s="101"/>
      <c r="KL249" s="101"/>
      <c r="KM249" s="101"/>
      <c r="KN249" s="101"/>
      <c r="KO249" s="101"/>
      <c r="KP249" s="101"/>
      <c r="KQ249" s="101"/>
      <c r="KR249" s="101"/>
      <c r="KS249" s="101"/>
      <c r="KT249" s="101"/>
      <c r="KU249" s="101"/>
      <c r="KV249" s="101"/>
      <c r="KW249" s="101"/>
      <c r="KX249" s="101"/>
      <c r="KY249" s="101"/>
      <c r="KZ249" s="101"/>
      <c r="LA249" s="101"/>
    </row>
    <row r="250" spans="1:313" s="6" customFormat="1" ht="30" customHeight="1" x14ac:dyDescent="0.25">
      <c r="A250" s="21" t="s">
        <v>1176</v>
      </c>
      <c r="B250" s="21"/>
      <c r="C250" s="21"/>
      <c r="D250" s="22">
        <v>8</v>
      </c>
      <c r="E250" s="23">
        <f>G250*F250</f>
        <v>900000</v>
      </c>
      <c r="F250" s="24">
        <v>4.4999999999999998E-2</v>
      </c>
      <c r="G250" s="23">
        <v>20000000</v>
      </c>
      <c r="H250" s="23" t="s">
        <v>264</v>
      </c>
      <c r="I250" s="23"/>
      <c r="J250" s="21"/>
      <c r="K250" s="21">
        <v>4</v>
      </c>
      <c r="L250" s="21" t="s">
        <v>26</v>
      </c>
      <c r="M250" s="21">
        <v>48</v>
      </c>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1"/>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c r="GE250" s="101"/>
      <c r="GF250" s="101"/>
      <c r="GG250" s="101"/>
      <c r="GH250" s="101"/>
      <c r="GI250" s="101"/>
      <c r="GJ250" s="101"/>
      <c r="GK250" s="101"/>
      <c r="GL250" s="101"/>
      <c r="GM250" s="101"/>
      <c r="GN250" s="101"/>
      <c r="GO250" s="101"/>
      <c r="GP250" s="101"/>
      <c r="GQ250" s="101"/>
      <c r="GR250" s="101"/>
      <c r="GS250" s="101"/>
      <c r="GT250" s="101"/>
      <c r="GU250" s="101"/>
      <c r="GV250" s="101"/>
      <c r="GW250" s="101"/>
      <c r="GX250" s="101"/>
      <c r="GY250" s="101"/>
      <c r="GZ250" s="101"/>
      <c r="HA250" s="101"/>
      <c r="HB250" s="101"/>
      <c r="HC250" s="101"/>
      <c r="HD250" s="101"/>
      <c r="HE250" s="101"/>
      <c r="HF250" s="101"/>
      <c r="HG250" s="101"/>
      <c r="HH250" s="101"/>
      <c r="HI250" s="101"/>
      <c r="HJ250" s="101"/>
      <c r="HK250" s="101"/>
      <c r="HL250" s="101"/>
      <c r="HM250" s="101"/>
      <c r="HN250" s="101"/>
      <c r="HO250" s="101"/>
      <c r="HP250" s="101"/>
      <c r="HQ250" s="101"/>
      <c r="HR250" s="101"/>
      <c r="HS250" s="101"/>
      <c r="HT250" s="101"/>
      <c r="HU250" s="101"/>
      <c r="HV250" s="101"/>
      <c r="HW250" s="101"/>
      <c r="HX250" s="101"/>
      <c r="HY250" s="101"/>
      <c r="HZ250" s="101"/>
      <c r="IA250" s="101"/>
      <c r="IB250" s="101"/>
      <c r="IC250" s="101"/>
      <c r="ID250" s="101"/>
      <c r="IE250" s="101"/>
      <c r="IF250" s="101"/>
      <c r="IG250" s="101"/>
      <c r="IH250" s="101"/>
      <c r="II250" s="101"/>
      <c r="IJ250" s="101"/>
      <c r="IK250" s="101"/>
      <c r="IL250" s="101"/>
      <c r="IM250" s="101"/>
      <c r="IN250" s="101"/>
      <c r="IO250" s="101"/>
      <c r="IP250" s="101"/>
      <c r="IQ250" s="101"/>
      <c r="IR250" s="101"/>
      <c r="IS250" s="101"/>
      <c r="IT250" s="101"/>
      <c r="IU250" s="101"/>
      <c r="IV250" s="101"/>
      <c r="IW250" s="101"/>
      <c r="IX250" s="101"/>
      <c r="IY250" s="101"/>
      <c r="IZ250" s="101"/>
      <c r="JA250" s="101"/>
      <c r="JB250" s="101"/>
      <c r="JC250" s="101"/>
      <c r="JD250" s="101"/>
      <c r="JE250" s="101"/>
      <c r="JF250" s="101"/>
      <c r="JG250" s="101"/>
      <c r="JH250" s="101"/>
      <c r="JI250" s="101"/>
      <c r="JJ250" s="101"/>
      <c r="JK250" s="101"/>
      <c r="JL250" s="101"/>
      <c r="JM250" s="101"/>
      <c r="JN250" s="101"/>
      <c r="JO250" s="101"/>
      <c r="JP250" s="101"/>
      <c r="JQ250" s="101"/>
      <c r="JR250" s="101"/>
      <c r="JS250" s="101"/>
      <c r="JT250" s="101"/>
      <c r="JU250" s="101"/>
      <c r="JV250" s="101"/>
      <c r="JW250" s="101"/>
      <c r="JX250" s="101"/>
      <c r="JY250" s="101"/>
      <c r="JZ250" s="101"/>
      <c r="KA250" s="101"/>
      <c r="KB250" s="101"/>
      <c r="KC250" s="101"/>
      <c r="KD250" s="101"/>
      <c r="KE250" s="101"/>
      <c r="KF250" s="101"/>
      <c r="KG250" s="101"/>
      <c r="KH250" s="101"/>
      <c r="KI250" s="101"/>
      <c r="KJ250" s="101"/>
      <c r="KK250" s="101"/>
      <c r="KL250" s="101"/>
      <c r="KM250" s="101"/>
      <c r="KN250" s="101"/>
      <c r="KO250" s="101"/>
      <c r="KP250" s="101"/>
      <c r="KQ250" s="101"/>
      <c r="KR250" s="101"/>
      <c r="KS250" s="101"/>
      <c r="KT250" s="101"/>
      <c r="KU250" s="101"/>
      <c r="KV250" s="101"/>
      <c r="KW250" s="101"/>
      <c r="KX250" s="101"/>
      <c r="KY250" s="101"/>
      <c r="KZ250" s="101"/>
      <c r="LA250" s="101"/>
    </row>
    <row r="251" spans="1:313" s="6" customFormat="1" ht="30" customHeight="1" x14ac:dyDescent="0.25">
      <c r="A251" s="21"/>
      <c r="B251" s="21"/>
      <c r="C251" s="21"/>
      <c r="D251" s="22">
        <v>9</v>
      </c>
      <c r="E251" s="23">
        <v>400000</v>
      </c>
      <c r="F251" s="24">
        <v>4.4999999999999998E-2</v>
      </c>
      <c r="G251" s="21" t="s">
        <v>2</v>
      </c>
      <c r="H251" s="21" t="s">
        <v>1073</v>
      </c>
      <c r="I251" s="21"/>
      <c r="J251" s="21"/>
      <c r="K251" s="21"/>
      <c r="L251" s="21" t="s">
        <v>954</v>
      </c>
      <c r="M251" s="2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c r="GE251" s="101"/>
      <c r="GF251" s="101"/>
      <c r="GG251" s="101"/>
      <c r="GH251" s="101"/>
      <c r="GI251" s="101"/>
      <c r="GJ251" s="101"/>
      <c r="GK251" s="101"/>
      <c r="GL251" s="101"/>
      <c r="GM251" s="101"/>
      <c r="GN251" s="101"/>
      <c r="GO251" s="101"/>
      <c r="GP251" s="101"/>
      <c r="GQ251" s="101"/>
      <c r="GR251" s="101"/>
      <c r="GS251" s="101"/>
      <c r="GT251" s="101"/>
      <c r="GU251" s="101"/>
      <c r="GV251" s="101"/>
      <c r="GW251" s="101"/>
      <c r="GX251" s="101"/>
      <c r="GY251" s="101"/>
      <c r="GZ251" s="101"/>
      <c r="HA251" s="101"/>
      <c r="HB251" s="101"/>
      <c r="HC251" s="101"/>
      <c r="HD251" s="101"/>
      <c r="HE251" s="101"/>
      <c r="HF251" s="101"/>
      <c r="HG251" s="101"/>
      <c r="HH251" s="101"/>
      <c r="HI251" s="101"/>
      <c r="HJ251" s="101"/>
      <c r="HK251" s="101"/>
      <c r="HL251" s="101"/>
      <c r="HM251" s="101"/>
      <c r="HN251" s="101"/>
      <c r="HO251" s="101"/>
      <c r="HP251" s="101"/>
      <c r="HQ251" s="101"/>
      <c r="HR251" s="101"/>
      <c r="HS251" s="101"/>
      <c r="HT251" s="101"/>
      <c r="HU251" s="101"/>
      <c r="HV251" s="101"/>
      <c r="HW251" s="101"/>
      <c r="HX251" s="101"/>
      <c r="HY251" s="101"/>
      <c r="HZ251" s="101"/>
      <c r="IA251" s="101"/>
      <c r="IB251" s="101"/>
      <c r="IC251" s="101"/>
      <c r="ID251" s="101"/>
      <c r="IE251" s="101"/>
      <c r="IF251" s="101"/>
      <c r="IG251" s="101"/>
      <c r="IH251" s="101"/>
      <c r="II251" s="101"/>
      <c r="IJ251" s="101"/>
      <c r="IK251" s="101"/>
      <c r="IL251" s="101"/>
      <c r="IM251" s="101"/>
      <c r="IN251" s="101"/>
      <c r="IO251" s="101"/>
      <c r="IP251" s="101"/>
      <c r="IQ251" s="101"/>
      <c r="IR251" s="101"/>
      <c r="IS251" s="101"/>
      <c r="IT251" s="101"/>
      <c r="IU251" s="101"/>
      <c r="IV251" s="101"/>
      <c r="IW251" s="101"/>
      <c r="IX251" s="101"/>
      <c r="IY251" s="101"/>
      <c r="IZ251" s="101"/>
      <c r="JA251" s="101"/>
      <c r="JB251" s="101"/>
      <c r="JC251" s="101"/>
      <c r="JD251" s="101"/>
      <c r="JE251" s="101"/>
      <c r="JF251" s="101"/>
      <c r="JG251" s="101"/>
      <c r="JH251" s="101"/>
      <c r="JI251" s="101"/>
      <c r="JJ251" s="101"/>
      <c r="JK251" s="101"/>
      <c r="JL251" s="101"/>
      <c r="JM251" s="101"/>
      <c r="JN251" s="101"/>
      <c r="JO251" s="101"/>
      <c r="JP251" s="101"/>
      <c r="JQ251" s="101"/>
      <c r="JR251" s="101"/>
      <c r="JS251" s="101"/>
      <c r="JT251" s="101"/>
      <c r="JU251" s="101"/>
      <c r="JV251" s="101"/>
      <c r="JW251" s="101"/>
      <c r="JX251" s="101"/>
      <c r="JY251" s="101"/>
      <c r="JZ251" s="101"/>
      <c r="KA251" s="101"/>
      <c r="KB251" s="101"/>
      <c r="KC251" s="101"/>
      <c r="KD251" s="101"/>
      <c r="KE251" s="101"/>
      <c r="KF251" s="101"/>
      <c r="KG251" s="101"/>
      <c r="KH251" s="101"/>
      <c r="KI251" s="101"/>
      <c r="KJ251" s="101"/>
      <c r="KK251" s="101"/>
      <c r="KL251" s="101"/>
      <c r="KM251" s="101"/>
      <c r="KN251" s="101"/>
      <c r="KO251" s="101"/>
      <c r="KP251" s="101"/>
      <c r="KQ251" s="101"/>
      <c r="KR251" s="101"/>
      <c r="KS251" s="101"/>
      <c r="KT251" s="101"/>
      <c r="KU251" s="101"/>
      <c r="KV251" s="101"/>
      <c r="KW251" s="101"/>
      <c r="KX251" s="101"/>
      <c r="KY251" s="101"/>
      <c r="KZ251" s="101"/>
      <c r="LA251" s="101"/>
    </row>
    <row r="252" spans="1:313" s="6" customFormat="1" ht="30" customHeight="1" x14ac:dyDescent="0.25">
      <c r="A252" s="21" t="s">
        <v>1183</v>
      </c>
      <c r="B252" s="21"/>
      <c r="C252" s="21"/>
      <c r="D252" s="22">
        <v>9</v>
      </c>
      <c r="E252" s="23">
        <v>1500000</v>
      </c>
      <c r="F252" s="24">
        <v>0.04</v>
      </c>
      <c r="G252" s="52">
        <v>30000000</v>
      </c>
      <c r="H252" s="21">
        <v>4504</v>
      </c>
      <c r="I252" s="21"/>
      <c r="J252" s="21"/>
      <c r="K252" s="21"/>
      <c r="L252" s="21" t="s">
        <v>923</v>
      </c>
      <c r="M252" s="21">
        <v>9</v>
      </c>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1"/>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c r="GE252" s="101"/>
      <c r="GF252" s="101"/>
      <c r="GG252" s="101"/>
      <c r="GH252" s="101"/>
      <c r="GI252" s="101"/>
      <c r="GJ252" s="101"/>
      <c r="GK252" s="101"/>
      <c r="GL252" s="101"/>
      <c r="GM252" s="101"/>
      <c r="GN252" s="101"/>
      <c r="GO252" s="101"/>
      <c r="GP252" s="101"/>
      <c r="GQ252" s="101"/>
      <c r="GR252" s="101"/>
      <c r="GS252" s="101"/>
      <c r="GT252" s="101"/>
      <c r="GU252" s="101"/>
      <c r="GV252" s="101"/>
      <c r="GW252" s="101"/>
      <c r="GX252" s="101"/>
      <c r="GY252" s="101"/>
      <c r="GZ252" s="101"/>
      <c r="HA252" s="101"/>
      <c r="HB252" s="101"/>
      <c r="HC252" s="101"/>
      <c r="HD252" s="101"/>
      <c r="HE252" s="101"/>
      <c r="HF252" s="101"/>
      <c r="HG252" s="101"/>
      <c r="HH252" s="101"/>
      <c r="HI252" s="101"/>
      <c r="HJ252" s="101"/>
      <c r="HK252" s="101"/>
      <c r="HL252" s="101"/>
      <c r="HM252" s="101"/>
      <c r="HN252" s="101"/>
      <c r="HO252" s="101"/>
      <c r="HP252" s="101"/>
      <c r="HQ252" s="101"/>
      <c r="HR252" s="101"/>
      <c r="HS252" s="101"/>
      <c r="HT252" s="101"/>
      <c r="HU252" s="101"/>
      <c r="HV252" s="101"/>
      <c r="HW252" s="101"/>
      <c r="HX252" s="101"/>
      <c r="HY252" s="101"/>
      <c r="HZ252" s="101"/>
      <c r="IA252" s="101"/>
      <c r="IB252" s="101"/>
      <c r="IC252" s="101"/>
      <c r="ID252" s="101"/>
      <c r="IE252" s="101"/>
      <c r="IF252" s="101"/>
      <c r="IG252" s="101"/>
      <c r="IH252" s="101"/>
      <c r="II252" s="101"/>
      <c r="IJ252" s="101"/>
      <c r="IK252" s="101"/>
      <c r="IL252" s="101"/>
      <c r="IM252" s="101"/>
      <c r="IN252" s="101"/>
      <c r="IO252" s="101"/>
      <c r="IP252" s="101"/>
      <c r="IQ252" s="101"/>
      <c r="IR252" s="101"/>
      <c r="IS252" s="101"/>
      <c r="IT252" s="101"/>
      <c r="IU252" s="101"/>
      <c r="IV252" s="101"/>
      <c r="IW252" s="101"/>
      <c r="IX252" s="101"/>
      <c r="IY252" s="101"/>
      <c r="IZ252" s="101"/>
      <c r="JA252" s="101"/>
      <c r="JB252" s="101"/>
      <c r="JC252" s="101"/>
      <c r="JD252" s="101"/>
      <c r="JE252" s="101"/>
      <c r="JF252" s="101"/>
      <c r="JG252" s="101"/>
      <c r="JH252" s="101"/>
      <c r="JI252" s="101"/>
      <c r="JJ252" s="101"/>
      <c r="JK252" s="101"/>
      <c r="JL252" s="101"/>
      <c r="JM252" s="101"/>
      <c r="JN252" s="101"/>
      <c r="JO252" s="101"/>
      <c r="JP252" s="101"/>
      <c r="JQ252" s="101"/>
      <c r="JR252" s="101"/>
      <c r="JS252" s="101"/>
      <c r="JT252" s="101"/>
      <c r="JU252" s="101"/>
      <c r="JV252" s="101"/>
      <c r="JW252" s="101"/>
      <c r="JX252" s="101"/>
      <c r="JY252" s="101"/>
      <c r="JZ252" s="101"/>
      <c r="KA252" s="101"/>
      <c r="KB252" s="101"/>
      <c r="KC252" s="101"/>
      <c r="KD252" s="101"/>
      <c r="KE252" s="101"/>
      <c r="KF252" s="101"/>
      <c r="KG252" s="101"/>
      <c r="KH252" s="101"/>
      <c r="KI252" s="101"/>
      <c r="KJ252" s="101"/>
      <c r="KK252" s="101"/>
      <c r="KL252" s="101"/>
      <c r="KM252" s="101"/>
      <c r="KN252" s="101"/>
      <c r="KO252" s="101"/>
      <c r="KP252" s="101"/>
      <c r="KQ252" s="101"/>
      <c r="KR252" s="101"/>
      <c r="KS252" s="101"/>
      <c r="KT252" s="101"/>
      <c r="KU252" s="101"/>
      <c r="KV252" s="101"/>
      <c r="KW252" s="101"/>
      <c r="KX252" s="101"/>
      <c r="KY252" s="101"/>
      <c r="KZ252" s="101"/>
      <c r="LA252" s="101"/>
    </row>
    <row r="253" spans="1:313" s="6" customFormat="1" ht="30" customHeight="1" x14ac:dyDescent="0.25">
      <c r="A253" s="23" t="s">
        <v>1278</v>
      </c>
      <c r="B253" s="23"/>
      <c r="C253" s="23"/>
      <c r="D253" s="34" t="s">
        <v>1277</v>
      </c>
      <c r="E253" s="23">
        <f>G253*F253</f>
        <v>6325000</v>
      </c>
      <c r="F253" s="24">
        <v>0.05</v>
      </c>
      <c r="G253" s="23">
        <f>74500000+52000000</f>
        <v>126500000</v>
      </c>
      <c r="H253" s="58" t="s">
        <v>163</v>
      </c>
      <c r="I253" s="23"/>
      <c r="J253" s="21"/>
      <c r="K253" s="21">
        <v>7</v>
      </c>
      <c r="L253" s="21" t="s">
        <v>59</v>
      </c>
      <c r="M253" s="2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1"/>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c r="GE253" s="101"/>
      <c r="GF253" s="101"/>
      <c r="GG253" s="101"/>
      <c r="GH253" s="101"/>
      <c r="GI253" s="101"/>
      <c r="GJ253" s="101"/>
      <c r="GK253" s="101"/>
      <c r="GL253" s="101"/>
      <c r="GM253" s="101"/>
      <c r="GN253" s="101"/>
      <c r="GO253" s="101"/>
      <c r="GP253" s="101"/>
      <c r="GQ253" s="101"/>
      <c r="GR253" s="101"/>
      <c r="GS253" s="101"/>
      <c r="GT253" s="101"/>
      <c r="GU253" s="101"/>
      <c r="GV253" s="101"/>
      <c r="GW253" s="101"/>
      <c r="GX253" s="101"/>
      <c r="GY253" s="101"/>
      <c r="GZ253" s="101"/>
      <c r="HA253" s="101"/>
      <c r="HB253" s="101"/>
      <c r="HC253" s="101"/>
      <c r="HD253" s="101"/>
      <c r="HE253" s="101"/>
      <c r="HF253" s="101"/>
      <c r="HG253" s="101"/>
      <c r="HH253" s="101"/>
      <c r="HI253" s="101"/>
      <c r="HJ253" s="101"/>
      <c r="HK253" s="101"/>
      <c r="HL253" s="101"/>
      <c r="HM253" s="101"/>
      <c r="HN253" s="101"/>
      <c r="HO253" s="101"/>
      <c r="HP253" s="101"/>
      <c r="HQ253" s="101"/>
      <c r="HR253" s="101"/>
      <c r="HS253" s="101"/>
      <c r="HT253" s="101"/>
      <c r="HU253" s="101"/>
      <c r="HV253" s="101"/>
      <c r="HW253" s="101"/>
      <c r="HX253" s="101"/>
      <c r="HY253" s="101"/>
      <c r="HZ253" s="101"/>
      <c r="IA253" s="101"/>
      <c r="IB253" s="101"/>
      <c r="IC253" s="101"/>
      <c r="ID253" s="101"/>
      <c r="IE253" s="101"/>
      <c r="IF253" s="101"/>
      <c r="IG253" s="101"/>
      <c r="IH253" s="101"/>
      <c r="II253" s="101"/>
      <c r="IJ253" s="101"/>
      <c r="IK253" s="101"/>
      <c r="IL253" s="101"/>
      <c r="IM253" s="101"/>
      <c r="IN253" s="101"/>
      <c r="IO253" s="101"/>
      <c r="IP253" s="101"/>
      <c r="IQ253" s="101"/>
      <c r="IR253" s="101"/>
      <c r="IS253" s="101"/>
      <c r="IT253" s="101"/>
      <c r="IU253" s="101"/>
      <c r="IV253" s="101"/>
      <c r="IW253" s="101"/>
      <c r="IX253" s="101"/>
      <c r="IY253" s="101"/>
      <c r="IZ253" s="101"/>
      <c r="JA253" s="101"/>
      <c r="JB253" s="101"/>
      <c r="JC253" s="101"/>
      <c r="JD253" s="101"/>
      <c r="JE253" s="101"/>
      <c r="JF253" s="101"/>
      <c r="JG253" s="101"/>
      <c r="JH253" s="101"/>
      <c r="JI253" s="101"/>
      <c r="JJ253" s="101"/>
      <c r="JK253" s="101"/>
      <c r="JL253" s="101"/>
      <c r="JM253" s="101"/>
      <c r="JN253" s="101"/>
      <c r="JO253" s="101"/>
      <c r="JP253" s="101"/>
      <c r="JQ253" s="101"/>
      <c r="JR253" s="101"/>
      <c r="JS253" s="101"/>
      <c r="JT253" s="101"/>
      <c r="JU253" s="101"/>
      <c r="JV253" s="101"/>
      <c r="JW253" s="101"/>
      <c r="JX253" s="101"/>
      <c r="JY253" s="101"/>
      <c r="JZ253" s="101"/>
      <c r="KA253" s="101"/>
      <c r="KB253" s="101"/>
      <c r="KC253" s="101"/>
      <c r="KD253" s="101"/>
      <c r="KE253" s="101"/>
      <c r="KF253" s="101"/>
      <c r="KG253" s="101"/>
      <c r="KH253" s="101"/>
      <c r="KI253" s="101"/>
      <c r="KJ253" s="101"/>
      <c r="KK253" s="101"/>
      <c r="KL253" s="101"/>
      <c r="KM253" s="101"/>
      <c r="KN253" s="101"/>
      <c r="KO253" s="101"/>
      <c r="KP253" s="101"/>
      <c r="KQ253" s="101"/>
      <c r="KR253" s="101"/>
      <c r="KS253" s="101"/>
      <c r="KT253" s="101"/>
      <c r="KU253" s="101"/>
      <c r="KV253" s="101"/>
      <c r="KW253" s="101"/>
      <c r="KX253" s="101"/>
      <c r="KY253" s="101"/>
      <c r="KZ253" s="101"/>
      <c r="LA253" s="101"/>
    </row>
    <row r="254" spans="1:313" s="6" customFormat="1" ht="30" customHeight="1" x14ac:dyDescent="0.25">
      <c r="A254" s="21"/>
      <c r="B254" s="21"/>
      <c r="C254" s="21"/>
      <c r="D254" s="22">
        <v>9</v>
      </c>
      <c r="E254" s="23">
        <v>1000000</v>
      </c>
      <c r="F254" s="21"/>
      <c r="G254" s="21" t="s">
        <v>2</v>
      </c>
      <c r="H254" s="58" t="s">
        <v>1184</v>
      </c>
      <c r="I254" s="21"/>
      <c r="J254" s="21"/>
      <c r="K254" s="21"/>
      <c r="L254" s="21" t="s">
        <v>953</v>
      </c>
      <c r="M254" s="2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1"/>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c r="GE254" s="101"/>
      <c r="GF254" s="101"/>
      <c r="GG254" s="101"/>
      <c r="GH254" s="101"/>
      <c r="GI254" s="101"/>
      <c r="GJ254" s="101"/>
      <c r="GK254" s="101"/>
      <c r="GL254" s="101"/>
      <c r="GM254" s="101"/>
      <c r="GN254" s="101"/>
      <c r="GO254" s="101"/>
      <c r="GP254" s="101"/>
      <c r="GQ254" s="101"/>
      <c r="GR254" s="101"/>
      <c r="GS254" s="101"/>
      <c r="GT254" s="101"/>
      <c r="GU254" s="101"/>
      <c r="GV254" s="101"/>
      <c r="GW254" s="101"/>
      <c r="GX254" s="101"/>
      <c r="GY254" s="101"/>
      <c r="GZ254" s="101"/>
      <c r="HA254" s="101"/>
      <c r="HB254" s="101"/>
      <c r="HC254" s="101"/>
      <c r="HD254" s="101"/>
      <c r="HE254" s="101"/>
      <c r="HF254" s="101"/>
      <c r="HG254" s="101"/>
      <c r="HH254" s="101"/>
      <c r="HI254" s="101"/>
      <c r="HJ254" s="101"/>
      <c r="HK254" s="101"/>
      <c r="HL254" s="101"/>
      <c r="HM254" s="101"/>
      <c r="HN254" s="101"/>
      <c r="HO254" s="101"/>
      <c r="HP254" s="101"/>
      <c r="HQ254" s="101"/>
      <c r="HR254" s="101"/>
      <c r="HS254" s="101"/>
      <c r="HT254" s="101"/>
      <c r="HU254" s="101"/>
      <c r="HV254" s="101"/>
      <c r="HW254" s="101"/>
      <c r="HX254" s="101"/>
      <c r="HY254" s="101"/>
      <c r="HZ254" s="101"/>
      <c r="IA254" s="101"/>
      <c r="IB254" s="101"/>
      <c r="IC254" s="101"/>
      <c r="ID254" s="101"/>
      <c r="IE254" s="101"/>
      <c r="IF254" s="101"/>
      <c r="IG254" s="101"/>
      <c r="IH254" s="101"/>
      <c r="II254" s="101"/>
      <c r="IJ254" s="101"/>
      <c r="IK254" s="101"/>
      <c r="IL254" s="101"/>
      <c r="IM254" s="101"/>
      <c r="IN254" s="101"/>
      <c r="IO254" s="101"/>
      <c r="IP254" s="101"/>
      <c r="IQ254" s="101"/>
      <c r="IR254" s="101"/>
      <c r="IS254" s="101"/>
      <c r="IT254" s="101"/>
      <c r="IU254" s="101"/>
      <c r="IV254" s="101"/>
      <c r="IW254" s="101"/>
      <c r="IX254" s="101"/>
      <c r="IY254" s="101"/>
      <c r="IZ254" s="101"/>
      <c r="JA254" s="101"/>
      <c r="JB254" s="101"/>
      <c r="JC254" s="101"/>
      <c r="JD254" s="101"/>
      <c r="JE254" s="101"/>
      <c r="JF254" s="101"/>
      <c r="JG254" s="101"/>
      <c r="JH254" s="101"/>
      <c r="JI254" s="101"/>
      <c r="JJ254" s="101"/>
      <c r="JK254" s="101"/>
      <c r="JL254" s="101"/>
      <c r="JM254" s="101"/>
      <c r="JN254" s="101"/>
      <c r="JO254" s="101"/>
      <c r="JP254" s="101"/>
      <c r="JQ254" s="101"/>
      <c r="JR254" s="101"/>
      <c r="JS254" s="101"/>
      <c r="JT254" s="101"/>
      <c r="JU254" s="101"/>
      <c r="JV254" s="101"/>
      <c r="JW254" s="101"/>
      <c r="JX254" s="101"/>
      <c r="JY254" s="101"/>
      <c r="JZ254" s="101"/>
      <c r="KA254" s="101"/>
      <c r="KB254" s="101"/>
      <c r="KC254" s="101"/>
      <c r="KD254" s="101"/>
      <c r="KE254" s="101"/>
      <c r="KF254" s="101"/>
      <c r="KG254" s="101"/>
      <c r="KH254" s="101"/>
      <c r="KI254" s="101"/>
      <c r="KJ254" s="101"/>
      <c r="KK254" s="101"/>
      <c r="KL254" s="101"/>
      <c r="KM254" s="101"/>
      <c r="KN254" s="101"/>
      <c r="KO254" s="101"/>
      <c r="KP254" s="101"/>
      <c r="KQ254" s="101"/>
      <c r="KR254" s="101"/>
      <c r="KS254" s="101"/>
      <c r="KT254" s="101"/>
      <c r="KU254" s="101"/>
      <c r="KV254" s="101"/>
      <c r="KW254" s="101"/>
      <c r="KX254" s="101"/>
      <c r="KY254" s="101"/>
      <c r="KZ254" s="101"/>
      <c r="LA254" s="101"/>
    </row>
    <row r="255" spans="1:313" s="6" customFormat="1" ht="30" customHeight="1" x14ac:dyDescent="0.25">
      <c r="A255" s="21"/>
      <c r="B255" s="21"/>
      <c r="C255" s="21"/>
      <c r="D255" s="22">
        <v>9</v>
      </c>
      <c r="E255" s="23">
        <f>G255*F255</f>
        <v>1350000</v>
      </c>
      <c r="F255" s="24">
        <v>4.4999999999999998E-2</v>
      </c>
      <c r="G255" s="23">
        <v>30000000</v>
      </c>
      <c r="H255" s="21" t="s">
        <v>657</v>
      </c>
      <c r="I255" s="21"/>
      <c r="J255" s="21"/>
      <c r="K255" s="21"/>
      <c r="L255" s="21" t="s">
        <v>557</v>
      </c>
      <c r="M255" s="2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1"/>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c r="GE255" s="101"/>
      <c r="GF255" s="101"/>
      <c r="GG255" s="101"/>
      <c r="GH255" s="101"/>
      <c r="GI255" s="101"/>
      <c r="GJ255" s="101"/>
      <c r="GK255" s="101"/>
      <c r="GL255" s="101"/>
      <c r="GM255" s="101"/>
      <c r="GN255" s="101"/>
      <c r="GO255" s="101"/>
      <c r="GP255" s="101"/>
      <c r="GQ255" s="101"/>
      <c r="GR255" s="101"/>
      <c r="GS255" s="101"/>
      <c r="GT255" s="101"/>
      <c r="GU255" s="101"/>
      <c r="GV255" s="101"/>
      <c r="GW255" s="101"/>
      <c r="GX255" s="101"/>
      <c r="GY255" s="101"/>
      <c r="GZ255" s="101"/>
      <c r="HA255" s="101"/>
      <c r="HB255" s="101"/>
      <c r="HC255" s="101"/>
      <c r="HD255" s="101"/>
      <c r="HE255" s="101"/>
      <c r="HF255" s="101"/>
      <c r="HG255" s="101"/>
      <c r="HH255" s="101"/>
      <c r="HI255" s="101"/>
      <c r="HJ255" s="101"/>
      <c r="HK255" s="101"/>
      <c r="HL255" s="101"/>
      <c r="HM255" s="101"/>
      <c r="HN255" s="101"/>
      <c r="HO255" s="101"/>
      <c r="HP255" s="101"/>
      <c r="HQ255" s="101"/>
      <c r="HR255" s="101"/>
      <c r="HS255" s="101"/>
      <c r="HT255" s="101"/>
      <c r="HU255" s="101"/>
      <c r="HV255" s="101"/>
      <c r="HW255" s="101"/>
      <c r="HX255" s="101"/>
      <c r="HY255" s="101"/>
      <c r="HZ255" s="101"/>
      <c r="IA255" s="101"/>
      <c r="IB255" s="101"/>
      <c r="IC255" s="101"/>
      <c r="ID255" s="101"/>
      <c r="IE255" s="101"/>
      <c r="IF255" s="101"/>
      <c r="IG255" s="101"/>
      <c r="IH255" s="101"/>
      <c r="II255" s="101"/>
      <c r="IJ255" s="101"/>
      <c r="IK255" s="101"/>
      <c r="IL255" s="101"/>
      <c r="IM255" s="101"/>
      <c r="IN255" s="101"/>
      <c r="IO255" s="101"/>
      <c r="IP255" s="101"/>
      <c r="IQ255" s="101"/>
      <c r="IR255" s="101"/>
      <c r="IS255" s="101"/>
      <c r="IT255" s="101"/>
      <c r="IU255" s="101"/>
      <c r="IV255" s="101"/>
      <c r="IW255" s="101"/>
      <c r="IX255" s="101"/>
      <c r="IY255" s="101"/>
      <c r="IZ255" s="101"/>
      <c r="JA255" s="101"/>
      <c r="JB255" s="101"/>
      <c r="JC255" s="101"/>
      <c r="JD255" s="101"/>
      <c r="JE255" s="101"/>
      <c r="JF255" s="101"/>
      <c r="JG255" s="101"/>
      <c r="JH255" s="101"/>
      <c r="JI255" s="101"/>
      <c r="JJ255" s="101"/>
      <c r="JK255" s="101"/>
      <c r="JL255" s="101"/>
      <c r="JM255" s="101"/>
      <c r="JN255" s="101"/>
      <c r="JO255" s="101"/>
      <c r="JP255" s="101"/>
      <c r="JQ255" s="101"/>
      <c r="JR255" s="101"/>
      <c r="JS255" s="101"/>
      <c r="JT255" s="101"/>
      <c r="JU255" s="101"/>
      <c r="JV255" s="101"/>
      <c r="JW255" s="101"/>
      <c r="JX255" s="101"/>
      <c r="JY255" s="101"/>
      <c r="JZ255" s="101"/>
      <c r="KA255" s="101"/>
      <c r="KB255" s="101"/>
      <c r="KC255" s="101"/>
      <c r="KD255" s="101"/>
      <c r="KE255" s="101"/>
      <c r="KF255" s="101"/>
      <c r="KG255" s="101"/>
      <c r="KH255" s="101"/>
      <c r="KI255" s="101"/>
      <c r="KJ255" s="101"/>
      <c r="KK255" s="101"/>
      <c r="KL255" s="101"/>
      <c r="KM255" s="101"/>
      <c r="KN255" s="101"/>
      <c r="KO255" s="101"/>
      <c r="KP255" s="101"/>
      <c r="KQ255" s="101"/>
      <c r="KR255" s="101"/>
      <c r="KS255" s="101"/>
      <c r="KT255" s="101"/>
      <c r="KU255" s="101"/>
      <c r="KV255" s="101"/>
      <c r="KW255" s="101"/>
      <c r="KX255" s="101"/>
      <c r="KY255" s="101"/>
      <c r="KZ255" s="101"/>
      <c r="LA255" s="101"/>
    </row>
    <row r="256" spans="1:313" s="6" customFormat="1" ht="30" customHeight="1" x14ac:dyDescent="0.25">
      <c r="A256" s="21" t="s">
        <v>1211</v>
      </c>
      <c r="B256" s="21"/>
      <c r="C256" s="21"/>
      <c r="D256" s="22" t="s">
        <v>1101</v>
      </c>
      <c r="E256" s="23">
        <f t="shared" ref="E256" si="32">G256*F256</f>
        <v>12000000</v>
      </c>
      <c r="F256" s="24">
        <v>0.05</v>
      </c>
      <c r="G256" s="23">
        <f>50000000+190000000</f>
        <v>240000000</v>
      </c>
      <c r="H256" s="21" t="s">
        <v>242</v>
      </c>
      <c r="I256" s="21"/>
      <c r="J256" s="21"/>
      <c r="K256" s="21"/>
      <c r="L256" s="21" t="s">
        <v>843</v>
      </c>
      <c r="M256" s="2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1"/>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c r="GE256" s="101"/>
      <c r="GF256" s="101"/>
      <c r="GG256" s="101"/>
      <c r="GH256" s="101"/>
      <c r="GI256" s="101"/>
      <c r="GJ256" s="101"/>
      <c r="GK256" s="101"/>
      <c r="GL256" s="101"/>
      <c r="GM256" s="101"/>
      <c r="GN256" s="101"/>
      <c r="GO256" s="101"/>
      <c r="GP256" s="101"/>
      <c r="GQ256" s="101"/>
      <c r="GR256" s="101"/>
      <c r="GS256" s="101"/>
      <c r="GT256" s="101"/>
      <c r="GU256" s="101"/>
      <c r="GV256" s="101"/>
      <c r="GW256" s="101"/>
      <c r="GX256" s="101"/>
      <c r="GY256" s="101"/>
      <c r="GZ256" s="101"/>
      <c r="HA256" s="101"/>
      <c r="HB256" s="101"/>
      <c r="HC256" s="101"/>
      <c r="HD256" s="101"/>
      <c r="HE256" s="101"/>
      <c r="HF256" s="101"/>
      <c r="HG256" s="101"/>
      <c r="HH256" s="101"/>
      <c r="HI256" s="101"/>
      <c r="HJ256" s="101"/>
      <c r="HK256" s="101"/>
      <c r="HL256" s="101"/>
      <c r="HM256" s="101"/>
      <c r="HN256" s="101"/>
      <c r="HO256" s="101"/>
      <c r="HP256" s="101"/>
      <c r="HQ256" s="101"/>
      <c r="HR256" s="101"/>
      <c r="HS256" s="101"/>
      <c r="HT256" s="101"/>
      <c r="HU256" s="101"/>
      <c r="HV256" s="101"/>
      <c r="HW256" s="101"/>
      <c r="HX256" s="101"/>
      <c r="HY256" s="101"/>
      <c r="HZ256" s="101"/>
      <c r="IA256" s="101"/>
      <c r="IB256" s="101"/>
      <c r="IC256" s="101"/>
      <c r="ID256" s="101"/>
      <c r="IE256" s="101"/>
      <c r="IF256" s="101"/>
      <c r="IG256" s="101"/>
      <c r="IH256" s="101"/>
      <c r="II256" s="101"/>
      <c r="IJ256" s="101"/>
      <c r="IK256" s="101"/>
      <c r="IL256" s="101"/>
      <c r="IM256" s="101"/>
      <c r="IN256" s="101"/>
      <c r="IO256" s="101"/>
      <c r="IP256" s="101"/>
      <c r="IQ256" s="101"/>
      <c r="IR256" s="101"/>
      <c r="IS256" s="101"/>
      <c r="IT256" s="101"/>
      <c r="IU256" s="101"/>
      <c r="IV256" s="101"/>
      <c r="IW256" s="101"/>
      <c r="IX256" s="101"/>
      <c r="IY256" s="101"/>
      <c r="IZ256" s="101"/>
      <c r="JA256" s="101"/>
      <c r="JB256" s="101"/>
      <c r="JC256" s="101"/>
      <c r="JD256" s="101"/>
      <c r="JE256" s="101"/>
      <c r="JF256" s="101"/>
      <c r="JG256" s="101"/>
      <c r="JH256" s="101"/>
      <c r="JI256" s="101"/>
      <c r="JJ256" s="101"/>
      <c r="JK256" s="101"/>
      <c r="JL256" s="101"/>
      <c r="JM256" s="101"/>
      <c r="JN256" s="101"/>
      <c r="JO256" s="101"/>
      <c r="JP256" s="101"/>
      <c r="JQ256" s="101"/>
      <c r="JR256" s="101"/>
      <c r="JS256" s="101"/>
      <c r="JT256" s="101"/>
      <c r="JU256" s="101"/>
      <c r="JV256" s="101"/>
      <c r="JW256" s="101"/>
      <c r="JX256" s="101"/>
      <c r="JY256" s="101"/>
      <c r="JZ256" s="101"/>
      <c r="KA256" s="101"/>
      <c r="KB256" s="101"/>
      <c r="KC256" s="101"/>
      <c r="KD256" s="101"/>
      <c r="KE256" s="101"/>
      <c r="KF256" s="101"/>
      <c r="KG256" s="101"/>
      <c r="KH256" s="101"/>
      <c r="KI256" s="101"/>
      <c r="KJ256" s="101"/>
      <c r="KK256" s="101"/>
      <c r="KL256" s="101"/>
      <c r="KM256" s="101"/>
      <c r="KN256" s="101"/>
      <c r="KO256" s="101"/>
      <c r="KP256" s="101"/>
      <c r="KQ256" s="101"/>
      <c r="KR256" s="101"/>
      <c r="KS256" s="101"/>
      <c r="KT256" s="101"/>
      <c r="KU256" s="101"/>
      <c r="KV256" s="101"/>
      <c r="KW256" s="101"/>
      <c r="KX256" s="101"/>
      <c r="KY256" s="101"/>
      <c r="KZ256" s="101"/>
      <c r="LA256" s="101"/>
    </row>
    <row r="257" spans="1:313" s="6" customFormat="1" ht="30" customHeight="1" x14ac:dyDescent="0.25">
      <c r="A257" s="21" t="s">
        <v>1113</v>
      </c>
      <c r="B257" s="21"/>
      <c r="C257" s="21"/>
      <c r="D257" s="22">
        <v>9</v>
      </c>
      <c r="E257" s="23">
        <f t="shared" ref="E257:E260" si="33">G257*F257</f>
        <v>2200000</v>
      </c>
      <c r="F257" s="24">
        <v>0.04</v>
      </c>
      <c r="G257" s="23">
        <v>55000000</v>
      </c>
      <c r="H257" s="21">
        <v>5768</v>
      </c>
      <c r="I257" s="21"/>
      <c r="J257" s="21"/>
      <c r="K257" s="21"/>
      <c r="L257" s="21" t="s">
        <v>956</v>
      </c>
      <c r="M257" s="2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1"/>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c r="GE257" s="101"/>
      <c r="GF257" s="101"/>
      <c r="GG257" s="101"/>
      <c r="GH257" s="101"/>
      <c r="GI257" s="101"/>
      <c r="GJ257" s="101"/>
      <c r="GK257" s="101"/>
      <c r="GL257" s="101"/>
      <c r="GM257" s="101"/>
      <c r="GN257" s="101"/>
      <c r="GO257" s="101"/>
      <c r="GP257" s="101"/>
      <c r="GQ257" s="101"/>
      <c r="GR257" s="101"/>
      <c r="GS257" s="101"/>
      <c r="GT257" s="101"/>
      <c r="GU257" s="101"/>
      <c r="GV257" s="101"/>
      <c r="GW257" s="101"/>
      <c r="GX257" s="101"/>
      <c r="GY257" s="101"/>
      <c r="GZ257" s="101"/>
      <c r="HA257" s="101"/>
      <c r="HB257" s="101"/>
      <c r="HC257" s="101"/>
      <c r="HD257" s="101"/>
      <c r="HE257" s="101"/>
      <c r="HF257" s="101"/>
      <c r="HG257" s="101"/>
      <c r="HH257" s="101"/>
      <c r="HI257" s="101"/>
      <c r="HJ257" s="101"/>
      <c r="HK257" s="101"/>
      <c r="HL257" s="101"/>
      <c r="HM257" s="101"/>
      <c r="HN257" s="101"/>
      <c r="HO257" s="101"/>
      <c r="HP257" s="101"/>
      <c r="HQ257" s="101"/>
      <c r="HR257" s="101"/>
      <c r="HS257" s="101"/>
      <c r="HT257" s="101"/>
      <c r="HU257" s="101"/>
      <c r="HV257" s="101"/>
      <c r="HW257" s="101"/>
      <c r="HX257" s="101"/>
      <c r="HY257" s="101"/>
      <c r="HZ257" s="101"/>
      <c r="IA257" s="101"/>
      <c r="IB257" s="101"/>
      <c r="IC257" s="101"/>
      <c r="ID257" s="101"/>
      <c r="IE257" s="101"/>
      <c r="IF257" s="101"/>
      <c r="IG257" s="101"/>
      <c r="IH257" s="101"/>
      <c r="II257" s="101"/>
      <c r="IJ257" s="101"/>
      <c r="IK257" s="101"/>
      <c r="IL257" s="101"/>
      <c r="IM257" s="101"/>
      <c r="IN257" s="101"/>
      <c r="IO257" s="101"/>
      <c r="IP257" s="101"/>
      <c r="IQ257" s="101"/>
      <c r="IR257" s="101"/>
      <c r="IS257" s="101"/>
      <c r="IT257" s="101"/>
      <c r="IU257" s="101"/>
      <c r="IV257" s="101"/>
      <c r="IW257" s="101"/>
      <c r="IX257" s="101"/>
      <c r="IY257" s="101"/>
      <c r="IZ257" s="101"/>
      <c r="JA257" s="101"/>
      <c r="JB257" s="101"/>
      <c r="JC257" s="101"/>
      <c r="JD257" s="101"/>
      <c r="JE257" s="101"/>
      <c r="JF257" s="101"/>
      <c r="JG257" s="101"/>
      <c r="JH257" s="101"/>
      <c r="JI257" s="101"/>
      <c r="JJ257" s="101"/>
      <c r="JK257" s="101"/>
      <c r="JL257" s="101"/>
      <c r="JM257" s="101"/>
      <c r="JN257" s="101"/>
      <c r="JO257" s="101"/>
      <c r="JP257" s="101"/>
      <c r="JQ257" s="101"/>
      <c r="JR257" s="101"/>
      <c r="JS257" s="101"/>
      <c r="JT257" s="101"/>
      <c r="JU257" s="101"/>
      <c r="JV257" s="101"/>
      <c r="JW257" s="101"/>
      <c r="JX257" s="101"/>
      <c r="JY257" s="101"/>
      <c r="JZ257" s="101"/>
      <c r="KA257" s="101"/>
      <c r="KB257" s="101"/>
      <c r="KC257" s="101"/>
      <c r="KD257" s="101"/>
      <c r="KE257" s="101"/>
      <c r="KF257" s="101"/>
      <c r="KG257" s="101"/>
      <c r="KH257" s="101"/>
      <c r="KI257" s="101"/>
      <c r="KJ257" s="101"/>
      <c r="KK257" s="101"/>
      <c r="KL257" s="101"/>
      <c r="KM257" s="101"/>
      <c r="KN257" s="101"/>
      <c r="KO257" s="101"/>
      <c r="KP257" s="101"/>
      <c r="KQ257" s="101"/>
      <c r="KR257" s="101"/>
      <c r="KS257" s="101"/>
      <c r="KT257" s="101"/>
      <c r="KU257" s="101"/>
      <c r="KV257" s="101"/>
      <c r="KW257" s="101"/>
      <c r="KX257" s="101"/>
      <c r="KY257" s="101"/>
      <c r="KZ257" s="101"/>
      <c r="LA257" s="101"/>
    </row>
    <row r="258" spans="1:313" s="6" customFormat="1" ht="30" customHeight="1" x14ac:dyDescent="0.25">
      <c r="A258" s="21" t="s">
        <v>981</v>
      </c>
      <c r="B258" s="21"/>
      <c r="C258" s="21"/>
      <c r="D258" s="22">
        <v>9</v>
      </c>
      <c r="E258" s="23">
        <f t="shared" si="33"/>
        <v>2000000</v>
      </c>
      <c r="F258" s="24">
        <v>0.04</v>
      </c>
      <c r="G258" s="23">
        <v>50000000</v>
      </c>
      <c r="H258" s="23" t="s">
        <v>474</v>
      </c>
      <c r="I258" s="23"/>
      <c r="J258" s="23"/>
      <c r="K258" s="23"/>
      <c r="L258" s="23" t="s">
        <v>1108</v>
      </c>
      <c r="M258" s="2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1"/>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c r="GE258" s="101"/>
      <c r="GF258" s="101"/>
      <c r="GG258" s="101"/>
      <c r="GH258" s="101"/>
      <c r="GI258" s="101"/>
      <c r="GJ258" s="101"/>
      <c r="GK258" s="101"/>
      <c r="GL258" s="101"/>
      <c r="GM258" s="101"/>
      <c r="GN258" s="101"/>
      <c r="GO258" s="101"/>
      <c r="GP258" s="101"/>
      <c r="GQ258" s="101"/>
      <c r="GR258" s="101"/>
      <c r="GS258" s="101"/>
      <c r="GT258" s="101"/>
      <c r="GU258" s="101"/>
      <c r="GV258" s="101"/>
      <c r="GW258" s="101"/>
      <c r="GX258" s="101"/>
      <c r="GY258" s="101"/>
      <c r="GZ258" s="101"/>
      <c r="HA258" s="101"/>
      <c r="HB258" s="101"/>
      <c r="HC258" s="101"/>
      <c r="HD258" s="101"/>
      <c r="HE258" s="101"/>
      <c r="HF258" s="101"/>
      <c r="HG258" s="101"/>
      <c r="HH258" s="101"/>
      <c r="HI258" s="101"/>
      <c r="HJ258" s="101"/>
      <c r="HK258" s="101"/>
      <c r="HL258" s="101"/>
      <c r="HM258" s="101"/>
      <c r="HN258" s="101"/>
      <c r="HO258" s="101"/>
      <c r="HP258" s="101"/>
      <c r="HQ258" s="101"/>
      <c r="HR258" s="101"/>
      <c r="HS258" s="101"/>
      <c r="HT258" s="101"/>
      <c r="HU258" s="101"/>
      <c r="HV258" s="101"/>
      <c r="HW258" s="101"/>
      <c r="HX258" s="101"/>
      <c r="HY258" s="101"/>
      <c r="HZ258" s="101"/>
      <c r="IA258" s="101"/>
      <c r="IB258" s="101"/>
      <c r="IC258" s="101"/>
      <c r="ID258" s="101"/>
      <c r="IE258" s="101"/>
      <c r="IF258" s="101"/>
      <c r="IG258" s="101"/>
      <c r="IH258" s="101"/>
      <c r="II258" s="101"/>
      <c r="IJ258" s="101"/>
      <c r="IK258" s="101"/>
      <c r="IL258" s="101"/>
      <c r="IM258" s="101"/>
      <c r="IN258" s="101"/>
      <c r="IO258" s="101"/>
      <c r="IP258" s="101"/>
      <c r="IQ258" s="101"/>
      <c r="IR258" s="101"/>
      <c r="IS258" s="101"/>
      <c r="IT258" s="101"/>
      <c r="IU258" s="101"/>
      <c r="IV258" s="101"/>
      <c r="IW258" s="101"/>
      <c r="IX258" s="101"/>
      <c r="IY258" s="101"/>
      <c r="IZ258" s="101"/>
      <c r="JA258" s="101"/>
      <c r="JB258" s="101"/>
      <c r="JC258" s="101"/>
      <c r="JD258" s="101"/>
      <c r="JE258" s="101"/>
      <c r="JF258" s="101"/>
      <c r="JG258" s="101"/>
      <c r="JH258" s="101"/>
      <c r="JI258" s="101"/>
      <c r="JJ258" s="101"/>
      <c r="JK258" s="101"/>
      <c r="JL258" s="101"/>
      <c r="JM258" s="101"/>
      <c r="JN258" s="101"/>
      <c r="JO258" s="101"/>
      <c r="JP258" s="101"/>
      <c r="JQ258" s="101"/>
      <c r="JR258" s="101"/>
      <c r="JS258" s="101"/>
      <c r="JT258" s="101"/>
      <c r="JU258" s="101"/>
      <c r="JV258" s="101"/>
      <c r="JW258" s="101"/>
      <c r="JX258" s="101"/>
      <c r="JY258" s="101"/>
      <c r="JZ258" s="101"/>
      <c r="KA258" s="101"/>
      <c r="KB258" s="101"/>
      <c r="KC258" s="101"/>
      <c r="KD258" s="101"/>
      <c r="KE258" s="101"/>
      <c r="KF258" s="101"/>
      <c r="KG258" s="101"/>
      <c r="KH258" s="101"/>
      <c r="KI258" s="101"/>
      <c r="KJ258" s="101"/>
      <c r="KK258" s="101"/>
      <c r="KL258" s="101"/>
      <c r="KM258" s="101"/>
      <c r="KN258" s="101"/>
      <c r="KO258" s="101"/>
      <c r="KP258" s="101"/>
      <c r="KQ258" s="101"/>
      <c r="KR258" s="101"/>
      <c r="KS258" s="101"/>
      <c r="KT258" s="101"/>
      <c r="KU258" s="101"/>
      <c r="KV258" s="101"/>
      <c r="KW258" s="101"/>
      <c r="KX258" s="101"/>
      <c r="KY258" s="101"/>
      <c r="KZ258" s="101"/>
      <c r="LA258" s="101"/>
    </row>
    <row r="259" spans="1:313" s="6" customFormat="1" ht="30" customHeight="1" x14ac:dyDescent="0.25">
      <c r="A259" s="21"/>
      <c r="B259" s="21"/>
      <c r="C259" s="21"/>
      <c r="D259" s="22">
        <v>9</v>
      </c>
      <c r="E259" s="23">
        <f t="shared" si="33"/>
        <v>1504999.9999999998</v>
      </c>
      <c r="F259" s="24">
        <v>4.2999999999999997E-2</v>
      </c>
      <c r="G259" s="23">
        <v>35000000</v>
      </c>
      <c r="H259" s="23" t="s">
        <v>396</v>
      </c>
      <c r="I259" s="23"/>
      <c r="J259" s="21"/>
      <c r="K259" s="21"/>
      <c r="L259" s="21" t="s">
        <v>395</v>
      </c>
      <c r="M259" s="2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1"/>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c r="GE259" s="101"/>
      <c r="GF259" s="101"/>
      <c r="GG259" s="101"/>
      <c r="GH259" s="101"/>
      <c r="GI259" s="101"/>
      <c r="GJ259" s="101"/>
      <c r="GK259" s="101"/>
      <c r="GL259" s="101"/>
      <c r="GM259" s="101"/>
      <c r="GN259" s="101"/>
      <c r="GO259" s="101"/>
      <c r="GP259" s="101"/>
      <c r="GQ259" s="101"/>
      <c r="GR259" s="101"/>
      <c r="GS259" s="101"/>
      <c r="GT259" s="101"/>
      <c r="GU259" s="101"/>
      <c r="GV259" s="101"/>
      <c r="GW259" s="101"/>
      <c r="GX259" s="101"/>
      <c r="GY259" s="101"/>
      <c r="GZ259" s="101"/>
      <c r="HA259" s="101"/>
      <c r="HB259" s="101"/>
      <c r="HC259" s="101"/>
      <c r="HD259" s="101"/>
      <c r="HE259" s="101"/>
      <c r="HF259" s="101"/>
      <c r="HG259" s="101"/>
      <c r="HH259" s="101"/>
      <c r="HI259" s="101"/>
      <c r="HJ259" s="101"/>
      <c r="HK259" s="101"/>
      <c r="HL259" s="101"/>
      <c r="HM259" s="101"/>
      <c r="HN259" s="101"/>
      <c r="HO259" s="101"/>
      <c r="HP259" s="101"/>
      <c r="HQ259" s="101"/>
      <c r="HR259" s="101"/>
      <c r="HS259" s="101"/>
      <c r="HT259" s="101"/>
      <c r="HU259" s="101"/>
      <c r="HV259" s="101"/>
      <c r="HW259" s="101"/>
      <c r="HX259" s="101"/>
      <c r="HY259" s="101"/>
      <c r="HZ259" s="101"/>
      <c r="IA259" s="101"/>
      <c r="IB259" s="101"/>
      <c r="IC259" s="101"/>
      <c r="ID259" s="101"/>
      <c r="IE259" s="101"/>
      <c r="IF259" s="101"/>
      <c r="IG259" s="101"/>
      <c r="IH259" s="101"/>
      <c r="II259" s="101"/>
      <c r="IJ259" s="101"/>
      <c r="IK259" s="101"/>
      <c r="IL259" s="101"/>
      <c r="IM259" s="101"/>
      <c r="IN259" s="101"/>
      <c r="IO259" s="101"/>
      <c r="IP259" s="101"/>
      <c r="IQ259" s="101"/>
      <c r="IR259" s="101"/>
      <c r="IS259" s="101"/>
      <c r="IT259" s="101"/>
      <c r="IU259" s="101"/>
      <c r="IV259" s="101"/>
      <c r="IW259" s="101"/>
      <c r="IX259" s="101"/>
      <c r="IY259" s="101"/>
      <c r="IZ259" s="101"/>
      <c r="JA259" s="101"/>
      <c r="JB259" s="101"/>
      <c r="JC259" s="101"/>
      <c r="JD259" s="101"/>
      <c r="JE259" s="101"/>
      <c r="JF259" s="101"/>
      <c r="JG259" s="101"/>
      <c r="JH259" s="101"/>
      <c r="JI259" s="101"/>
      <c r="JJ259" s="101"/>
      <c r="JK259" s="101"/>
      <c r="JL259" s="101"/>
      <c r="JM259" s="101"/>
      <c r="JN259" s="101"/>
      <c r="JO259" s="101"/>
      <c r="JP259" s="101"/>
      <c r="JQ259" s="101"/>
      <c r="JR259" s="101"/>
      <c r="JS259" s="101"/>
      <c r="JT259" s="101"/>
      <c r="JU259" s="101"/>
      <c r="JV259" s="101"/>
      <c r="JW259" s="101"/>
      <c r="JX259" s="101"/>
      <c r="JY259" s="101"/>
      <c r="JZ259" s="101"/>
      <c r="KA259" s="101"/>
      <c r="KB259" s="101"/>
      <c r="KC259" s="101"/>
      <c r="KD259" s="101"/>
      <c r="KE259" s="101"/>
      <c r="KF259" s="101"/>
      <c r="KG259" s="101"/>
      <c r="KH259" s="101"/>
      <c r="KI259" s="101"/>
      <c r="KJ259" s="101"/>
      <c r="KK259" s="101"/>
      <c r="KL259" s="101"/>
      <c r="KM259" s="101"/>
      <c r="KN259" s="101"/>
      <c r="KO259" s="101"/>
      <c r="KP259" s="101"/>
      <c r="KQ259" s="101"/>
      <c r="KR259" s="101"/>
      <c r="KS259" s="101"/>
      <c r="KT259" s="101"/>
      <c r="KU259" s="101"/>
      <c r="KV259" s="101"/>
      <c r="KW259" s="101"/>
      <c r="KX259" s="101"/>
      <c r="KY259" s="101"/>
      <c r="KZ259" s="101"/>
      <c r="LA259" s="101"/>
    </row>
    <row r="260" spans="1:313" s="6" customFormat="1" ht="30" customHeight="1" x14ac:dyDescent="0.25">
      <c r="A260" s="21" t="s">
        <v>1187</v>
      </c>
      <c r="B260" s="21"/>
      <c r="C260" s="21"/>
      <c r="D260" s="22">
        <v>9</v>
      </c>
      <c r="E260" s="23">
        <f t="shared" si="33"/>
        <v>21000000</v>
      </c>
      <c r="F260" s="24">
        <v>5.2499999999999998E-2</v>
      </c>
      <c r="G260" s="23">
        <v>400000000</v>
      </c>
      <c r="H260" s="23" t="s">
        <v>1059</v>
      </c>
      <c r="I260" s="23"/>
      <c r="J260" s="21"/>
      <c r="K260" s="21"/>
      <c r="L260" s="21" t="s">
        <v>80</v>
      </c>
      <c r="M260" s="21">
        <v>51</v>
      </c>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1"/>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c r="GE260" s="101"/>
      <c r="GF260" s="101"/>
      <c r="GG260" s="101"/>
      <c r="GH260" s="101"/>
      <c r="GI260" s="101"/>
      <c r="GJ260" s="101"/>
      <c r="GK260" s="101"/>
      <c r="GL260" s="101"/>
      <c r="GM260" s="101"/>
      <c r="GN260" s="101"/>
      <c r="GO260" s="101"/>
      <c r="GP260" s="101"/>
      <c r="GQ260" s="101"/>
      <c r="GR260" s="101"/>
      <c r="GS260" s="101"/>
      <c r="GT260" s="101"/>
      <c r="GU260" s="101"/>
      <c r="GV260" s="101"/>
      <c r="GW260" s="101"/>
      <c r="GX260" s="101"/>
      <c r="GY260" s="101"/>
      <c r="GZ260" s="101"/>
      <c r="HA260" s="101"/>
      <c r="HB260" s="101"/>
      <c r="HC260" s="101"/>
      <c r="HD260" s="101"/>
      <c r="HE260" s="101"/>
      <c r="HF260" s="101"/>
      <c r="HG260" s="101"/>
      <c r="HH260" s="101"/>
      <c r="HI260" s="101"/>
      <c r="HJ260" s="101"/>
      <c r="HK260" s="101"/>
      <c r="HL260" s="101"/>
      <c r="HM260" s="101"/>
      <c r="HN260" s="101"/>
      <c r="HO260" s="101"/>
      <c r="HP260" s="101"/>
      <c r="HQ260" s="101"/>
      <c r="HR260" s="101"/>
      <c r="HS260" s="101"/>
      <c r="HT260" s="101"/>
      <c r="HU260" s="101"/>
      <c r="HV260" s="101"/>
      <c r="HW260" s="101"/>
      <c r="HX260" s="101"/>
      <c r="HY260" s="101"/>
      <c r="HZ260" s="101"/>
      <c r="IA260" s="101"/>
      <c r="IB260" s="101"/>
      <c r="IC260" s="101"/>
      <c r="ID260" s="101"/>
      <c r="IE260" s="101"/>
      <c r="IF260" s="101"/>
      <c r="IG260" s="101"/>
      <c r="IH260" s="101"/>
      <c r="II260" s="101"/>
      <c r="IJ260" s="101"/>
      <c r="IK260" s="101"/>
      <c r="IL260" s="101"/>
      <c r="IM260" s="101"/>
      <c r="IN260" s="101"/>
      <c r="IO260" s="101"/>
      <c r="IP260" s="101"/>
      <c r="IQ260" s="101"/>
      <c r="IR260" s="101"/>
      <c r="IS260" s="101"/>
      <c r="IT260" s="101"/>
      <c r="IU260" s="101"/>
      <c r="IV260" s="101"/>
      <c r="IW260" s="101"/>
      <c r="IX260" s="101"/>
      <c r="IY260" s="101"/>
      <c r="IZ260" s="101"/>
      <c r="JA260" s="101"/>
      <c r="JB260" s="101"/>
      <c r="JC260" s="101"/>
      <c r="JD260" s="101"/>
      <c r="JE260" s="101"/>
      <c r="JF260" s="101"/>
      <c r="JG260" s="101"/>
      <c r="JH260" s="101"/>
      <c r="JI260" s="101"/>
      <c r="JJ260" s="101"/>
      <c r="JK260" s="101"/>
      <c r="JL260" s="101"/>
      <c r="JM260" s="101"/>
      <c r="JN260" s="101"/>
      <c r="JO260" s="101"/>
      <c r="JP260" s="101"/>
      <c r="JQ260" s="101"/>
      <c r="JR260" s="101"/>
      <c r="JS260" s="101"/>
      <c r="JT260" s="101"/>
      <c r="JU260" s="101"/>
      <c r="JV260" s="101"/>
      <c r="JW260" s="101"/>
      <c r="JX260" s="101"/>
      <c r="JY260" s="101"/>
      <c r="JZ260" s="101"/>
      <c r="KA260" s="101"/>
      <c r="KB260" s="101"/>
      <c r="KC260" s="101"/>
      <c r="KD260" s="101"/>
      <c r="KE260" s="101"/>
      <c r="KF260" s="101"/>
      <c r="KG260" s="101"/>
      <c r="KH260" s="101"/>
      <c r="KI260" s="101"/>
      <c r="KJ260" s="101"/>
      <c r="KK260" s="101"/>
      <c r="KL260" s="101"/>
      <c r="KM260" s="101"/>
      <c r="KN260" s="101"/>
      <c r="KO260" s="101"/>
      <c r="KP260" s="101"/>
      <c r="KQ260" s="101"/>
      <c r="KR260" s="101"/>
      <c r="KS260" s="101"/>
      <c r="KT260" s="101"/>
      <c r="KU260" s="101"/>
      <c r="KV260" s="101"/>
      <c r="KW260" s="101"/>
      <c r="KX260" s="101"/>
      <c r="KY260" s="101"/>
      <c r="KZ260" s="101"/>
      <c r="LA260" s="101"/>
    </row>
    <row r="261" spans="1:313" s="6" customFormat="1" ht="30" customHeight="1" x14ac:dyDescent="0.25">
      <c r="A261" s="21"/>
      <c r="B261" s="62"/>
      <c r="C261" s="62"/>
      <c r="D261" s="63">
        <v>10</v>
      </c>
      <c r="E261" s="64">
        <f t="shared" ref="E261:E262" si="34">G261*F261</f>
        <v>1517000</v>
      </c>
      <c r="F261" s="65">
        <v>4.1000000000000002E-2</v>
      </c>
      <c r="G261" s="64">
        <v>37000000</v>
      </c>
      <c r="H261" s="64" t="s">
        <v>18</v>
      </c>
      <c r="I261" s="64"/>
      <c r="J261" s="62"/>
      <c r="K261" s="62">
        <v>8</v>
      </c>
      <c r="L261" s="62" t="s">
        <v>17</v>
      </c>
      <c r="M261" s="2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1"/>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c r="GE261" s="101"/>
      <c r="GF261" s="101"/>
      <c r="GG261" s="101"/>
      <c r="GH261" s="101"/>
      <c r="GI261" s="101"/>
      <c r="GJ261" s="101"/>
      <c r="GK261" s="101"/>
      <c r="GL261" s="101"/>
      <c r="GM261" s="101"/>
      <c r="GN261" s="101"/>
      <c r="GO261" s="101"/>
      <c r="GP261" s="101"/>
      <c r="GQ261" s="101"/>
      <c r="GR261" s="101"/>
      <c r="GS261" s="101"/>
      <c r="GT261" s="101"/>
      <c r="GU261" s="101"/>
      <c r="GV261" s="101"/>
      <c r="GW261" s="101"/>
      <c r="GX261" s="101"/>
      <c r="GY261" s="101"/>
      <c r="GZ261" s="101"/>
      <c r="HA261" s="101"/>
      <c r="HB261" s="101"/>
      <c r="HC261" s="101"/>
      <c r="HD261" s="101"/>
      <c r="HE261" s="101"/>
      <c r="HF261" s="101"/>
      <c r="HG261" s="101"/>
      <c r="HH261" s="101"/>
      <c r="HI261" s="101"/>
      <c r="HJ261" s="101"/>
      <c r="HK261" s="101"/>
      <c r="HL261" s="101"/>
      <c r="HM261" s="101"/>
      <c r="HN261" s="101"/>
      <c r="HO261" s="101"/>
      <c r="HP261" s="101"/>
      <c r="HQ261" s="101"/>
      <c r="HR261" s="101"/>
      <c r="HS261" s="101"/>
      <c r="HT261" s="101"/>
      <c r="HU261" s="101"/>
      <c r="HV261" s="101"/>
      <c r="HW261" s="101"/>
      <c r="HX261" s="101"/>
      <c r="HY261" s="101"/>
      <c r="HZ261" s="101"/>
      <c r="IA261" s="101"/>
      <c r="IB261" s="101"/>
      <c r="IC261" s="101"/>
      <c r="ID261" s="101"/>
      <c r="IE261" s="101"/>
      <c r="IF261" s="101"/>
      <c r="IG261" s="101"/>
      <c r="IH261" s="101"/>
      <c r="II261" s="101"/>
      <c r="IJ261" s="101"/>
      <c r="IK261" s="101"/>
      <c r="IL261" s="101"/>
      <c r="IM261" s="101"/>
      <c r="IN261" s="101"/>
      <c r="IO261" s="101"/>
      <c r="IP261" s="101"/>
      <c r="IQ261" s="101"/>
      <c r="IR261" s="101"/>
      <c r="IS261" s="101"/>
      <c r="IT261" s="101"/>
      <c r="IU261" s="101"/>
      <c r="IV261" s="101"/>
      <c r="IW261" s="101"/>
      <c r="IX261" s="101"/>
      <c r="IY261" s="101"/>
      <c r="IZ261" s="101"/>
      <c r="JA261" s="101"/>
      <c r="JB261" s="101"/>
      <c r="JC261" s="101"/>
      <c r="JD261" s="101"/>
      <c r="JE261" s="101"/>
      <c r="JF261" s="101"/>
      <c r="JG261" s="101"/>
      <c r="JH261" s="101"/>
      <c r="JI261" s="101"/>
      <c r="JJ261" s="101"/>
      <c r="JK261" s="101"/>
      <c r="JL261" s="101"/>
      <c r="JM261" s="101"/>
      <c r="JN261" s="101"/>
      <c r="JO261" s="101"/>
      <c r="JP261" s="101"/>
      <c r="JQ261" s="101"/>
      <c r="JR261" s="101"/>
      <c r="JS261" s="101"/>
      <c r="JT261" s="101"/>
      <c r="JU261" s="101"/>
      <c r="JV261" s="101"/>
      <c r="JW261" s="101"/>
      <c r="JX261" s="101"/>
      <c r="JY261" s="101"/>
      <c r="JZ261" s="101"/>
      <c r="KA261" s="101"/>
      <c r="KB261" s="101"/>
      <c r="KC261" s="101"/>
      <c r="KD261" s="101"/>
      <c r="KE261" s="101"/>
      <c r="KF261" s="101"/>
      <c r="KG261" s="101"/>
      <c r="KH261" s="101"/>
      <c r="KI261" s="101"/>
      <c r="KJ261" s="101"/>
      <c r="KK261" s="101"/>
      <c r="KL261" s="101"/>
      <c r="KM261" s="101"/>
      <c r="KN261" s="101"/>
      <c r="KO261" s="101"/>
      <c r="KP261" s="101"/>
      <c r="KQ261" s="101"/>
      <c r="KR261" s="101"/>
      <c r="KS261" s="101"/>
      <c r="KT261" s="101"/>
      <c r="KU261" s="101"/>
      <c r="KV261" s="101"/>
      <c r="KW261" s="101"/>
      <c r="KX261" s="101"/>
      <c r="KY261" s="101"/>
      <c r="KZ261" s="101"/>
      <c r="LA261" s="101"/>
    </row>
    <row r="262" spans="1:313" s="6" customFormat="1" ht="30" customHeight="1" x14ac:dyDescent="0.25">
      <c r="A262" s="31" t="s">
        <v>833</v>
      </c>
      <c r="B262" s="31"/>
      <c r="C262" s="31"/>
      <c r="D262" s="22">
        <v>10</v>
      </c>
      <c r="E262" s="23">
        <f t="shared" si="34"/>
        <v>3000000</v>
      </c>
      <c r="F262" s="24">
        <v>4.8000000000000001E-2</v>
      </c>
      <c r="G262" s="23">
        <f>12500000+50000000</f>
        <v>62500000</v>
      </c>
      <c r="H262" s="23" t="s">
        <v>324</v>
      </c>
      <c r="I262" s="23"/>
      <c r="J262" s="21" t="s">
        <v>62</v>
      </c>
      <c r="K262" s="21">
        <v>8</v>
      </c>
      <c r="L262" s="21" t="s">
        <v>689</v>
      </c>
      <c r="M262" s="2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1"/>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c r="GE262" s="101"/>
      <c r="GF262" s="101"/>
      <c r="GG262" s="101"/>
      <c r="GH262" s="101"/>
      <c r="GI262" s="101"/>
      <c r="GJ262" s="101"/>
      <c r="GK262" s="101"/>
      <c r="GL262" s="101"/>
      <c r="GM262" s="101"/>
      <c r="GN262" s="101"/>
      <c r="GO262" s="101"/>
      <c r="GP262" s="101"/>
      <c r="GQ262" s="101"/>
      <c r="GR262" s="101"/>
      <c r="GS262" s="101"/>
      <c r="GT262" s="101"/>
      <c r="GU262" s="101"/>
      <c r="GV262" s="101"/>
      <c r="GW262" s="101"/>
      <c r="GX262" s="101"/>
      <c r="GY262" s="101"/>
      <c r="GZ262" s="101"/>
      <c r="HA262" s="101"/>
      <c r="HB262" s="101"/>
      <c r="HC262" s="101"/>
      <c r="HD262" s="101"/>
      <c r="HE262" s="101"/>
      <c r="HF262" s="101"/>
      <c r="HG262" s="101"/>
      <c r="HH262" s="101"/>
      <c r="HI262" s="101"/>
      <c r="HJ262" s="101"/>
      <c r="HK262" s="101"/>
      <c r="HL262" s="101"/>
      <c r="HM262" s="101"/>
      <c r="HN262" s="101"/>
      <c r="HO262" s="101"/>
      <c r="HP262" s="101"/>
      <c r="HQ262" s="101"/>
      <c r="HR262" s="101"/>
      <c r="HS262" s="101"/>
      <c r="HT262" s="101"/>
      <c r="HU262" s="101"/>
      <c r="HV262" s="101"/>
      <c r="HW262" s="101"/>
      <c r="HX262" s="101"/>
      <c r="HY262" s="101"/>
      <c r="HZ262" s="101"/>
      <c r="IA262" s="101"/>
      <c r="IB262" s="101"/>
      <c r="IC262" s="101"/>
      <c r="ID262" s="101"/>
      <c r="IE262" s="101"/>
      <c r="IF262" s="101"/>
      <c r="IG262" s="101"/>
      <c r="IH262" s="101"/>
      <c r="II262" s="101"/>
      <c r="IJ262" s="101"/>
      <c r="IK262" s="101"/>
      <c r="IL262" s="101"/>
      <c r="IM262" s="101"/>
      <c r="IN262" s="101"/>
      <c r="IO262" s="101"/>
      <c r="IP262" s="101"/>
      <c r="IQ262" s="101"/>
      <c r="IR262" s="101"/>
      <c r="IS262" s="101"/>
      <c r="IT262" s="101"/>
      <c r="IU262" s="101"/>
      <c r="IV262" s="101"/>
      <c r="IW262" s="101"/>
      <c r="IX262" s="101"/>
      <c r="IY262" s="101"/>
      <c r="IZ262" s="101"/>
      <c r="JA262" s="101"/>
      <c r="JB262" s="101"/>
      <c r="JC262" s="101"/>
      <c r="JD262" s="101"/>
      <c r="JE262" s="101"/>
      <c r="JF262" s="101"/>
      <c r="JG262" s="101"/>
      <c r="JH262" s="101"/>
      <c r="JI262" s="101"/>
      <c r="JJ262" s="101"/>
      <c r="JK262" s="101"/>
      <c r="JL262" s="101"/>
      <c r="JM262" s="101"/>
      <c r="JN262" s="101"/>
      <c r="JO262" s="101"/>
      <c r="JP262" s="101"/>
      <c r="JQ262" s="101"/>
      <c r="JR262" s="101"/>
      <c r="JS262" s="101"/>
      <c r="JT262" s="101"/>
      <c r="JU262" s="101"/>
      <c r="JV262" s="101"/>
      <c r="JW262" s="101"/>
      <c r="JX262" s="101"/>
      <c r="JY262" s="101"/>
      <c r="JZ262" s="101"/>
      <c r="KA262" s="101"/>
      <c r="KB262" s="101"/>
      <c r="KC262" s="101"/>
      <c r="KD262" s="101"/>
      <c r="KE262" s="101"/>
      <c r="KF262" s="101"/>
      <c r="KG262" s="101"/>
      <c r="KH262" s="101"/>
      <c r="KI262" s="101"/>
      <c r="KJ262" s="101"/>
      <c r="KK262" s="101"/>
      <c r="KL262" s="101"/>
      <c r="KM262" s="101"/>
      <c r="KN262" s="101"/>
      <c r="KO262" s="101"/>
      <c r="KP262" s="101"/>
      <c r="KQ262" s="101"/>
      <c r="KR262" s="101"/>
      <c r="KS262" s="101"/>
      <c r="KT262" s="101"/>
      <c r="KU262" s="101"/>
      <c r="KV262" s="101"/>
      <c r="KW262" s="101"/>
      <c r="KX262" s="101"/>
      <c r="KY262" s="101"/>
      <c r="KZ262" s="101"/>
      <c r="LA262" s="101"/>
    </row>
    <row r="263" spans="1:313" s="6" customFormat="1" ht="30" customHeight="1" x14ac:dyDescent="0.25">
      <c r="A263" s="21"/>
      <c r="B263" s="21"/>
      <c r="C263" s="21"/>
      <c r="D263" s="22">
        <v>10</v>
      </c>
      <c r="E263" s="23">
        <f t="shared" ref="E263:E265" si="35">G263*F263</f>
        <v>2500000</v>
      </c>
      <c r="F263" s="24">
        <v>0.05</v>
      </c>
      <c r="G263" s="23">
        <v>50000000</v>
      </c>
      <c r="H263" s="21" t="s">
        <v>1192</v>
      </c>
      <c r="I263" s="21"/>
      <c r="J263" s="21"/>
      <c r="K263" s="21"/>
      <c r="L263" s="21" t="s">
        <v>1191</v>
      </c>
      <c r="M263" s="2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1"/>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c r="GE263" s="101"/>
      <c r="GF263" s="101"/>
      <c r="GG263" s="101"/>
      <c r="GH263" s="101"/>
      <c r="GI263" s="101"/>
      <c r="GJ263" s="101"/>
      <c r="GK263" s="101"/>
      <c r="GL263" s="101"/>
      <c r="GM263" s="101"/>
      <c r="GN263" s="101"/>
      <c r="GO263" s="101"/>
      <c r="GP263" s="101"/>
      <c r="GQ263" s="101"/>
      <c r="GR263" s="101"/>
      <c r="GS263" s="101"/>
      <c r="GT263" s="101"/>
      <c r="GU263" s="101"/>
      <c r="GV263" s="101"/>
      <c r="GW263" s="101"/>
      <c r="GX263" s="101"/>
      <c r="GY263" s="101"/>
      <c r="GZ263" s="101"/>
      <c r="HA263" s="101"/>
      <c r="HB263" s="101"/>
      <c r="HC263" s="101"/>
      <c r="HD263" s="101"/>
      <c r="HE263" s="101"/>
      <c r="HF263" s="101"/>
      <c r="HG263" s="101"/>
      <c r="HH263" s="101"/>
      <c r="HI263" s="101"/>
      <c r="HJ263" s="101"/>
      <c r="HK263" s="101"/>
      <c r="HL263" s="101"/>
      <c r="HM263" s="101"/>
      <c r="HN263" s="101"/>
      <c r="HO263" s="101"/>
      <c r="HP263" s="101"/>
      <c r="HQ263" s="101"/>
      <c r="HR263" s="101"/>
      <c r="HS263" s="101"/>
      <c r="HT263" s="101"/>
      <c r="HU263" s="101"/>
      <c r="HV263" s="101"/>
      <c r="HW263" s="101"/>
      <c r="HX263" s="101"/>
      <c r="HY263" s="101"/>
      <c r="HZ263" s="101"/>
      <c r="IA263" s="101"/>
      <c r="IB263" s="101"/>
      <c r="IC263" s="101"/>
      <c r="ID263" s="101"/>
      <c r="IE263" s="101"/>
      <c r="IF263" s="101"/>
      <c r="IG263" s="101"/>
      <c r="IH263" s="101"/>
      <c r="II263" s="101"/>
      <c r="IJ263" s="101"/>
      <c r="IK263" s="101"/>
      <c r="IL263" s="101"/>
      <c r="IM263" s="101"/>
      <c r="IN263" s="101"/>
      <c r="IO263" s="101"/>
      <c r="IP263" s="101"/>
      <c r="IQ263" s="101"/>
      <c r="IR263" s="101"/>
      <c r="IS263" s="101"/>
      <c r="IT263" s="101"/>
      <c r="IU263" s="101"/>
      <c r="IV263" s="101"/>
      <c r="IW263" s="101"/>
      <c r="IX263" s="101"/>
      <c r="IY263" s="101"/>
      <c r="IZ263" s="101"/>
      <c r="JA263" s="101"/>
      <c r="JB263" s="101"/>
      <c r="JC263" s="101"/>
      <c r="JD263" s="101"/>
      <c r="JE263" s="101"/>
      <c r="JF263" s="101"/>
      <c r="JG263" s="101"/>
      <c r="JH263" s="101"/>
      <c r="JI263" s="101"/>
      <c r="JJ263" s="101"/>
      <c r="JK263" s="101"/>
      <c r="JL263" s="101"/>
      <c r="JM263" s="101"/>
      <c r="JN263" s="101"/>
      <c r="JO263" s="101"/>
      <c r="JP263" s="101"/>
      <c r="JQ263" s="101"/>
      <c r="JR263" s="101"/>
      <c r="JS263" s="101"/>
      <c r="JT263" s="101"/>
      <c r="JU263" s="101"/>
      <c r="JV263" s="101"/>
      <c r="JW263" s="101"/>
      <c r="JX263" s="101"/>
      <c r="JY263" s="101"/>
      <c r="JZ263" s="101"/>
      <c r="KA263" s="101"/>
      <c r="KB263" s="101"/>
      <c r="KC263" s="101"/>
      <c r="KD263" s="101"/>
      <c r="KE263" s="101"/>
      <c r="KF263" s="101"/>
      <c r="KG263" s="101"/>
      <c r="KH263" s="101"/>
      <c r="KI263" s="101"/>
      <c r="KJ263" s="101"/>
      <c r="KK263" s="101"/>
      <c r="KL263" s="101"/>
      <c r="KM263" s="101"/>
      <c r="KN263" s="101"/>
      <c r="KO263" s="101"/>
      <c r="KP263" s="101"/>
      <c r="KQ263" s="101"/>
      <c r="KR263" s="101"/>
      <c r="KS263" s="101"/>
      <c r="KT263" s="101"/>
      <c r="KU263" s="101"/>
      <c r="KV263" s="101"/>
      <c r="KW263" s="101"/>
      <c r="KX263" s="101"/>
      <c r="KY263" s="101"/>
      <c r="KZ263" s="101"/>
      <c r="LA263" s="101"/>
    </row>
    <row r="264" spans="1:313" s="6" customFormat="1" ht="30" customHeight="1" x14ac:dyDescent="0.25">
      <c r="A264" s="60" t="s">
        <v>972</v>
      </c>
      <c r="B264" s="60"/>
      <c r="C264" s="60"/>
      <c r="D264" s="30">
        <v>10</v>
      </c>
      <c r="E264" s="23">
        <f t="shared" si="35"/>
        <v>4000000</v>
      </c>
      <c r="F264" s="24">
        <v>0.04</v>
      </c>
      <c r="G264" s="26">
        <v>100000000</v>
      </c>
      <c r="H264" s="26" t="s">
        <v>424</v>
      </c>
      <c r="I264" s="26"/>
      <c r="J264" s="29"/>
      <c r="K264" s="29"/>
      <c r="L264" s="29" t="s">
        <v>423</v>
      </c>
      <c r="M264" s="2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c r="GE264" s="101"/>
      <c r="GF264" s="101"/>
      <c r="GG264" s="101"/>
      <c r="GH264" s="101"/>
      <c r="GI264" s="101"/>
      <c r="GJ264" s="101"/>
      <c r="GK264" s="101"/>
      <c r="GL264" s="101"/>
      <c r="GM264" s="101"/>
      <c r="GN264" s="101"/>
      <c r="GO264" s="101"/>
      <c r="GP264" s="101"/>
      <c r="GQ264" s="101"/>
      <c r="GR264" s="101"/>
      <c r="GS264" s="101"/>
      <c r="GT264" s="101"/>
      <c r="GU264" s="101"/>
      <c r="GV264" s="101"/>
      <c r="GW264" s="101"/>
      <c r="GX264" s="101"/>
      <c r="GY264" s="101"/>
      <c r="GZ264" s="101"/>
      <c r="HA264" s="101"/>
      <c r="HB264" s="101"/>
      <c r="HC264" s="101"/>
      <c r="HD264" s="101"/>
      <c r="HE264" s="101"/>
      <c r="HF264" s="101"/>
      <c r="HG264" s="101"/>
      <c r="HH264" s="101"/>
      <c r="HI264" s="101"/>
      <c r="HJ264" s="101"/>
      <c r="HK264" s="101"/>
      <c r="HL264" s="101"/>
      <c r="HM264" s="101"/>
      <c r="HN264" s="101"/>
      <c r="HO264" s="101"/>
      <c r="HP264" s="101"/>
      <c r="HQ264" s="101"/>
      <c r="HR264" s="101"/>
      <c r="HS264" s="101"/>
      <c r="HT264" s="101"/>
      <c r="HU264" s="101"/>
      <c r="HV264" s="101"/>
      <c r="HW264" s="101"/>
      <c r="HX264" s="101"/>
      <c r="HY264" s="101"/>
      <c r="HZ264" s="101"/>
      <c r="IA264" s="101"/>
      <c r="IB264" s="101"/>
      <c r="IC264" s="101"/>
      <c r="ID264" s="101"/>
      <c r="IE264" s="101"/>
      <c r="IF264" s="101"/>
      <c r="IG264" s="101"/>
      <c r="IH264" s="101"/>
      <c r="II264" s="101"/>
      <c r="IJ264" s="101"/>
      <c r="IK264" s="101"/>
      <c r="IL264" s="101"/>
      <c r="IM264" s="101"/>
      <c r="IN264" s="101"/>
      <c r="IO264" s="101"/>
      <c r="IP264" s="101"/>
      <c r="IQ264" s="101"/>
      <c r="IR264" s="101"/>
      <c r="IS264" s="101"/>
      <c r="IT264" s="101"/>
      <c r="IU264" s="101"/>
      <c r="IV264" s="101"/>
      <c r="IW264" s="101"/>
      <c r="IX264" s="101"/>
      <c r="IY264" s="101"/>
      <c r="IZ264" s="101"/>
      <c r="JA264" s="101"/>
      <c r="JB264" s="101"/>
      <c r="JC264" s="101"/>
      <c r="JD264" s="101"/>
      <c r="JE264" s="101"/>
      <c r="JF264" s="101"/>
      <c r="JG264" s="101"/>
      <c r="JH264" s="101"/>
      <c r="JI264" s="101"/>
      <c r="JJ264" s="101"/>
      <c r="JK264" s="101"/>
      <c r="JL264" s="101"/>
      <c r="JM264" s="101"/>
      <c r="JN264" s="101"/>
      <c r="JO264" s="101"/>
      <c r="JP264" s="101"/>
      <c r="JQ264" s="101"/>
      <c r="JR264" s="101"/>
      <c r="JS264" s="101"/>
      <c r="JT264" s="101"/>
      <c r="JU264" s="101"/>
      <c r="JV264" s="101"/>
      <c r="JW264" s="101"/>
      <c r="JX264" s="101"/>
      <c r="JY264" s="101"/>
      <c r="JZ264" s="101"/>
      <c r="KA264" s="101"/>
      <c r="KB264" s="101"/>
      <c r="KC264" s="101"/>
      <c r="KD264" s="101"/>
      <c r="KE264" s="101"/>
      <c r="KF264" s="101"/>
      <c r="KG264" s="101"/>
      <c r="KH264" s="101"/>
      <c r="KI264" s="101"/>
      <c r="KJ264" s="101"/>
      <c r="KK264" s="101"/>
      <c r="KL264" s="101"/>
      <c r="KM264" s="101"/>
      <c r="KN264" s="101"/>
      <c r="KO264" s="101"/>
      <c r="KP264" s="101"/>
      <c r="KQ264" s="101"/>
      <c r="KR264" s="101"/>
      <c r="KS264" s="101"/>
      <c r="KT264" s="101"/>
      <c r="KU264" s="101"/>
      <c r="KV264" s="101"/>
      <c r="KW264" s="101"/>
      <c r="KX264" s="101"/>
      <c r="KY264" s="101"/>
      <c r="KZ264" s="101"/>
      <c r="LA264" s="101"/>
    </row>
    <row r="265" spans="1:313" s="6" customFormat="1" ht="30" customHeight="1" x14ac:dyDescent="0.25">
      <c r="A265" s="21" t="s">
        <v>680</v>
      </c>
      <c r="B265" s="21"/>
      <c r="C265" s="21"/>
      <c r="D265" s="22">
        <v>10</v>
      </c>
      <c r="E265" s="23">
        <f t="shared" si="35"/>
        <v>450000</v>
      </c>
      <c r="F265" s="24">
        <v>4.4999999999999998E-2</v>
      </c>
      <c r="G265" s="23">
        <v>10000000</v>
      </c>
      <c r="H265" s="23" t="s">
        <v>160</v>
      </c>
      <c r="I265" s="23"/>
      <c r="J265" s="21"/>
      <c r="K265" s="21">
        <v>5</v>
      </c>
      <c r="L265" s="21" t="s">
        <v>41</v>
      </c>
      <c r="M265" s="21">
        <v>105</v>
      </c>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1"/>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c r="GE265" s="101"/>
      <c r="GF265" s="101"/>
      <c r="GG265" s="101"/>
      <c r="GH265" s="101"/>
      <c r="GI265" s="101"/>
      <c r="GJ265" s="101"/>
      <c r="GK265" s="101"/>
      <c r="GL265" s="101"/>
      <c r="GM265" s="101"/>
      <c r="GN265" s="101"/>
      <c r="GO265" s="101"/>
      <c r="GP265" s="101"/>
      <c r="GQ265" s="101"/>
      <c r="GR265" s="101"/>
      <c r="GS265" s="101"/>
      <c r="GT265" s="101"/>
      <c r="GU265" s="101"/>
      <c r="GV265" s="101"/>
      <c r="GW265" s="101"/>
      <c r="GX265" s="101"/>
      <c r="GY265" s="101"/>
      <c r="GZ265" s="101"/>
      <c r="HA265" s="101"/>
      <c r="HB265" s="101"/>
      <c r="HC265" s="101"/>
      <c r="HD265" s="101"/>
      <c r="HE265" s="101"/>
      <c r="HF265" s="101"/>
      <c r="HG265" s="101"/>
      <c r="HH265" s="101"/>
      <c r="HI265" s="101"/>
      <c r="HJ265" s="101"/>
      <c r="HK265" s="101"/>
      <c r="HL265" s="101"/>
      <c r="HM265" s="101"/>
      <c r="HN265" s="101"/>
      <c r="HO265" s="101"/>
      <c r="HP265" s="101"/>
      <c r="HQ265" s="101"/>
      <c r="HR265" s="101"/>
      <c r="HS265" s="101"/>
      <c r="HT265" s="101"/>
      <c r="HU265" s="101"/>
      <c r="HV265" s="101"/>
      <c r="HW265" s="101"/>
      <c r="HX265" s="101"/>
      <c r="HY265" s="101"/>
      <c r="HZ265" s="101"/>
      <c r="IA265" s="101"/>
      <c r="IB265" s="101"/>
      <c r="IC265" s="101"/>
      <c r="ID265" s="101"/>
      <c r="IE265" s="101"/>
      <c r="IF265" s="101"/>
      <c r="IG265" s="101"/>
      <c r="IH265" s="101"/>
      <c r="II265" s="101"/>
      <c r="IJ265" s="101"/>
      <c r="IK265" s="101"/>
      <c r="IL265" s="101"/>
      <c r="IM265" s="101"/>
      <c r="IN265" s="101"/>
      <c r="IO265" s="101"/>
      <c r="IP265" s="101"/>
      <c r="IQ265" s="101"/>
      <c r="IR265" s="101"/>
      <c r="IS265" s="101"/>
      <c r="IT265" s="101"/>
      <c r="IU265" s="101"/>
      <c r="IV265" s="101"/>
      <c r="IW265" s="101"/>
      <c r="IX265" s="101"/>
      <c r="IY265" s="101"/>
      <c r="IZ265" s="101"/>
      <c r="JA265" s="101"/>
      <c r="JB265" s="101"/>
      <c r="JC265" s="101"/>
      <c r="JD265" s="101"/>
      <c r="JE265" s="101"/>
      <c r="JF265" s="101"/>
      <c r="JG265" s="101"/>
      <c r="JH265" s="101"/>
      <c r="JI265" s="101"/>
      <c r="JJ265" s="101"/>
      <c r="JK265" s="101"/>
      <c r="JL265" s="101"/>
      <c r="JM265" s="101"/>
      <c r="JN265" s="101"/>
      <c r="JO265" s="101"/>
      <c r="JP265" s="101"/>
      <c r="JQ265" s="101"/>
      <c r="JR265" s="101"/>
      <c r="JS265" s="101"/>
      <c r="JT265" s="101"/>
      <c r="JU265" s="101"/>
      <c r="JV265" s="101"/>
      <c r="JW265" s="101"/>
      <c r="JX265" s="101"/>
      <c r="JY265" s="101"/>
      <c r="JZ265" s="101"/>
      <c r="KA265" s="101"/>
      <c r="KB265" s="101"/>
      <c r="KC265" s="101"/>
      <c r="KD265" s="101"/>
      <c r="KE265" s="101"/>
      <c r="KF265" s="101"/>
      <c r="KG265" s="101"/>
      <c r="KH265" s="101"/>
      <c r="KI265" s="101"/>
      <c r="KJ265" s="101"/>
      <c r="KK265" s="101"/>
      <c r="KL265" s="101"/>
      <c r="KM265" s="101"/>
      <c r="KN265" s="101"/>
      <c r="KO265" s="101"/>
      <c r="KP265" s="101"/>
      <c r="KQ265" s="101"/>
      <c r="KR265" s="101"/>
      <c r="KS265" s="101"/>
      <c r="KT265" s="101"/>
      <c r="KU265" s="101"/>
      <c r="KV265" s="101"/>
      <c r="KW265" s="101"/>
      <c r="KX265" s="101"/>
      <c r="KY265" s="101"/>
      <c r="KZ265" s="101"/>
      <c r="LA265" s="101"/>
    </row>
    <row r="266" spans="1:313" s="6" customFormat="1" ht="30" customHeight="1" x14ac:dyDescent="0.25">
      <c r="A266" s="21"/>
      <c r="B266" s="21"/>
      <c r="C266" s="21"/>
      <c r="D266" s="22">
        <v>10</v>
      </c>
      <c r="E266" s="23">
        <f t="shared" ref="E266:E268" si="36">G266*F266</f>
        <v>4500000</v>
      </c>
      <c r="F266" s="24">
        <v>4.4999999999999998E-2</v>
      </c>
      <c r="G266" s="23">
        <v>100000000</v>
      </c>
      <c r="H266" s="23" t="s">
        <v>271</v>
      </c>
      <c r="I266" s="23"/>
      <c r="J266" s="21"/>
      <c r="K266" s="21"/>
      <c r="L266" s="21" t="s">
        <v>132</v>
      </c>
      <c r="M266" s="2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1"/>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c r="GE266" s="101"/>
      <c r="GF266" s="101"/>
      <c r="GG266" s="101"/>
      <c r="GH266" s="101"/>
      <c r="GI266" s="101"/>
      <c r="GJ266" s="101"/>
      <c r="GK266" s="101"/>
      <c r="GL266" s="101"/>
      <c r="GM266" s="101"/>
      <c r="GN266" s="101"/>
      <c r="GO266" s="101"/>
      <c r="GP266" s="101"/>
      <c r="GQ266" s="101"/>
      <c r="GR266" s="101"/>
      <c r="GS266" s="101"/>
      <c r="GT266" s="101"/>
      <c r="GU266" s="101"/>
      <c r="GV266" s="101"/>
      <c r="GW266" s="101"/>
      <c r="GX266" s="101"/>
      <c r="GY266" s="101"/>
      <c r="GZ266" s="101"/>
      <c r="HA266" s="101"/>
      <c r="HB266" s="101"/>
      <c r="HC266" s="101"/>
      <c r="HD266" s="101"/>
      <c r="HE266" s="101"/>
      <c r="HF266" s="101"/>
      <c r="HG266" s="101"/>
      <c r="HH266" s="101"/>
      <c r="HI266" s="101"/>
      <c r="HJ266" s="101"/>
      <c r="HK266" s="101"/>
      <c r="HL266" s="101"/>
      <c r="HM266" s="101"/>
      <c r="HN266" s="101"/>
      <c r="HO266" s="101"/>
      <c r="HP266" s="101"/>
      <c r="HQ266" s="101"/>
      <c r="HR266" s="101"/>
      <c r="HS266" s="101"/>
      <c r="HT266" s="101"/>
      <c r="HU266" s="101"/>
      <c r="HV266" s="101"/>
      <c r="HW266" s="101"/>
      <c r="HX266" s="101"/>
      <c r="HY266" s="101"/>
      <c r="HZ266" s="101"/>
      <c r="IA266" s="101"/>
      <c r="IB266" s="101"/>
      <c r="IC266" s="101"/>
      <c r="ID266" s="101"/>
      <c r="IE266" s="101"/>
      <c r="IF266" s="101"/>
      <c r="IG266" s="101"/>
      <c r="IH266" s="101"/>
      <c r="II266" s="101"/>
      <c r="IJ266" s="101"/>
      <c r="IK266" s="101"/>
      <c r="IL266" s="101"/>
      <c r="IM266" s="101"/>
      <c r="IN266" s="101"/>
      <c r="IO266" s="101"/>
      <c r="IP266" s="101"/>
      <c r="IQ266" s="101"/>
      <c r="IR266" s="101"/>
      <c r="IS266" s="101"/>
      <c r="IT266" s="101"/>
      <c r="IU266" s="101"/>
      <c r="IV266" s="101"/>
      <c r="IW266" s="101"/>
      <c r="IX266" s="101"/>
      <c r="IY266" s="101"/>
      <c r="IZ266" s="101"/>
      <c r="JA266" s="101"/>
      <c r="JB266" s="101"/>
      <c r="JC266" s="101"/>
      <c r="JD266" s="101"/>
      <c r="JE266" s="101"/>
      <c r="JF266" s="101"/>
      <c r="JG266" s="101"/>
      <c r="JH266" s="101"/>
      <c r="JI266" s="101"/>
      <c r="JJ266" s="101"/>
      <c r="JK266" s="101"/>
      <c r="JL266" s="101"/>
      <c r="JM266" s="101"/>
      <c r="JN266" s="101"/>
      <c r="JO266" s="101"/>
      <c r="JP266" s="101"/>
      <c r="JQ266" s="101"/>
      <c r="JR266" s="101"/>
      <c r="JS266" s="101"/>
      <c r="JT266" s="101"/>
      <c r="JU266" s="101"/>
      <c r="JV266" s="101"/>
      <c r="JW266" s="101"/>
      <c r="JX266" s="101"/>
      <c r="JY266" s="101"/>
      <c r="JZ266" s="101"/>
      <c r="KA266" s="101"/>
      <c r="KB266" s="101"/>
      <c r="KC266" s="101"/>
      <c r="KD266" s="101"/>
      <c r="KE266" s="101"/>
      <c r="KF266" s="101"/>
      <c r="KG266" s="101"/>
      <c r="KH266" s="101"/>
      <c r="KI266" s="101"/>
      <c r="KJ266" s="101"/>
      <c r="KK266" s="101"/>
      <c r="KL266" s="101"/>
      <c r="KM266" s="101"/>
      <c r="KN266" s="101"/>
      <c r="KO266" s="101"/>
      <c r="KP266" s="101"/>
      <c r="KQ266" s="101"/>
      <c r="KR266" s="101"/>
      <c r="KS266" s="101"/>
      <c r="KT266" s="101"/>
      <c r="KU266" s="101"/>
      <c r="KV266" s="101"/>
      <c r="KW266" s="101"/>
      <c r="KX266" s="101"/>
      <c r="KY266" s="101"/>
      <c r="KZ266" s="101"/>
      <c r="LA266" s="101"/>
    </row>
    <row r="267" spans="1:313" s="6" customFormat="1" ht="30" customHeight="1" x14ac:dyDescent="0.25">
      <c r="A267" s="21" t="s">
        <v>1194</v>
      </c>
      <c r="B267" s="21"/>
      <c r="C267" s="21"/>
      <c r="D267" s="22">
        <v>10</v>
      </c>
      <c r="E267" s="23">
        <f t="shared" si="36"/>
        <v>1250000</v>
      </c>
      <c r="F267" s="24">
        <v>0.05</v>
      </c>
      <c r="G267" s="23">
        <v>25000000</v>
      </c>
      <c r="H267" s="23" t="s">
        <v>255</v>
      </c>
      <c r="I267" s="23"/>
      <c r="J267" s="21"/>
      <c r="K267" s="21">
        <v>7</v>
      </c>
      <c r="L267" s="21" t="s">
        <v>254</v>
      </c>
      <c r="M267" s="2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1"/>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c r="GE267" s="101"/>
      <c r="GF267" s="101"/>
      <c r="GG267" s="101"/>
      <c r="GH267" s="101"/>
      <c r="GI267" s="101"/>
      <c r="GJ267" s="101"/>
      <c r="GK267" s="101"/>
      <c r="GL267" s="101"/>
      <c r="GM267" s="101"/>
      <c r="GN267" s="101"/>
      <c r="GO267" s="101"/>
      <c r="GP267" s="101"/>
      <c r="GQ267" s="101"/>
      <c r="GR267" s="101"/>
      <c r="GS267" s="101"/>
      <c r="GT267" s="101"/>
      <c r="GU267" s="101"/>
      <c r="GV267" s="101"/>
      <c r="GW267" s="101"/>
      <c r="GX267" s="101"/>
      <c r="GY267" s="101"/>
      <c r="GZ267" s="101"/>
      <c r="HA267" s="101"/>
      <c r="HB267" s="101"/>
      <c r="HC267" s="101"/>
      <c r="HD267" s="101"/>
      <c r="HE267" s="101"/>
      <c r="HF267" s="101"/>
      <c r="HG267" s="101"/>
      <c r="HH267" s="101"/>
      <c r="HI267" s="101"/>
      <c r="HJ267" s="101"/>
      <c r="HK267" s="101"/>
      <c r="HL267" s="101"/>
      <c r="HM267" s="101"/>
      <c r="HN267" s="101"/>
      <c r="HO267" s="101"/>
      <c r="HP267" s="101"/>
      <c r="HQ267" s="101"/>
      <c r="HR267" s="101"/>
      <c r="HS267" s="101"/>
      <c r="HT267" s="101"/>
      <c r="HU267" s="101"/>
      <c r="HV267" s="101"/>
      <c r="HW267" s="101"/>
      <c r="HX267" s="101"/>
      <c r="HY267" s="101"/>
      <c r="HZ267" s="101"/>
      <c r="IA267" s="101"/>
      <c r="IB267" s="101"/>
      <c r="IC267" s="101"/>
      <c r="ID267" s="101"/>
      <c r="IE267" s="101"/>
      <c r="IF267" s="101"/>
      <c r="IG267" s="101"/>
      <c r="IH267" s="101"/>
      <c r="II267" s="101"/>
      <c r="IJ267" s="101"/>
      <c r="IK267" s="101"/>
      <c r="IL267" s="101"/>
      <c r="IM267" s="101"/>
      <c r="IN267" s="101"/>
      <c r="IO267" s="101"/>
      <c r="IP267" s="101"/>
      <c r="IQ267" s="101"/>
      <c r="IR267" s="101"/>
      <c r="IS267" s="101"/>
      <c r="IT267" s="101"/>
      <c r="IU267" s="101"/>
      <c r="IV267" s="101"/>
      <c r="IW267" s="101"/>
      <c r="IX267" s="101"/>
      <c r="IY267" s="101"/>
      <c r="IZ267" s="101"/>
      <c r="JA267" s="101"/>
      <c r="JB267" s="101"/>
      <c r="JC267" s="101"/>
      <c r="JD267" s="101"/>
      <c r="JE267" s="101"/>
      <c r="JF267" s="101"/>
      <c r="JG267" s="101"/>
      <c r="JH267" s="101"/>
      <c r="JI267" s="101"/>
      <c r="JJ267" s="101"/>
      <c r="JK267" s="101"/>
      <c r="JL267" s="101"/>
      <c r="JM267" s="101"/>
      <c r="JN267" s="101"/>
      <c r="JO267" s="101"/>
      <c r="JP267" s="101"/>
      <c r="JQ267" s="101"/>
      <c r="JR267" s="101"/>
      <c r="JS267" s="101"/>
      <c r="JT267" s="101"/>
      <c r="JU267" s="101"/>
      <c r="JV267" s="101"/>
      <c r="JW267" s="101"/>
      <c r="JX267" s="101"/>
      <c r="JY267" s="101"/>
      <c r="JZ267" s="101"/>
      <c r="KA267" s="101"/>
      <c r="KB267" s="101"/>
      <c r="KC267" s="101"/>
      <c r="KD267" s="101"/>
      <c r="KE267" s="101"/>
      <c r="KF267" s="101"/>
      <c r="KG267" s="101"/>
      <c r="KH267" s="101"/>
      <c r="KI267" s="101"/>
      <c r="KJ267" s="101"/>
      <c r="KK267" s="101"/>
      <c r="KL267" s="101"/>
      <c r="KM267" s="101"/>
      <c r="KN267" s="101"/>
      <c r="KO267" s="101"/>
      <c r="KP267" s="101"/>
      <c r="KQ267" s="101"/>
      <c r="KR267" s="101"/>
      <c r="KS267" s="101"/>
      <c r="KT267" s="101"/>
      <c r="KU267" s="101"/>
      <c r="KV267" s="101"/>
      <c r="KW267" s="101"/>
      <c r="KX267" s="101"/>
      <c r="KY267" s="101"/>
      <c r="KZ267" s="101"/>
      <c r="LA267" s="101"/>
    </row>
    <row r="268" spans="1:313" s="6" customFormat="1" ht="30" customHeight="1" x14ac:dyDescent="0.25">
      <c r="A268" s="21" t="s">
        <v>1099</v>
      </c>
      <c r="B268" s="21"/>
      <c r="C268" s="21"/>
      <c r="D268" s="22">
        <v>10</v>
      </c>
      <c r="E268" s="26">
        <f t="shared" si="36"/>
        <v>1000000</v>
      </c>
      <c r="F268" s="27">
        <v>0.04</v>
      </c>
      <c r="G268" s="26">
        <v>25000000</v>
      </c>
      <c r="H268" s="23">
        <v>5000</v>
      </c>
      <c r="I268" s="23"/>
      <c r="J268" s="21"/>
      <c r="K268" s="21"/>
      <c r="L268" s="21" t="s">
        <v>1195</v>
      </c>
      <c r="M268" s="2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1"/>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c r="GE268" s="101"/>
      <c r="GF268" s="101"/>
      <c r="GG268" s="101"/>
      <c r="GH268" s="101"/>
      <c r="GI268" s="101"/>
      <c r="GJ268" s="101"/>
      <c r="GK268" s="101"/>
      <c r="GL268" s="101"/>
      <c r="GM268" s="101"/>
      <c r="GN268" s="101"/>
      <c r="GO268" s="101"/>
      <c r="GP268" s="101"/>
      <c r="GQ268" s="101"/>
      <c r="GR268" s="101"/>
      <c r="GS268" s="101"/>
      <c r="GT268" s="101"/>
      <c r="GU268" s="101"/>
      <c r="GV268" s="101"/>
      <c r="GW268" s="101"/>
      <c r="GX268" s="101"/>
      <c r="GY268" s="101"/>
      <c r="GZ268" s="101"/>
      <c r="HA268" s="101"/>
      <c r="HB268" s="101"/>
      <c r="HC268" s="101"/>
      <c r="HD268" s="101"/>
      <c r="HE268" s="101"/>
      <c r="HF268" s="101"/>
      <c r="HG268" s="101"/>
      <c r="HH268" s="101"/>
      <c r="HI268" s="101"/>
      <c r="HJ268" s="101"/>
      <c r="HK268" s="101"/>
      <c r="HL268" s="101"/>
      <c r="HM268" s="101"/>
      <c r="HN268" s="101"/>
      <c r="HO268" s="101"/>
      <c r="HP268" s="101"/>
      <c r="HQ268" s="101"/>
      <c r="HR268" s="101"/>
      <c r="HS268" s="101"/>
      <c r="HT268" s="101"/>
      <c r="HU268" s="101"/>
      <c r="HV268" s="101"/>
      <c r="HW268" s="101"/>
      <c r="HX268" s="101"/>
      <c r="HY268" s="101"/>
      <c r="HZ268" s="101"/>
      <c r="IA268" s="101"/>
      <c r="IB268" s="101"/>
      <c r="IC268" s="101"/>
      <c r="ID268" s="101"/>
      <c r="IE268" s="101"/>
      <c r="IF268" s="101"/>
      <c r="IG268" s="101"/>
      <c r="IH268" s="101"/>
      <c r="II268" s="101"/>
      <c r="IJ268" s="101"/>
      <c r="IK268" s="101"/>
      <c r="IL268" s="101"/>
      <c r="IM268" s="101"/>
      <c r="IN268" s="101"/>
      <c r="IO268" s="101"/>
      <c r="IP268" s="101"/>
      <c r="IQ268" s="101"/>
      <c r="IR268" s="101"/>
      <c r="IS268" s="101"/>
      <c r="IT268" s="101"/>
      <c r="IU268" s="101"/>
      <c r="IV268" s="101"/>
      <c r="IW268" s="101"/>
      <c r="IX268" s="101"/>
      <c r="IY268" s="101"/>
      <c r="IZ268" s="101"/>
      <c r="JA268" s="101"/>
      <c r="JB268" s="101"/>
      <c r="JC268" s="101"/>
      <c r="JD268" s="101"/>
      <c r="JE268" s="101"/>
      <c r="JF268" s="101"/>
      <c r="JG268" s="101"/>
      <c r="JH268" s="101"/>
      <c r="JI268" s="101"/>
      <c r="JJ268" s="101"/>
      <c r="JK268" s="101"/>
      <c r="JL268" s="101"/>
      <c r="JM268" s="101"/>
      <c r="JN268" s="101"/>
      <c r="JO268" s="101"/>
      <c r="JP268" s="101"/>
      <c r="JQ268" s="101"/>
      <c r="JR268" s="101"/>
      <c r="JS268" s="101"/>
      <c r="JT268" s="101"/>
      <c r="JU268" s="101"/>
      <c r="JV268" s="101"/>
      <c r="JW268" s="101"/>
      <c r="JX268" s="101"/>
      <c r="JY268" s="101"/>
      <c r="JZ268" s="101"/>
      <c r="KA268" s="101"/>
      <c r="KB268" s="101"/>
      <c r="KC268" s="101"/>
      <c r="KD268" s="101"/>
      <c r="KE268" s="101"/>
      <c r="KF268" s="101"/>
      <c r="KG268" s="101"/>
      <c r="KH268" s="101"/>
      <c r="KI268" s="101"/>
      <c r="KJ268" s="101"/>
      <c r="KK268" s="101"/>
      <c r="KL268" s="101"/>
      <c r="KM268" s="101"/>
      <c r="KN268" s="101"/>
      <c r="KO268" s="101"/>
      <c r="KP268" s="101"/>
      <c r="KQ268" s="101"/>
      <c r="KR268" s="101"/>
      <c r="KS268" s="101"/>
      <c r="KT268" s="101"/>
      <c r="KU268" s="101"/>
      <c r="KV268" s="101"/>
      <c r="KW268" s="101"/>
      <c r="KX268" s="101"/>
      <c r="KY268" s="101"/>
      <c r="KZ268" s="101"/>
      <c r="LA268" s="101"/>
    </row>
    <row r="269" spans="1:313" s="6" customFormat="1" ht="30" customHeight="1" x14ac:dyDescent="0.25">
      <c r="A269" s="21"/>
      <c r="B269" s="21"/>
      <c r="C269" s="21"/>
      <c r="D269" s="22">
        <v>10</v>
      </c>
      <c r="E269" s="23">
        <f t="shared" ref="E269" si="37">G269*F269</f>
        <v>675000</v>
      </c>
      <c r="F269" s="24">
        <v>4.4999999999999998E-2</v>
      </c>
      <c r="G269" s="23">
        <v>15000000</v>
      </c>
      <c r="H269" s="21">
        <v>8206</v>
      </c>
      <c r="I269" s="21"/>
      <c r="J269" s="21"/>
      <c r="K269" s="21"/>
      <c r="L269" s="21" t="s">
        <v>1197</v>
      </c>
      <c r="M269" s="2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1"/>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c r="GE269" s="101"/>
      <c r="GF269" s="101"/>
      <c r="GG269" s="101"/>
      <c r="GH269" s="101"/>
      <c r="GI269" s="101"/>
      <c r="GJ269" s="101"/>
      <c r="GK269" s="101"/>
      <c r="GL269" s="101"/>
      <c r="GM269" s="101"/>
      <c r="GN269" s="101"/>
      <c r="GO269" s="101"/>
      <c r="GP269" s="101"/>
      <c r="GQ269" s="101"/>
      <c r="GR269" s="101"/>
      <c r="GS269" s="101"/>
      <c r="GT269" s="101"/>
      <c r="GU269" s="101"/>
      <c r="GV269" s="101"/>
      <c r="GW269" s="101"/>
      <c r="GX269" s="101"/>
      <c r="GY269" s="101"/>
      <c r="GZ269" s="101"/>
      <c r="HA269" s="101"/>
      <c r="HB269" s="101"/>
      <c r="HC269" s="101"/>
      <c r="HD269" s="101"/>
      <c r="HE269" s="101"/>
      <c r="HF269" s="101"/>
      <c r="HG269" s="101"/>
      <c r="HH269" s="101"/>
      <c r="HI269" s="101"/>
      <c r="HJ269" s="101"/>
      <c r="HK269" s="101"/>
      <c r="HL269" s="101"/>
      <c r="HM269" s="101"/>
      <c r="HN269" s="101"/>
      <c r="HO269" s="101"/>
      <c r="HP269" s="101"/>
      <c r="HQ269" s="101"/>
      <c r="HR269" s="101"/>
      <c r="HS269" s="101"/>
      <c r="HT269" s="101"/>
      <c r="HU269" s="101"/>
      <c r="HV269" s="101"/>
      <c r="HW269" s="101"/>
      <c r="HX269" s="101"/>
      <c r="HY269" s="101"/>
      <c r="HZ269" s="101"/>
      <c r="IA269" s="101"/>
      <c r="IB269" s="101"/>
      <c r="IC269" s="101"/>
      <c r="ID269" s="101"/>
      <c r="IE269" s="101"/>
      <c r="IF269" s="101"/>
      <c r="IG269" s="101"/>
      <c r="IH269" s="101"/>
      <c r="II269" s="101"/>
      <c r="IJ269" s="101"/>
      <c r="IK269" s="101"/>
      <c r="IL269" s="101"/>
      <c r="IM269" s="101"/>
      <c r="IN269" s="101"/>
      <c r="IO269" s="101"/>
      <c r="IP269" s="101"/>
      <c r="IQ269" s="101"/>
      <c r="IR269" s="101"/>
      <c r="IS269" s="101"/>
      <c r="IT269" s="101"/>
      <c r="IU269" s="101"/>
      <c r="IV269" s="101"/>
      <c r="IW269" s="101"/>
      <c r="IX269" s="101"/>
      <c r="IY269" s="101"/>
      <c r="IZ269" s="101"/>
      <c r="JA269" s="101"/>
      <c r="JB269" s="101"/>
      <c r="JC269" s="101"/>
      <c r="JD269" s="101"/>
      <c r="JE269" s="101"/>
      <c r="JF269" s="101"/>
      <c r="JG269" s="101"/>
      <c r="JH269" s="101"/>
      <c r="JI269" s="101"/>
      <c r="JJ269" s="101"/>
      <c r="JK269" s="101"/>
      <c r="JL269" s="101"/>
      <c r="JM269" s="101"/>
      <c r="JN269" s="101"/>
      <c r="JO269" s="101"/>
      <c r="JP269" s="101"/>
      <c r="JQ269" s="101"/>
      <c r="JR269" s="101"/>
      <c r="JS269" s="101"/>
      <c r="JT269" s="101"/>
      <c r="JU269" s="101"/>
      <c r="JV269" s="101"/>
      <c r="JW269" s="101"/>
      <c r="JX269" s="101"/>
      <c r="JY269" s="101"/>
      <c r="JZ269" s="101"/>
      <c r="KA269" s="101"/>
      <c r="KB269" s="101"/>
      <c r="KC269" s="101"/>
      <c r="KD269" s="101"/>
      <c r="KE269" s="101"/>
      <c r="KF269" s="101"/>
      <c r="KG269" s="101"/>
      <c r="KH269" s="101"/>
      <c r="KI269" s="101"/>
      <c r="KJ269" s="101"/>
      <c r="KK269" s="101"/>
      <c r="KL269" s="101"/>
      <c r="KM269" s="101"/>
      <c r="KN269" s="101"/>
      <c r="KO269" s="101"/>
      <c r="KP269" s="101"/>
      <c r="KQ269" s="101"/>
      <c r="KR269" s="101"/>
      <c r="KS269" s="101"/>
      <c r="KT269" s="101"/>
      <c r="KU269" s="101"/>
      <c r="KV269" s="101"/>
      <c r="KW269" s="101"/>
      <c r="KX269" s="101"/>
      <c r="KY269" s="101"/>
      <c r="KZ269" s="101"/>
      <c r="LA269" s="101"/>
    </row>
    <row r="270" spans="1:313" s="6" customFormat="1" ht="30" customHeight="1" x14ac:dyDescent="0.25">
      <c r="A270" s="21"/>
      <c r="B270" s="21"/>
      <c r="C270" s="21"/>
      <c r="D270" s="22">
        <v>11</v>
      </c>
      <c r="E270" s="23">
        <f t="shared" ref="E270:E276" si="38">G270*F270</f>
        <v>2250000</v>
      </c>
      <c r="F270" s="24">
        <v>0.05</v>
      </c>
      <c r="G270" s="23">
        <v>45000000</v>
      </c>
      <c r="H270" s="21" t="s">
        <v>659</v>
      </c>
      <c r="I270" s="21"/>
      <c r="J270" s="21"/>
      <c r="K270" s="21"/>
      <c r="L270" s="21" t="s">
        <v>658</v>
      </c>
      <c r="M270" s="21">
        <v>19</v>
      </c>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1"/>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c r="GE270" s="101"/>
      <c r="GF270" s="101"/>
      <c r="GG270" s="101"/>
      <c r="GH270" s="101"/>
      <c r="GI270" s="101"/>
      <c r="GJ270" s="101"/>
      <c r="GK270" s="101"/>
      <c r="GL270" s="101"/>
      <c r="GM270" s="101"/>
      <c r="GN270" s="101"/>
      <c r="GO270" s="101"/>
      <c r="GP270" s="101"/>
      <c r="GQ270" s="101"/>
      <c r="GR270" s="101"/>
      <c r="GS270" s="101"/>
      <c r="GT270" s="101"/>
      <c r="GU270" s="101"/>
      <c r="GV270" s="101"/>
      <c r="GW270" s="101"/>
      <c r="GX270" s="101"/>
      <c r="GY270" s="101"/>
      <c r="GZ270" s="101"/>
      <c r="HA270" s="101"/>
      <c r="HB270" s="101"/>
      <c r="HC270" s="101"/>
      <c r="HD270" s="101"/>
      <c r="HE270" s="101"/>
      <c r="HF270" s="101"/>
      <c r="HG270" s="101"/>
      <c r="HH270" s="101"/>
      <c r="HI270" s="101"/>
      <c r="HJ270" s="101"/>
      <c r="HK270" s="101"/>
      <c r="HL270" s="101"/>
      <c r="HM270" s="101"/>
      <c r="HN270" s="101"/>
      <c r="HO270" s="101"/>
      <c r="HP270" s="101"/>
      <c r="HQ270" s="101"/>
      <c r="HR270" s="101"/>
      <c r="HS270" s="101"/>
      <c r="HT270" s="101"/>
      <c r="HU270" s="101"/>
      <c r="HV270" s="101"/>
      <c r="HW270" s="101"/>
      <c r="HX270" s="101"/>
      <c r="HY270" s="101"/>
      <c r="HZ270" s="101"/>
      <c r="IA270" s="101"/>
      <c r="IB270" s="101"/>
      <c r="IC270" s="101"/>
      <c r="ID270" s="101"/>
      <c r="IE270" s="101"/>
      <c r="IF270" s="101"/>
      <c r="IG270" s="101"/>
      <c r="IH270" s="101"/>
      <c r="II270" s="101"/>
      <c r="IJ270" s="101"/>
      <c r="IK270" s="101"/>
      <c r="IL270" s="101"/>
      <c r="IM270" s="101"/>
      <c r="IN270" s="101"/>
      <c r="IO270" s="101"/>
      <c r="IP270" s="101"/>
      <c r="IQ270" s="101"/>
      <c r="IR270" s="101"/>
      <c r="IS270" s="101"/>
      <c r="IT270" s="101"/>
      <c r="IU270" s="101"/>
      <c r="IV270" s="101"/>
      <c r="IW270" s="101"/>
      <c r="IX270" s="101"/>
      <c r="IY270" s="101"/>
      <c r="IZ270" s="101"/>
      <c r="JA270" s="101"/>
      <c r="JB270" s="101"/>
      <c r="JC270" s="101"/>
      <c r="JD270" s="101"/>
      <c r="JE270" s="101"/>
      <c r="JF270" s="101"/>
      <c r="JG270" s="101"/>
      <c r="JH270" s="101"/>
      <c r="JI270" s="101"/>
      <c r="JJ270" s="101"/>
      <c r="JK270" s="101"/>
      <c r="JL270" s="101"/>
      <c r="JM270" s="101"/>
      <c r="JN270" s="101"/>
      <c r="JO270" s="101"/>
      <c r="JP270" s="101"/>
      <c r="JQ270" s="101"/>
      <c r="JR270" s="101"/>
      <c r="JS270" s="101"/>
      <c r="JT270" s="101"/>
      <c r="JU270" s="101"/>
      <c r="JV270" s="101"/>
      <c r="JW270" s="101"/>
      <c r="JX270" s="101"/>
      <c r="JY270" s="101"/>
      <c r="JZ270" s="101"/>
      <c r="KA270" s="101"/>
      <c r="KB270" s="101"/>
      <c r="KC270" s="101"/>
      <c r="KD270" s="101"/>
      <c r="KE270" s="101"/>
      <c r="KF270" s="101"/>
      <c r="KG270" s="101"/>
      <c r="KH270" s="101"/>
      <c r="KI270" s="101"/>
      <c r="KJ270" s="101"/>
      <c r="KK270" s="101"/>
      <c r="KL270" s="101"/>
      <c r="KM270" s="101"/>
      <c r="KN270" s="101"/>
      <c r="KO270" s="101"/>
      <c r="KP270" s="101"/>
      <c r="KQ270" s="101"/>
      <c r="KR270" s="101"/>
      <c r="KS270" s="101"/>
      <c r="KT270" s="101"/>
      <c r="KU270" s="101"/>
      <c r="KV270" s="101"/>
      <c r="KW270" s="101"/>
      <c r="KX270" s="101"/>
      <c r="KY270" s="101"/>
      <c r="KZ270" s="101"/>
      <c r="LA270" s="101"/>
    </row>
    <row r="271" spans="1:313" s="6" customFormat="1" ht="30" customHeight="1" x14ac:dyDescent="0.25">
      <c r="A271" s="60" t="s">
        <v>1200</v>
      </c>
      <c r="B271" s="60"/>
      <c r="C271" s="60"/>
      <c r="D271" s="30">
        <v>11</v>
      </c>
      <c r="E271" s="26">
        <f t="shared" si="38"/>
        <v>22500000</v>
      </c>
      <c r="F271" s="27">
        <v>4.4999999999999998E-2</v>
      </c>
      <c r="G271" s="26">
        <v>500000000</v>
      </c>
      <c r="H271" s="26" t="s">
        <v>367</v>
      </c>
      <c r="I271" s="26"/>
      <c r="J271" s="29"/>
      <c r="K271" s="29"/>
      <c r="L271" s="29" t="s">
        <v>155</v>
      </c>
      <c r="M271" s="21">
        <v>95</v>
      </c>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1"/>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c r="GE271" s="101"/>
      <c r="GF271" s="101"/>
      <c r="GG271" s="101"/>
      <c r="GH271" s="101"/>
      <c r="GI271" s="101"/>
      <c r="GJ271" s="101"/>
      <c r="GK271" s="101"/>
      <c r="GL271" s="101"/>
      <c r="GM271" s="101"/>
      <c r="GN271" s="101"/>
      <c r="GO271" s="101"/>
      <c r="GP271" s="101"/>
      <c r="GQ271" s="101"/>
      <c r="GR271" s="101"/>
      <c r="GS271" s="101"/>
      <c r="GT271" s="101"/>
      <c r="GU271" s="101"/>
      <c r="GV271" s="101"/>
      <c r="GW271" s="101"/>
      <c r="GX271" s="101"/>
      <c r="GY271" s="101"/>
      <c r="GZ271" s="101"/>
      <c r="HA271" s="101"/>
      <c r="HB271" s="101"/>
      <c r="HC271" s="101"/>
      <c r="HD271" s="101"/>
      <c r="HE271" s="101"/>
      <c r="HF271" s="101"/>
      <c r="HG271" s="101"/>
      <c r="HH271" s="101"/>
      <c r="HI271" s="101"/>
      <c r="HJ271" s="101"/>
      <c r="HK271" s="101"/>
      <c r="HL271" s="101"/>
      <c r="HM271" s="101"/>
      <c r="HN271" s="101"/>
      <c r="HO271" s="101"/>
      <c r="HP271" s="101"/>
      <c r="HQ271" s="101"/>
      <c r="HR271" s="101"/>
      <c r="HS271" s="101"/>
      <c r="HT271" s="101"/>
      <c r="HU271" s="101"/>
      <c r="HV271" s="101"/>
      <c r="HW271" s="101"/>
      <c r="HX271" s="101"/>
      <c r="HY271" s="101"/>
      <c r="HZ271" s="101"/>
      <c r="IA271" s="101"/>
      <c r="IB271" s="101"/>
      <c r="IC271" s="101"/>
      <c r="ID271" s="101"/>
      <c r="IE271" s="101"/>
      <c r="IF271" s="101"/>
      <c r="IG271" s="101"/>
      <c r="IH271" s="101"/>
      <c r="II271" s="101"/>
      <c r="IJ271" s="101"/>
      <c r="IK271" s="101"/>
      <c r="IL271" s="101"/>
      <c r="IM271" s="101"/>
      <c r="IN271" s="101"/>
      <c r="IO271" s="101"/>
      <c r="IP271" s="101"/>
      <c r="IQ271" s="101"/>
      <c r="IR271" s="101"/>
      <c r="IS271" s="101"/>
      <c r="IT271" s="101"/>
      <c r="IU271" s="101"/>
      <c r="IV271" s="101"/>
      <c r="IW271" s="101"/>
      <c r="IX271" s="101"/>
      <c r="IY271" s="101"/>
      <c r="IZ271" s="101"/>
      <c r="JA271" s="101"/>
      <c r="JB271" s="101"/>
      <c r="JC271" s="101"/>
      <c r="JD271" s="101"/>
      <c r="JE271" s="101"/>
      <c r="JF271" s="101"/>
      <c r="JG271" s="101"/>
      <c r="JH271" s="101"/>
      <c r="JI271" s="101"/>
      <c r="JJ271" s="101"/>
      <c r="JK271" s="101"/>
      <c r="JL271" s="101"/>
      <c r="JM271" s="101"/>
      <c r="JN271" s="101"/>
      <c r="JO271" s="101"/>
      <c r="JP271" s="101"/>
      <c r="JQ271" s="101"/>
      <c r="JR271" s="101"/>
      <c r="JS271" s="101"/>
      <c r="JT271" s="101"/>
      <c r="JU271" s="101"/>
      <c r="JV271" s="101"/>
      <c r="JW271" s="101"/>
      <c r="JX271" s="101"/>
      <c r="JY271" s="101"/>
      <c r="JZ271" s="101"/>
      <c r="KA271" s="101"/>
      <c r="KB271" s="101"/>
      <c r="KC271" s="101"/>
      <c r="KD271" s="101"/>
      <c r="KE271" s="101"/>
      <c r="KF271" s="101"/>
      <c r="KG271" s="101"/>
      <c r="KH271" s="101"/>
      <c r="KI271" s="101"/>
      <c r="KJ271" s="101"/>
      <c r="KK271" s="101"/>
      <c r="KL271" s="101"/>
      <c r="KM271" s="101"/>
      <c r="KN271" s="101"/>
      <c r="KO271" s="101"/>
      <c r="KP271" s="101"/>
      <c r="KQ271" s="101"/>
      <c r="KR271" s="101"/>
      <c r="KS271" s="101"/>
      <c r="KT271" s="101"/>
      <c r="KU271" s="101"/>
      <c r="KV271" s="101"/>
      <c r="KW271" s="101"/>
      <c r="KX271" s="101"/>
      <c r="KY271" s="101"/>
      <c r="KZ271" s="101"/>
      <c r="LA271" s="101"/>
    </row>
    <row r="272" spans="1:313" s="6" customFormat="1" ht="30" customHeight="1" x14ac:dyDescent="0.25">
      <c r="A272" s="67" t="s">
        <v>960</v>
      </c>
      <c r="B272" s="67"/>
      <c r="C272" s="67"/>
      <c r="D272" s="22">
        <v>11</v>
      </c>
      <c r="E272" s="23">
        <f t="shared" si="38"/>
        <v>15400000.000000002</v>
      </c>
      <c r="F272" s="24">
        <v>7.0000000000000007E-2</v>
      </c>
      <c r="G272" s="23">
        <f>100000000+120000000</f>
        <v>220000000</v>
      </c>
      <c r="H272" s="21" t="s">
        <v>695</v>
      </c>
      <c r="I272" s="46"/>
      <c r="J272" s="46"/>
      <c r="K272" s="46"/>
      <c r="L272" s="21" t="s">
        <v>694</v>
      </c>
      <c r="M272" s="2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1"/>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c r="GE272" s="101"/>
      <c r="GF272" s="101"/>
      <c r="GG272" s="101"/>
      <c r="GH272" s="101"/>
      <c r="GI272" s="101"/>
      <c r="GJ272" s="101"/>
      <c r="GK272" s="101"/>
      <c r="GL272" s="101"/>
      <c r="GM272" s="101"/>
      <c r="GN272" s="101"/>
      <c r="GO272" s="101"/>
      <c r="GP272" s="101"/>
      <c r="GQ272" s="101"/>
      <c r="GR272" s="101"/>
      <c r="GS272" s="101"/>
      <c r="GT272" s="101"/>
      <c r="GU272" s="101"/>
      <c r="GV272" s="101"/>
      <c r="GW272" s="101"/>
      <c r="GX272" s="101"/>
      <c r="GY272" s="101"/>
      <c r="GZ272" s="101"/>
      <c r="HA272" s="101"/>
      <c r="HB272" s="101"/>
      <c r="HC272" s="101"/>
      <c r="HD272" s="101"/>
      <c r="HE272" s="101"/>
      <c r="HF272" s="101"/>
      <c r="HG272" s="101"/>
      <c r="HH272" s="101"/>
      <c r="HI272" s="101"/>
      <c r="HJ272" s="101"/>
      <c r="HK272" s="101"/>
      <c r="HL272" s="101"/>
      <c r="HM272" s="101"/>
      <c r="HN272" s="101"/>
      <c r="HO272" s="101"/>
      <c r="HP272" s="101"/>
      <c r="HQ272" s="101"/>
      <c r="HR272" s="101"/>
      <c r="HS272" s="101"/>
      <c r="HT272" s="101"/>
      <c r="HU272" s="101"/>
      <c r="HV272" s="101"/>
      <c r="HW272" s="101"/>
      <c r="HX272" s="101"/>
      <c r="HY272" s="101"/>
      <c r="HZ272" s="101"/>
      <c r="IA272" s="101"/>
      <c r="IB272" s="101"/>
      <c r="IC272" s="101"/>
      <c r="ID272" s="101"/>
      <c r="IE272" s="101"/>
      <c r="IF272" s="101"/>
      <c r="IG272" s="101"/>
      <c r="IH272" s="101"/>
      <c r="II272" s="101"/>
      <c r="IJ272" s="101"/>
      <c r="IK272" s="101"/>
      <c r="IL272" s="101"/>
      <c r="IM272" s="101"/>
      <c r="IN272" s="101"/>
      <c r="IO272" s="101"/>
      <c r="IP272" s="101"/>
      <c r="IQ272" s="101"/>
      <c r="IR272" s="101"/>
      <c r="IS272" s="101"/>
      <c r="IT272" s="101"/>
      <c r="IU272" s="101"/>
      <c r="IV272" s="101"/>
      <c r="IW272" s="101"/>
      <c r="IX272" s="101"/>
      <c r="IY272" s="101"/>
      <c r="IZ272" s="101"/>
      <c r="JA272" s="101"/>
      <c r="JB272" s="101"/>
      <c r="JC272" s="101"/>
      <c r="JD272" s="101"/>
      <c r="JE272" s="101"/>
      <c r="JF272" s="101"/>
      <c r="JG272" s="101"/>
      <c r="JH272" s="101"/>
      <c r="JI272" s="101"/>
      <c r="JJ272" s="101"/>
      <c r="JK272" s="101"/>
      <c r="JL272" s="101"/>
      <c r="JM272" s="101"/>
      <c r="JN272" s="101"/>
      <c r="JO272" s="101"/>
      <c r="JP272" s="101"/>
      <c r="JQ272" s="101"/>
      <c r="JR272" s="101"/>
      <c r="JS272" s="101"/>
      <c r="JT272" s="101"/>
      <c r="JU272" s="101"/>
      <c r="JV272" s="101"/>
      <c r="JW272" s="101"/>
      <c r="JX272" s="101"/>
      <c r="JY272" s="101"/>
      <c r="JZ272" s="101"/>
      <c r="KA272" s="101"/>
      <c r="KB272" s="101"/>
      <c r="KC272" s="101"/>
      <c r="KD272" s="101"/>
      <c r="KE272" s="101"/>
      <c r="KF272" s="101"/>
      <c r="KG272" s="101"/>
      <c r="KH272" s="101"/>
      <c r="KI272" s="101"/>
      <c r="KJ272" s="101"/>
      <c r="KK272" s="101"/>
      <c r="KL272" s="101"/>
      <c r="KM272" s="101"/>
      <c r="KN272" s="101"/>
      <c r="KO272" s="101"/>
      <c r="KP272" s="101"/>
      <c r="KQ272" s="101"/>
      <c r="KR272" s="101"/>
      <c r="KS272" s="101"/>
      <c r="KT272" s="101"/>
      <c r="KU272" s="101"/>
      <c r="KV272" s="101"/>
      <c r="KW272" s="101"/>
      <c r="KX272" s="101"/>
      <c r="KY272" s="101"/>
      <c r="KZ272" s="101"/>
      <c r="LA272" s="101"/>
    </row>
    <row r="273" spans="1:313" s="6" customFormat="1" ht="30" customHeight="1" x14ac:dyDescent="0.25">
      <c r="A273" s="21"/>
      <c r="B273" s="21"/>
      <c r="C273" s="21"/>
      <c r="D273" s="22">
        <v>11</v>
      </c>
      <c r="E273" s="23">
        <f t="shared" si="38"/>
        <v>2500000</v>
      </c>
      <c r="F273" s="24">
        <v>0.05</v>
      </c>
      <c r="G273" s="23">
        <v>50000000</v>
      </c>
      <c r="H273" s="23" t="s">
        <v>522</v>
      </c>
      <c r="I273" s="23"/>
      <c r="J273" s="21"/>
      <c r="K273" s="21"/>
      <c r="L273" s="21" t="s">
        <v>702</v>
      </c>
      <c r="M273" s="21">
        <v>98</v>
      </c>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1"/>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c r="GE273" s="101"/>
      <c r="GF273" s="101"/>
      <c r="GG273" s="101"/>
      <c r="GH273" s="101"/>
      <c r="GI273" s="101"/>
      <c r="GJ273" s="101"/>
      <c r="GK273" s="101"/>
      <c r="GL273" s="101"/>
      <c r="GM273" s="101"/>
      <c r="GN273" s="101"/>
      <c r="GO273" s="101"/>
      <c r="GP273" s="101"/>
      <c r="GQ273" s="101"/>
      <c r="GR273" s="101"/>
      <c r="GS273" s="101"/>
      <c r="GT273" s="101"/>
      <c r="GU273" s="101"/>
      <c r="GV273" s="101"/>
      <c r="GW273" s="101"/>
      <c r="GX273" s="101"/>
      <c r="GY273" s="101"/>
      <c r="GZ273" s="101"/>
      <c r="HA273" s="101"/>
      <c r="HB273" s="101"/>
      <c r="HC273" s="101"/>
      <c r="HD273" s="101"/>
      <c r="HE273" s="101"/>
      <c r="HF273" s="101"/>
      <c r="HG273" s="101"/>
      <c r="HH273" s="101"/>
      <c r="HI273" s="101"/>
      <c r="HJ273" s="101"/>
      <c r="HK273" s="101"/>
      <c r="HL273" s="101"/>
      <c r="HM273" s="101"/>
      <c r="HN273" s="101"/>
      <c r="HO273" s="101"/>
      <c r="HP273" s="101"/>
      <c r="HQ273" s="101"/>
      <c r="HR273" s="101"/>
      <c r="HS273" s="101"/>
      <c r="HT273" s="101"/>
      <c r="HU273" s="101"/>
      <c r="HV273" s="101"/>
      <c r="HW273" s="101"/>
      <c r="HX273" s="101"/>
      <c r="HY273" s="101"/>
      <c r="HZ273" s="101"/>
      <c r="IA273" s="101"/>
      <c r="IB273" s="101"/>
      <c r="IC273" s="101"/>
      <c r="ID273" s="101"/>
      <c r="IE273" s="101"/>
      <c r="IF273" s="101"/>
      <c r="IG273" s="101"/>
      <c r="IH273" s="101"/>
      <c r="II273" s="101"/>
      <c r="IJ273" s="101"/>
      <c r="IK273" s="101"/>
      <c r="IL273" s="101"/>
      <c r="IM273" s="101"/>
      <c r="IN273" s="101"/>
      <c r="IO273" s="101"/>
      <c r="IP273" s="101"/>
      <c r="IQ273" s="101"/>
      <c r="IR273" s="101"/>
      <c r="IS273" s="101"/>
      <c r="IT273" s="101"/>
      <c r="IU273" s="101"/>
      <c r="IV273" s="101"/>
      <c r="IW273" s="101"/>
      <c r="IX273" s="101"/>
      <c r="IY273" s="101"/>
      <c r="IZ273" s="101"/>
      <c r="JA273" s="101"/>
      <c r="JB273" s="101"/>
      <c r="JC273" s="101"/>
      <c r="JD273" s="101"/>
      <c r="JE273" s="101"/>
      <c r="JF273" s="101"/>
      <c r="JG273" s="101"/>
      <c r="JH273" s="101"/>
      <c r="JI273" s="101"/>
      <c r="JJ273" s="101"/>
      <c r="JK273" s="101"/>
      <c r="JL273" s="101"/>
      <c r="JM273" s="101"/>
      <c r="JN273" s="101"/>
      <c r="JO273" s="101"/>
      <c r="JP273" s="101"/>
      <c r="JQ273" s="101"/>
      <c r="JR273" s="101"/>
      <c r="JS273" s="101"/>
      <c r="JT273" s="101"/>
      <c r="JU273" s="101"/>
      <c r="JV273" s="101"/>
      <c r="JW273" s="101"/>
      <c r="JX273" s="101"/>
      <c r="JY273" s="101"/>
      <c r="JZ273" s="101"/>
      <c r="KA273" s="101"/>
      <c r="KB273" s="101"/>
      <c r="KC273" s="101"/>
      <c r="KD273" s="101"/>
      <c r="KE273" s="101"/>
      <c r="KF273" s="101"/>
      <c r="KG273" s="101"/>
      <c r="KH273" s="101"/>
      <c r="KI273" s="101"/>
      <c r="KJ273" s="101"/>
      <c r="KK273" s="101"/>
      <c r="KL273" s="101"/>
      <c r="KM273" s="101"/>
      <c r="KN273" s="101"/>
      <c r="KO273" s="101"/>
      <c r="KP273" s="101"/>
      <c r="KQ273" s="101"/>
      <c r="KR273" s="101"/>
      <c r="KS273" s="101"/>
      <c r="KT273" s="101"/>
      <c r="KU273" s="101"/>
      <c r="KV273" s="101"/>
      <c r="KW273" s="101"/>
      <c r="KX273" s="101"/>
      <c r="KY273" s="101"/>
      <c r="KZ273" s="101"/>
      <c r="LA273" s="101"/>
    </row>
    <row r="274" spans="1:313" s="6" customFormat="1" ht="30" customHeight="1" x14ac:dyDescent="0.25">
      <c r="A274" s="21"/>
      <c r="B274" s="21"/>
      <c r="C274" s="21"/>
      <c r="D274" s="22">
        <v>11</v>
      </c>
      <c r="E274" s="23">
        <f t="shared" si="38"/>
        <v>4084999.9999999995</v>
      </c>
      <c r="F274" s="24">
        <v>4.2999999999999997E-2</v>
      </c>
      <c r="G274" s="23">
        <v>95000000</v>
      </c>
      <c r="H274" s="23" t="s">
        <v>569</v>
      </c>
      <c r="I274" s="23"/>
      <c r="J274" s="21"/>
      <c r="K274" s="21"/>
      <c r="L274" s="21" t="s">
        <v>568</v>
      </c>
      <c r="M274" s="21">
        <v>99</v>
      </c>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1"/>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c r="GE274" s="101"/>
      <c r="GF274" s="101"/>
      <c r="GG274" s="101"/>
      <c r="GH274" s="101"/>
      <c r="GI274" s="101"/>
      <c r="GJ274" s="101"/>
      <c r="GK274" s="101"/>
      <c r="GL274" s="101"/>
      <c r="GM274" s="101"/>
      <c r="GN274" s="101"/>
      <c r="GO274" s="101"/>
      <c r="GP274" s="101"/>
      <c r="GQ274" s="101"/>
      <c r="GR274" s="101"/>
      <c r="GS274" s="101"/>
      <c r="GT274" s="101"/>
      <c r="GU274" s="101"/>
      <c r="GV274" s="101"/>
      <c r="GW274" s="101"/>
      <c r="GX274" s="101"/>
      <c r="GY274" s="101"/>
      <c r="GZ274" s="101"/>
      <c r="HA274" s="101"/>
      <c r="HB274" s="101"/>
      <c r="HC274" s="101"/>
      <c r="HD274" s="101"/>
      <c r="HE274" s="101"/>
      <c r="HF274" s="101"/>
      <c r="HG274" s="101"/>
      <c r="HH274" s="101"/>
      <c r="HI274" s="101"/>
      <c r="HJ274" s="101"/>
      <c r="HK274" s="101"/>
      <c r="HL274" s="101"/>
      <c r="HM274" s="101"/>
      <c r="HN274" s="101"/>
      <c r="HO274" s="101"/>
      <c r="HP274" s="101"/>
      <c r="HQ274" s="101"/>
      <c r="HR274" s="101"/>
      <c r="HS274" s="101"/>
      <c r="HT274" s="101"/>
      <c r="HU274" s="101"/>
      <c r="HV274" s="101"/>
      <c r="HW274" s="101"/>
      <c r="HX274" s="101"/>
      <c r="HY274" s="101"/>
      <c r="HZ274" s="101"/>
      <c r="IA274" s="101"/>
      <c r="IB274" s="101"/>
      <c r="IC274" s="101"/>
      <c r="ID274" s="101"/>
      <c r="IE274" s="101"/>
      <c r="IF274" s="101"/>
      <c r="IG274" s="101"/>
      <c r="IH274" s="101"/>
      <c r="II274" s="101"/>
      <c r="IJ274" s="101"/>
      <c r="IK274" s="101"/>
      <c r="IL274" s="101"/>
      <c r="IM274" s="101"/>
      <c r="IN274" s="101"/>
      <c r="IO274" s="101"/>
      <c r="IP274" s="101"/>
      <c r="IQ274" s="101"/>
      <c r="IR274" s="101"/>
      <c r="IS274" s="101"/>
      <c r="IT274" s="101"/>
      <c r="IU274" s="101"/>
      <c r="IV274" s="101"/>
      <c r="IW274" s="101"/>
      <c r="IX274" s="101"/>
      <c r="IY274" s="101"/>
      <c r="IZ274" s="101"/>
      <c r="JA274" s="101"/>
      <c r="JB274" s="101"/>
      <c r="JC274" s="101"/>
      <c r="JD274" s="101"/>
      <c r="JE274" s="101"/>
      <c r="JF274" s="101"/>
      <c r="JG274" s="101"/>
      <c r="JH274" s="101"/>
      <c r="JI274" s="101"/>
      <c r="JJ274" s="101"/>
      <c r="JK274" s="101"/>
      <c r="JL274" s="101"/>
      <c r="JM274" s="101"/>
      <c r="JN274" s="101"/>
      <c r="JO274" s="101"/>
      <c r="JP274" s="101"/>
      <c r="JQ274" s="101"/>
      <c r="JR274" s="101"/>
      <c r="JS274" s="101"/>
      <c r="JT274" s="101"/>
      <c r="JU274" s="101"/>
      <c r="JV274" s="101"/>
      <c r="JW274" s="101"/>
      <c r="JX274" s="101"/>
      <c r="JY274" s="101"/>
      <c r="JZ274" s="101"/>
      <c r="KA274" s="101"/>
      <c r="KB274" s="101"/>
      <c r="KC274" s="101"/>
      <c r="KD274" s="101"/>
      <c r="KE274" s="101"/>
      <c r="KF274" s="101"/>
      <c r="KG274" s="101"/>
      <c r="KH274" s="101"/>
      <c r="KI274" s="101"/>
      <c r="KJ274" s="101"/>
      <c r="KK274" s="101"/>
      <c r="KL274" s="101"/>
      <c r="KM274" s="101"/>
      <c r="KN274" s="101"/>
      <c r="KO274" s="101"/>
      <c r="KP274" s="101"/>
      <c r="KQ274" s="101"/>
      <c r="KR274" s="101"/>
      <c r="KS274" s="101"/>
      <c r="KT274" s="101"/>
      <c r="KU274" s="101"/>
      <c r="KV274" s="101"/>
      <c r="KW274" s="101"/>
      <c r="KX274" s="101"/>
      <c r="KY274" s="101"/>
      <c r="KZ274" s="101"/>
      <c r="LA274" s="101"/>
    </row>
    <row r="275" spans="1:313" s="6" customFormat="1" ht="30" customHeight="1" x14ac:dyDescent="0.25">
      <c r="A275" s="21"/>
      <c r="B275" s="21"/>
      <c r="C275" s="21"/>
      <c r="D275" s="22">
        <v>11</v>
      </c>
      <c r="E275" s="23">
        <f t="shared" si="38"/>
        <v>500000</v>
      </c>
      <c r="F275" s="24">
        <v>0.05</v>
      </c>
      <c r="G275" s="23">
        <v>10000000</v>
      </c>
      <c r="H275" s="21" t="s">
        <v>1198</v>
      </c>
      <c r="I275" s="21"/>
      <c r="J275" s="21"/>
      <c r="K275" s="21"/>
      <c r="L275" s="21" t="s">
        <v>995</v>
      </c>
      <c r="M275" s="2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1"/>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c r="GE275" s="101"/>
      <c r="GF275" s="101"/>
      <c r="GG275" s="101"/>
      <c r="GH275" s="101"/>
      <c r="GI275" s="101"/>
      <c r="GJ275" s="101"/>
      <c r="GK275" s="101"/>
      <c r="GL275" s="101"/>
      <c r="GM275" s="101"/>
      <c r="GN275" s="101"/>
      <c r="GO275" s="101"/>
      <c r="GP275" s="101"/>
      <c r="GQ275" s="101"/>
      <c r="GR275" s="101"/>
      <c r="GS275" s="101"/>
      <c r="GT275" s="101"/>
      <c r="GU275" s="101"/>
      <c r="GV275" s="101"/>
      <c r="GW275" s="101"/>
      <c r="GX275" s="101"/>
      <c r="GY275" s="101"/>
      <c r="GZ275" s="101"/>
      <c r="HA275" s="101"/>
      <c r="HB275" s="101"/>
      <c r="HC275" s="101"/>
      <c r="HD275" s="101"/>
      <c r="HE275" s="101"/>
      <c r="HF275" s="101"/>
      <c r="HG275" s="101"/>
      <c r="HH275" s="101"/>
      <c r="HI275" s="101"/>
      <c r="HJ275" s="101"/>
      <c r="HK275" s="101"/>
      <c r="HL275" s="101"/>
      <c r="HM275" s="101"/>
      <c r="HN275" s="101"/>
      <c r="HO275" s="101"/>
      <c r="HP275" s="101"/>
      <c r="HQ275" s="101"/>
      <c r="HR275" s="101"/>
      <c r="HS275" s="101"/>
      <c r="HT275" s="101"/>
      <c r="HU275" s="101"/>
      <c r="HV275" s="101"/>
      <c r="HW275" s="101"/>
      <c r="HX275" s="101"/>
      <c r="HY275" s="101"/>
      <c r="HZ275" s="101"/>
      <c r="IA275" s="101"/>
      <c r="IB275" s="101"/>
      <c r="IC275" s="101"/>
      <c r="ID275" s="101"/>
      <c r="IE275" s="101"/>
      <c r="IF275" s="101"/>
      <c r="IG275" s="101"/>
      <c r="IH275" s="101"/>
      <c r="II275" s="101"/>
      <c r="IJ275" s="101"/>
      <c r="IK275" s="101"/>
      <c r="IL275" s="101"/>
      <c r="IM275" s="101"/>
      <c r="IN275" s="101"/>
      <c r="IO275" s="101"/>
      <c r="IP275" s="101"/>
      <c r="IQ275" s="101"/>
      <c r="IR275" s="101"/>
      <c r="IS275" s="101"/>
      <c r="IT275" s="101"/>
      <c r="IU275" s="101"/>
      <c r="IV275" s="101"/>
      <c r="IW275" s="101"/>
      <c r="IX275" s="101"/>
      <c r="IY275" s="101"/>
      <c r="IZ275" s="101"/>
      <c r="JA275" s="101"/>
      <c r="JB275" s="101"/>
      <c r="JC275" s="101"/>
      <c r="JD275" s="101"/>
      <c r="JE275" s="101"/>
      <c r="JF275" s="101"/>
      <c r="JG275" s="101"/>
      <c r="JH275" s="101"/>
      <c r="JI275" s="101"/>
      <c r="JJ275" s="101"/>
      <c r="JK275" s="101"/>
      <c r="JL275" s="101"/>
      <c r="JM275" s="101"/>
      <c r="JN275" s="101"/>
      <c r="JO275" s="101"/>
      <c r="JP275" s="101"/>
      <c r="JQ275" s="101"/>
      <c r="JR275" s="101"/>
      <c r="JS275" s="101"/>
      <c r="JT275" s="101"/>
      <c r="JU275" s="101"/>
      <c r="JV275" s="101"/>
      <c r="JW275" s="101"/>
      <c r="JX275" s="101"/>
      <c r="JY275" s="101"/>
      <c r="JZ275" s="101"/>
      <c r="KA275" s="101"/>
      <c r="KB275" s="101"/>
      <c r="KC275" s="101"/>
      <c r="KD275" s="101"/>
      <c r="KE275" s="101"/>
      <c r="KF275" s="101"/>
      <c r="KG275" s="101"/>
      <c r="KH275" s="101"/>
      <c r="KI275" s="101"/>
      <c r="KJ275" s="101"/>
      <c r="KK275" s="101"/>
      <c r="KL275" s="101"/>
      <c r="KM275" s="101"/>
      <c r="KN275" s="101"/>
      <c r="KO275" s="101"/>
      <c r="KP275" s="101"/>
      <c r="KQ275" s="101"/>
      <c r="KR275" s="101"/>
      <c r="KS275" s="101"/>
      <c r="KT275" s="101"/>
      <c r="KU275" s="101"/>
      <c r="KV275" s="101"/>
      <c r="KW275" s="101"/>
      <c r="KX275" s="101"/>
      <c r="KY275" s="101"/>
      <c r="KZ275" s="101"/>
      <c r="LA275" s="101"/>
    </row>
    <row r="276" spans="1:313" s="6" customFormat="1" ht="30" customHeight="1" x14ac:dyDescent="0.25">
      <c r="A276" s="21" t="s">
        <v>1199</v>
      </c>
      <c r="B276" s="21"/>
      <c r="C276" s="21"/>
      <c r="D276" s="22">
        <v>11</v>
      </c>
      <c r="E276" s="23">
        <f t="shared" si="38"/>
        <v>4000000</v>
      </c>
      <c r="F276" s="24">
        <v>0.04</v>
      </c>
      <c r="G276" s="23">
        <v>100000000</v>
      </c>
      <c r="H276" s="21">
        <v>5906</v>
      </c>
      <c r="I276" s="21"/>
      <c r="J276" s="21"/>
      <c r="K276" s="21"/>
      <c r="L276" s="21" t="s">
        <v>834</v>
      </c>
      <c r="M276" s="2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1"/>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c r="GE276" s="101"/>
      <c r="GF276" s="101"/>
      <c r="GG276" s="101"/>
      <c r="GH276" s="101"/>
      <c r="GI276" s="101"/>
      <c r="GJ276" s="101"/>
      <c r="GK276" s="101"/>
      <c r="GL276" s="101"/>
      <c r="GM276" s="101"/>
      <c r="GN276" s="101"/>
      <c r="GO276" s="101"/>
      <c r="GP276" s="101"/>
      <c r="GQ276" s="101"/>
      <c r="GR276" s="101"/>
      <c r="GS276" s="101"/>
      <c r="GT276" s="101"/>
      <c r="GU276" s="101"/>
      <c r="GV276" s="101"/>
      <c r="GW276" s="101"/>
      <c r="GX276" s="101"/>
      <c r="GY276" s="101"/>
      <c r="GZ276" s="101"/>
      <c r="HA276" s="101"/>
      <c r="HB276" s="101"/>
      <c r="HC276" s="101"/>
      <c r="HD276" s="101"/>
      <c r="HE276" s="101"/>
      <c r="HF276" s="101"/>
      <c r="HG276" s="101"/>
      <c r="HH276" s="101"/>
      <c r="HI276" s="101"/>
      <c r="HJ276" s="101"/>
      <c r="HK276" s="101"/>
      <c r="HL276" s="101"/>
      <c r="HM276" s="101"/>
      <c r="HN276" s="101"/>
      <c r="HO276" s="101"/>
      <c r="HP276" s="101"/>
      <c r="HQ276" s="101"/>
      <c r="HR276" s="101"/>
      <c r="HS276" s="101"/>
      <c r="HT276" s="101"/>
      <c r="HU276" s="101"/>
      <c r="HV276" s="101"/>
      <c r="HW276" s="101"/>
      <c r="HX276" s="101"/>
      <c r="HY276" s="101"/>
      <c r="HZ276" s="101"/>
      <c r="IA276" s="101"/>
      <c r="IB276" s="101"/>
      <c r="IC276" s="101"/>
      <c r="ID276" s="101"/>
      <c r="IE276" s="101"/>
      <c r="IF276" s="101"/>
      <c r="IG276" s="101"/>
      <c r="IH276" s="101"/>
      <c r="II276" s="101"/>
      <c r="IJ276" s="101"/>
      <c r="IK276" s="101"/>
      <c r="IL276" s="101"/>
      <c r="IM276" s="101"/>
      <c r="IN276" s="101"/>
      <c r="IO276" s="101"/>
      <c r="IP276" s="101"/>
      <c r="IQ276" s="101"/>
      <c r="IR276" s="101"/>
      <c r="IS276" s="101"/>
      <c r="IT276" s="101"/>
      <c r="IU276" s="101"/>
      <c r="IV276" s="101"/>
      <c r="IW276" s="101"/>
      <c r="IX276" s="101"/>
      <c r="IY276" s="101"/>
      <c r="IZ276" s="101"/>
      <c r="JA276" s="101"/>
      <c r="JB276" s="101"/>
      <c r="JC276" s="101"/>
      <c r="JD276" s="101"/>
      <c r="JE276" s="101"/>
      <c r="JF276" s="101"/>
      <c r="JG276" s="101"/>
      <c r="JH276" s="101"/>
      <c r="JI276" s="101"/>
      <c r="JJ276" s="101"/>
      <c r="JK276" s="101"/>
      <c r="JL276" s="101"/>
      <c r="JM276" s="101"/>
      <c r="JN276" s="101"/>
      <c r="JO276" s="101"/>
      <c r="JP276" s="101"/>
      <c r="JQ276" s="101"/>
      <c r="JR276" s="101"/>
      <c r="JS276" s="101"/>
      <c r="JT276" s="101"/>
      <c r="JU276" s="101"/>
      <c r="JV276" s="101"/>
      <c r="JW276" s="101"/>
      <c r="JX276" s="101"/>
      <c r="JY276" s="101"/>
      <c r="JZ276" s="101"/>
      <c r="KA276" s="101"/>
      <c r="KB276" s="101"/>
      <c r="KC276" s="101"/>
      <c r="KD276" s="101"/>
      <c r="KE276" s="101"/>
      <c r="KF276" s="101"/>
      <c r="KG276" s="101"/>
      <c r="KH276" s="101"/>
      <c r="KI276" s="101"/>
      <c r="KJ276" s="101"/>
      <c r="KK276" s="101"/>
      <c r="KL276" s="101"/>
      <c r="KM276" s="101"/>
      <c r="KN276" s="101"/>
      <c r="KO276" s="101"/>
      <c r="KP276" s="101"/>
      <c r="KQ276" s="101"/>
      <c r="KR276" s="101"/>
      <c r="KS276" s="101"/>
      <c r="KT276" s="101"/>
      <c r="KU276" s="101"/>
      <c r="KV276" s="101"/>
      <c r="KW276" s="101"/>
      <c r="KX276" s="101"/>
      <c r="KY276" s="101"/>
      <c r="KZ276" s="101"/>
      <c r="LA276" s="101"/>
    </row>
    <row r="277" spans="1:313" s="6" customFormat="1" ht="30" customHeight="1" x14ac:dyDescent="0.25">
      <c r="A277" s="52" t="s">
        <v>1104</v>
      </c>
      <c r="B277" s="52"/>
      <c r="C277" s="52"/>
      <c r="D277" s="34">
        <v>12</v>
      </c>
      <c r="E277" s="23">
        <v>4200000</v>
      </c>
      <c r="F277" s="24">
        <v>0.05</v>
      </c>
      <c r="G277" s="52">
        <v>80000000</v>
      </c>
      <c r="H277" s="23" t="s">
        <v>368</v>
      </c>
      <c r="I277" s="23"/>
      <c r="J277" s="21"/>
      <c r="K277" s="21"/>
      <c r="L277" s="21" t="s">
        <v>478</v>
      </c>
      <c r="M277" s="2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1"/>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c r="GE277" s="101"/>
      <c r="GF277" s="101"/>
      <c r="GG277" s="101"/>
      <c r="GH277" s="101"/>
      <c r="GI277" s="101"/>
      <c r="GJ277" s="101"/>
      <c r="GK277" s="101"/>
      <c r="GL277" s="101"/>
      <c r="GM277" s="101"/>
      <c r="GN277" s="101"/>
      <c r="GO277" s="101"/>
      <c r="GP277" s="101"/>
      <c r="GQ277" s="101"/>
      <c r="GR277" s="101"/>
      <c r="GS277" s="101"/>
      <c r="GT277" s="101"/>
      <c r="GU277" s="101"/>
      <c r="GV277" s="101"/>
      <c r="GW277" s="101"/>
      <c r="GX277" s="101"/>
      <c r="GY277" s="101"/>
      <c r="GZ277" s="101"/>
      <c r="HA277" s="101"/>
      <c r="HB277" s="101"/>
      <c r="HC277" s="101"/>
      <c r="HD277" s="101"/>
      <c r="HE277" s="101"/>
      <c r="HF277" s="101"/>
      <c r="HG277" s="101"/>
      <c r="HH277" s="101"/>
      <c r="HI277" s="101"/>
      <c r="HJ277" s="101"/>
      <c r="HK277" s="101"/>
      <c r="HL277" s="101"/>
      <c r="HM277" s="101"/>
      <c r="HN277" s="101"/>
      <c r="HO277" s="101"/>
      <c r="HP277" s="101"/>
      <c r="HQ277" s="101"/>
      <c r="HR277" s="101"/>
      <c r="HS277" s="101"/>
      <c r="HT277" s="101"/>
      <c r="HU277" s="101"/>
      <c r="HV277" s="101"/>
      <c r="HW277" s="101"/>
      <c r="HX277" s="101"/>
      <c r="HY277" s="101"/>
      <c r="HZ277" s="101"/>
      <c r="IA277" s="101"/>
      <c r="IB277" s="101"/>
      <c r="IC277" s="101"/>
      <c r="ID277" s="101"/>
      <c r="IE277" s="101"/>
      <c r="IF277" s="101"/>
      <c r="IG277" s="101"/>
      <c r="IH277" s="101"/>
      <c r="II277" s="101"/>
      <c r="IJ277" s="101"/>
      <c r="IK277" s="101"/>
      <c r="IL277" s="101"/>
      <c r="IM277" s="101"/>
      <c r="IN277" s="101"/>
      <c r="IO277" s="101"/>
      <c r="IP277" s="101"/>
      <c r="IQ277" s="101"/>
      <c r="IR277" s="101"/>
      <c r="IS277" s="101"/>
      <c r="IT277" s="101"/>
      <c r="IU277" s="101"/>
      <c r="IV277" s="101"/>
      <c r="IW277" s="101"/>
      <c r="IX277" s="101"/>
      <c r="IY277" s="101"/>
      <c r="IZ277" s="101"/>
      <c r="JA277" s="101"/>
      <c r="JB277" s="101"/>
      <c r="JC277" s="101"/>
      <c r="JD277" s="101"/>
      <c r="JE277" s="101"/>
      <c r="JF277" s="101"/>
      <c r="JG277" s="101"/>
      <c r="JH277" s="101"/>
      <c r="JI277" s="101"/>
      <c r="JJ277" s="101"/>
      <c r="JK277" s="101"/>
      <c r="JL277" s="101"/>
      <c r="JM277" s="101"/>
      <c r="JN277" s="101"/>
      <c r="JO277" s="101"/>
      <c r="JP277" s="101"/>
      <c r="JQ277" s="101"/>
      <c r="JR277" s="101"/>
      <c r="JS277" s="101"/>
      <c r="JT277" s="101"/>
      <c r="JU277" s="101"/>
      <c r="JV277" s="101"/>
      <c r="JW277" s="101"/>
      <c r="JX277" s="101"/>
      <c r="JY277" s="101"/>
      <c r="JZ277" s="101"/>
      <c r="KA277" s="101"/>
      <c r="KB277" s="101"/>
      <c r="KC277" s="101"/>
      <c r="KD277" s="101"/>
      <c r="KE277" s="101"/>
      <c r="KF277" s="101"/>
      <c r="KG277" s="101"/>
      <c r="KH277" s="101"/>
      <c r="KI277" s="101"/>
      <c r="KJ277" s="101"/>
      <c r="KK277" s="101"/>
      <c r="KL277" s="101"/>
      <c r="KM277" s="101"/>
      <c r="KN277" s="101"/>
      <c r="KO277" s="101"/>
      <c r="KP277" s="101"/>
      <c r="KQ277" s="101"/>
      <c r="KR277" s="101"/>
      <c r="KS277" s="101"/>
      <c r="KT277" s="101"/>
      <c r="KU277" s="101"/>
      <c r="KV277" s="101"/>
      <c r="KW277" s="101"/>
      <c r="KX277" s="101"/>
      <c r="KY277" s="101"/>
      <c r="KZ277" s="101"/>
      <c r="LA277" s="101"/>
    </row>
    <row r="278" spans="1:313" s="6" customFormat="1" ht="30" customHeight="1" x14ac:dyDescent="0.25">
      <c r="A278" s="21" t="s">
        <v>1201</v>
      </c>
      <c r="B278" s="21"/>
      <c r="C278" s="21"/>
      <c r="D278" s="22">
        <v>12</v>
      </c>
      <c r="E278" s="23">
        <f>G278*F278</f>
        <v>3500000</v>
      </c>
      <c r="F278" s="24">
        <v>0.05</v>
      </c>
      <c r="G278" s="23">
        <v>70000000</v>
      </c>
      <c r="H278" s="23" t="s">
        <v>267</v>
      </c>
      <c r="I278" s="23"/>
      <c r="J278" s="21"/>
      <c r="K278" s="21"/>
      <c r="L278" s="21" t="s">
        <v>266</v>
      </c>
      <c r="M278" s="21">
        <v>23</v>
      </c>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1"/>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c r="GE278" s="101"/>
      <c r="GF278" s="101"/>
      <c r="GG278" s="101"/>
      <c r="GH278" s="101"/>
      <c r="GI278" s="101"/>
      <c r="GJ278" s="101"/>
      <c r="GK278" s="101"/>
      <c r="GL278" s="101"/>
      <c r="GM278" s="101"/>
      <c r="GN278" s="101"/>
      <c r="GO278" s="101"/>
      <c r="GP278" s="101"/>
      <c r="GQ278" s="101"/>
      <c r="GR278" s="101"/>
      <c r="GS278" s="101"/>
      <c r="GT278" s="101"/>
      <c r="GU278" s="101"/>
      <c r="GV278" s="101"/>
      <c r="GW278" s="101"/>
      <c r="GX278" s="101"/>
      <c r="GY278" s="101"/>
      <c r="GZ278" s="101"/>
      <c r="HA278" s="101"/>
      <c r="HB278" s="101"/>
      <c r="HC278" s="101"/>
      <c r="HD278" s="101"/>
      <c r="HE278" s="101"/>
      <c r="HF278" s="101"/>
      <c r="HG278" s="101"/>
      <c r="HH278" s="101"/>
      <c r="HI278" s="101"/>
      <c r="HJ278" s="101"/>
      <c r="HK278" s="101"/>
      <c r="HL278" s="101"/>
      <c r="HM278" s="101"/>
      <c r="HN278" s="101"/>
      <c r="HO278" s="101"/>
      <c r="HP278" s="101"/>
      <c r="HQ278" s="101"/>
      <c r="HR278" s="101"/>
      <c r="HS278" s="101"/>
      <c r="HT278" s="101"/>
      <c r="HU278" s="101"/>
      <c r="HV278" s="101"/>
      <c r="HW278" s="101"/>
      <c r="HX278" s="101"/>
      <c r="HY278" s="101"/>
      <c r="HZ278" s="101"/>
      <c r="IA278" s="101"/>
      <c r="IB278" s="101"/>
      <c r="IC278" s="101"/>
      <c r="ID278" s="101"/>
      <c r="IE278" s="101"/>
      <c r="IF278" s="101"/>
      <c r="IG278" s="101"/>
      <c r="IH278" s="101"/>
      <c r="II278" s="101"/>
      <c r="IJ278" s="101"/>
      <c r="IK278" s="101"/>
      <c r="IL278" s="101"/>
      <c r="IM278" s="101"/>
      <c r="IN278" s="101"/>
      <c r="IO278" s="101"/>
      <c r="IP278" s="101"/>
      <c r="IQ278" s="101"/>
      <c r="IR278" s="101"/>
      <c r="IS278" s="101"/>
      <c r="IT278" s="101"/>
      <c r="IU278" s="101"/>
      <c r="IV278" s="101"/>
      <c r="IW278" s="101"/>
      <c r="IX278" s="101"/>
      <c r="IY278" s="101"/>
      <c r="IZ278" s="101"/>
      <c r="JA278" s="101"/>
      <c r="JB278" s="101"/>
      <c r="JC278" s="101"/>
      <c r="JD278" s="101"/>
      <c r="JE278" s="101"/>
      <c r="JF278" s="101"/>
      <c r="JG278" s="101"/>
      <c r="JH278" s="101"/>
      <c r="JI278" s="101"/>
      <c r="JJ278" s="101"/>
      <c r="JK278" s="101"/>
      <c r="JL278" s="101"/>
      <c r="JM278" s="101"/>
      <c r="JN278" s="101"/>
      <c r="JO278" s="101"/>
      <c r="JP278" s="101"/>
      <c r="JQ278" s="101"/>
      <c r="JR278" s="101"/>
      <c r="JS278" s="101"/>
      <c r="JT278" s="101"/>
      <c r="JU278" s="101"/>
      <c r="JV278" s="101"/>
      <c r="JW278" s="101"/>
      <c r="JX278" s="101"/>
      <c r="JY278" s="101"/>
      <c r="JZ278" s="101"/>
      <c r="KA278" s="101"/>
      <c r="KB278" s="101"/>
      <c r="KC278" s="101"/>
      <c r="KD278" s="101"/>
      <c r="KE278" s="101"/>
      <c r="KF278" s="101"/>
      <c r="KG278" s="101"/>
      <c r="KH278" s="101"/>
      <c r="KI278" s="101"/>
      <c r="KJ278" s="101"/>
      <c r="KK278" s="101"/>
      <c r="KL278" s="101"/>
      <c r="KM278" s="101"/>
      <c r="KN278" s="101"/>
      <c r="KO278" s="101"/>
      <c r="KP278" s="101"/>
      <c r="KQ278" s="101"/>
      <c r="KR278" s="101"/>
      <c r="KS278" s="101"/>
      <c r="KT278" s="101"/>
      <c r="KU278" s="101"/>
      <c r="KV278" s="101"/>
      <c r="KW278" s="101"/>
      <c r="KX278" s="101"/>
      <c r="KY278" s="101"/>
      <c r="KZ278" s="101"/>
      <c r="LA278" s="101"/>
    </row>
    <row r="279" spans="1:313" s="6" customFormat="1" ht="30" customHeight="1" x14ac:dyDescent="0.25">
      <c r="A279" s="31" t="s">
        <v>1221</v>
      </c>
      <c r="B279" s="31"/>
      <c r="C279" s="31"/>
      <c r="D279" s="22" t="s">
        <v>1220</v>
      </c>
      <c r="E279" s="23">
        <v>3800000</v>
      </c>
      <c r="F279" s="24"/>
      <c r="G279" s="68" t="s">
        <v>2</v>
      </c>
      <c r="H279" s="23" t="s">
        <v>323</v>
      </c>
      <c r="I279" s="23"/>
      <c r="J279" s="21"/>
      <c r="K279" s="21"/>
      <c r="L279" s="21" t="s">
        <v>525</v>
      </c>
      <c r="M279" s="2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1"/>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c r="GE279" s="101"/>
      <c r="GF279" s="101"/>
      <c r="GG279" s="101"/>
      <c r="GH279" s="101"/>
      <c r="GI279" s="101"/>
      <c r="GJ279" s="101"/>
      <c r="GK279" s="101"/>
      <c r="GL279" s="101"/>
      <c r="GM279" s="101"/>
      <c r="GN279" s="101"/>
      <c r="GO279" s="101"/>
      <c r="GP279" s="101"/>
      <c r="GQ279" s="101"/>
      <c r="GR279" s="101"/>
      <c r="GS279" s="101"/>
      <c r="GT279" s="101"/>
      <c r="GU279" s="101"/>
      <c r="GV279" s="101"/>
      <c r="GW279" s="101"/>
      <c r="GX279" s="101"/>
      <c r="GY279" s="101"/>
      <c r="GZ279" s="101"/>
      <c r="HA279" s="101"/>
      <c r="HB279" s="101"/>
      <c r="HC279" s="101"/>
      <c r="HD279" s="101"/>
      <c r="HE279" s="101"/>
      <c r="HF279" s="101"/>
      <c r="HG279" s="101"/>
      <c r="HH279" s="101"/>
      <c r="HI279" s="101"/>
      <c r="HJ279" s="101"/>
      <c r="HK279" s="101"/>
      <c r="HL279" s="101"/>
      <c r="HM279" s="101"/>
      <c r="HN279" s="101"/>
      <c r="HO279" s="101"/>
      <c r="HP279" s="101"/>
      <c r="HQ279" s="101"/>
      <c r="HR279" s="101"/>
      <c r="HS279" s="101"/>
      <c r="HT279" s="101"/>
      <c r="HU279" s="101"/>
      <c r="HV279" s="101"/>
      <c r="HW279" s="101"/>
      <c r="HX279" s="101"/>
      <c r="HY279" s="101"/>
      <c r="HZ279" s="101"/>
      <c r="IA279" s="101"/>
      <c r="IB279" s="101"/>
      <c r="IC279" s="101"/>
      <c r="ID279" s="101"/>
      <c r="IE279" s="101"/>
      <c r="IF279" s="101"/>
      <c r="IG279" s="101"/>
      <c r="IH279" s="101"/>
      <c r="II279" s="101"/>
      <c r="IJ279" s="101"/>
      <c r="IK279" s="101"/>
      <c r="IL279" s="101"/>
      <c r="IM279" s="101"/>
      <c r="IN279" s="101"/>
      <c r="IO279" s="101"/>
      <c r="IP279" s="101"/>
      <c r="IQ279" s="101"/>
      <c r="IR279" s="101"/>
      <c r="IS279" s="101"/>
      <c r="IT279" s="101"/>
      <c r="IU279" s="101"/>
      <c r="IV279" s="101"/>
      <c r="IW279" s="101"/>
      <c r="IX279" s="101"/>
      <c r="IY279" s="101"/>
      <c r="IZ279" s="101"/>
      <c r="JA279" s="101"/>
      <c r="JB279" s="101"/>
      <c r="JC279" s="101"/>
      <c r="JD279" s="101"/>
      <c r="JE279" s="101"/>
      <c r="JF279" s="101"/>
      <c r="JG279" s="101"/>
      <c r="JH279" s="101"/>
      <c r="JI279" s="101"/>
      <c r="JJ279" s="101"/>
      <c r="JK279" s="101"/>
      <c r="JL279" s="101"/>
      <c r="JM279" s="101"/>
      <c r="JN279" s="101"/>
      <c r="JO279" s="101"/>
      <c r="JP279" s="101"/>
      <c r="JQ279" s="101"/>
      <c r="JR279" s="101"/>
      <c r="JS279" s="101"/>
      <c r="JT279" s="101"/>
      <c r="JU279" s="101"/>
      <c r="JV279" s="101"/>
      <c r="JW279" s="101"/>
      <c r="JX279" s="101"/>
      <c r="JY279" s="101"/>
      <c r="JZ279" s="101"/>
      <c r="KA279" s="101"/>
      <c r="KB279" s="101"/>
      <c r="KC279" s="101"/>
      <c r="KD279" s="101"/>
      <c r="KE279" s="101"/>
      <c r="KF279" s="101"/>
      <c r="KG279" s="101"/>
      <c r="KH279" s="101"/>
      <c r="KI279" s="101"/>
      <c r="KJ279" s="101"/>
      <c r="KK279" s="101"/>
      <c r="KL279" s="101"/>
      <c r="KM279" s="101"/>
      <c r="KN279" s="101"/>
      <c r="KO279" s="101"/>
      <c r="KP279" s="101"/>
      <c r="KQ279" s="101"/>
      <c r="KR279" s="101"/>
      <c r="KS279" s="101"/>
      <c r="KT279" s="101"/>
      <c r="KU279" s="101"/>
      <c r="KV279" s="101"/>
      <c r="KW279" s="101"/>
      <c r="KX279" s="101"/>
      <c r="KY279" s="101"/>
      <c r="KZ279" s="101"/>
      <c r="LA279" s="101"/>
    </row>
    <row r="280" spans="1:313" s="6" customFormat="1" ht="30" customHeight="1" x14ac:dyDescent="0.25">
      <c r="A280" s="21"/>
      <c r="B280" s="21"/>
      <c r="C280" s="21"/>
      <c r="D280" s="22">
        <v>13</v>
      </c>
      <c r="E280" s="23">
        <f>G280*F280</f>
        <v>1000000</v>
      </c>
      <c r="F280" s="24">
        <v>0.05</v>
      </c>
      <c r="G280" s="34">
        <v>20000000</v>
      </c>
      <c r="H280" s="21" t="s">
        <v>704</v>
      </c>
      <c r="I280" s="21"/>
      <c r="J280" s="21"/>
      <c r="K280" s="21"/>
      <c r="L280" s="21" t="s">
        <v>703</v>
      </c>
      <c r="M280" s="2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1"/>
      <c r="CI280" s="101"/>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1"/>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c r="GE280" s="101"/>
      <c r="GF280" s="101"/>
      <c r="GG280" s="101"/>
      <c r="GH280" s="101"/>
      <c r="GI280" s="101"/>
      <c r="GJ280" s="101"/>
      <c r="GK280" s="101"/>
      <c r="GL280" s="101"/>
      <c r="GM280" s="101"/>
      <c r="GN280" s="101"/>
      <c r="GO280" s="101"/>
      <c r="GP280" s="101"/>
      <c r="GQ280" s="101"/>
      <c r="GR280" s="101"/>
      <c r="GS280" s="101"/>
      <c r="GT280" s="101"/>
      <c r="GU280" s="101"/>
      <c r="GV280" s="101"/>
      <c r="GW280" s="101"/>
      <c r="GX280" s="101"/>
      <c r="GY280" s="101"/>
      <c r="GZ280" s="101"/>
      <c r="HA280" s="101"/>
      <c r="HB280" s="101"/>
      <c r="HC280" s="101"/>
      <c r="HD280" s="101"/>
      <c r="HE280" s="101"/>
      <c r="HF280" s="101"/>
      <c r="HG280" s="101"/>
      <c r="HH280" s="101"/>
      <c r="HI280" s="101"/>
      <c r="HJ280" s="101"/>
      <c r="HK280" s="101"/>
      <c r="HL280" s="101"/>
      <c r="HM280" s="101"/>
      <c r="HN280" s="101"/>
      <c r="HO280" s="101"/>
      <c r="HP280" s="101"/>
      <c r="HQ280" s="101"/>
      <c r="HR280" s="101"/>
      <c r="HS280" s="101"/>
      <c r="HT280" s="101"/>
      <c r="HU280" s="101"/>
      <c r="HV280" s="101"/>
      <c r="HW280" s="101"/>
      <c r="HX280" s="101"/>
      <c r="HY280" s="101"/>
      <c r="HZ280" s="101"/>
      <c r="IA280" s="101"/>
      <c r="IB280" s="101"/>
      <c r="IC280" s="101"/>
      <c r="ID280" s="101"/>
      <c r="IE280" s="101"/>
      <c r="IF280" s="101"/>
      <c r="IG280" s="101"/>
      <c r="IH280" s="101"/>
      <c r="II280" s="101"/>
      <c r="IJ280" s="101"/>
      <c r="IK280" s="101"/>
      <c r="IL280" s="101"/>
      <c r="IM280" s="101"/>
      <c r="IN280" s="101"/>
      <c r="IO280" s="101"/>
      <c r="IP280" s="101"/>
      <c r="IQ280" s="101"/>
      <c r="IR280" s="101"/>
      <c r="IS280" s="101"/>
      <c r="IT280" s="101"/>
      <c r="IU280" s="101"/>
      <c r="IV280" s="101"/>
      <c r="IW280" s="101"/>
      <c r="IX280" s="101"/>
      <c r="IY280" s="101"/>
      <c r="IZ280" s="101"/>
      <c r="JA280" s="101"/>
      <c r="JB280" s="101"/>
      <c r="JC280" s="101"/>
      <c r="JD280" s="101"/>
      <c r="JE280" s="101"/>
      <c r="JF280" s="101"/>
      <c r="JG280" s="101"/>
      <c r="JH280" s="101"/>
      <c r="JI280" s="101"/>
      <c r="JJ280" s="101"/>
      <c r="JK280" s="101"/>
      <c r="JL280" s="101"/>
      <c r="JM280" s="101"/>
      <c r="JN280" s="101"/>
      <c r="JO280" s="101"/>
      <c r="JP280" s="101"/>
      <c r="JQ280" s="101"/>
      <c r="JR280" s="101"/>
      <c r="JS280" s="101"/>
      <c r="JT280" s="101"/>
      <c r="JU280" s="101"/>
      <c r="JV280" s="101"/>
      <c r="JW280" s="101"/>
      <c r="JX280" s="101"/>
      <c r="JY280" s="101"/>
      <c r="JZ280" s="101"/>
      <c r="KA280" s="101"/>
      <c r="KB280" s="101"/>
      <c r="KC280" s="101"/>
      <c r="KD280" s="101"/>
      <c r="KE280" s="101"/>
      <c r="KF280" s="101"/>
      <c r="KG280" s="101"/>
      <c r="KH280" s="101"/>
      <c r="KI280" s="101"/>
      <c r="KJ280" s="101"/>
      <c r="KK280" s="101"/>
      <c r="KL280" s="101"/>
      <c r="KM280" s="101"/>
      <c r="KN280" s="101"/>
      <c r="KO280" s="101"/>
      <c r="KP280" s="101"/>
      <c r="KQ280" s="101"/>
      <c r="KR280" s="101"/>
      <c r="KS280" s="101"/>
      <c r="KT280" s="101"/>
      <c r="KU280" s="101"/>
      <c r="KV280" s="101"/>
      <c r="KW280" s="101"/>
      <c r="KX280" s="101"/>
      <c r="KY280" s="101"/>
      <c r="KZ280" s="101"/>
      <c r="LA280" s="101"/>
    </row>
    <row r="281" spans="1:313" s="6" customFormat="1" ht="30" customHeight="1" x14ac:dyDescent="0.25">
      <c r="A281" s="21"/>
      <c r="B281" s="21"/>
      <c r="C281" s="21"/>
      <c r="D281" s="22">
        <v>13</v>
      </c>
      <c r="E281" s="23">
        <f>G281*F281</f>
        <v>6500000</v>
      </c>
      <c r="F281" s="24">
        <v>0.05</v>
      </c>
      <c r="G281" s="23">
        <v>130000000</v>
      </c>
      <c r="H281" s="21" t="s">
        <v>1209</v>
      </c>
      <c r="I281" s="21"/>
      <c r="J281" s="21"/>
      <c r="K281" s="21"/>
      <c r="L281" s="21" t="s">
        <v>1207</v>
      </c>
      <c r="M281" s="2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1"/>
      <c r="CI281" s="101"/>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1"/>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c r="GE281" s="101"/>
      <c r="GF281" s="101"/>
      <c r="GG281" s="101"/>
      <c r="GH281" s="101"/>
      <c r="GI281" s="101"/>
      <c r="GJ281" s="101"/>
      <c r="GK281" s="101"/>
      <c r="GL281" s="101"/>
      <c r="GM281" s="101"/>
      <c r="GN281" s="101"/>
      <c r="GO281" s="101"/>
      <c r="GP281" s="101"/>
      <c r="GQ281" s="101"/>
      <c r="GR281" s="101"/>
      <c r="GS281" s="101"/>
      <c r="GT281" s="101"/>
      <c r="GU281" s="101"/>
      <c r="GV281" s="101"/>
      <c r="GW281" s="101"/>
      <c r="GX281" s="101"/>
      <c r="GY281" s="101"/>
      <c r="GZ281" s="101"/>
      <c r="HA281" s="101"/>
      <c r="HB281" s="101"/>
      <c r="HC281" s="101"/>
      <c r="HD281" s="101"/>
      <c r="HE281" s="101"/>
      <c r="HF281" s="101"/>
      <c r="HG281" s="101"/>
      <c r="HH281" s="101"/>
      <c r="HI281" s="101"/>
      <c r="HJ281" s="101"/>
      <c r="HK281" s="101"/>
      <c r="HL281" s="101"/>
      <c r="HM281" s="101"/>
      <c r="HN281" s="101"/>
      <c r="HO281" s="101"/>
      <c r="HP281" s="101"/>
      <c r="HQ281" s="101"/>
      <c r="HR281" s="101"/>
      <c r="HS281" s="101"/>
      <c r="HT281" s="101"/>
      <c r="HU281" s="101"/>
      <c r="HV281" s="101"/>
      <c r="HW281" s="101"/>
      <c r="HX281" s="101"/>
      <c r="HY281" s="101"/>
      <c r="HZ281" s="101"/>
      <c r="IA281" s="101"/>
      <c r="IB281" s="101"/>
      <c r="IC281" s="101"/>
      <c r="ID281" s="101"/>
      <c r="IE281" s="101"/>
      <c r="IF281" s="101"/>
      <c r="IG281" s="101"/>
      <c r="IH281" s="101"/>
      <c r="II281" s="101"/>
      <c r="IJ281" s="101"/>
      <c r="IK281" s="101"/>
      <c r="IL281" s="101"/>
      <c r="IM281" s="101"/>
      <c r="IN281" s="101"/>
      <c r="IO281" s="101"/>
      <c r="IP281" s="101"/>
      <c r="IQ281" s="101"/>
      <c r="IR281" s="101"/>
      <c r="IS281" s="101"/>
      <c r="IT281" s="101"/>
      <c r="IU281" s="101"/>
      <c r="IV281" s="101"/>
      <c r="IW281" s="101"/>
      <c r="IX281" s="101"/>
      <c r="IY281" s="101"/>
      <c r="IZ281" s="101"/>
      <c r="JA281" s="101"/>
      <c r="JB281" s="101"/>
      <c r="JC281" s="101"/>
      <c r="JD281" s="101"/>
      <c r="JE281" s="101"/>
      <c r="JF281" s="101"/>
      <c r="JG281" s="101"/>
      <c r="JH281" s="101"/>
      <c r="JI281" s="101"/>
      <c r="JJ281" s="101"/>
      <c r="JK281" s="101"/>
      <c r="JL281" s="101"/>
      <c r="JM281" s="101"/>
      <c r="JN281" s="101"/>
      <c r="JO281" s="101"/>
      <c r="JP281" s="101"/>
      <c r="JQ281" s="101"/>
      <c r="JR281" s="101"/>
      <c r="JS281" s="101"/>
      <c r="JT281" s="101"/>
      <c r="JU281" s="101"/>
      <c r="JV281" s="101"/>
      <c r="JW281" s="101"/>
      <c r="JX281" s="101"/>
      <c r="JY281" s="101"/>
      <c r="JZ281" s="101"/>
      <c r="KA281" s="101"/>
      <c r="KB281" s="101"/>
      <c r="KC281" s="101"/>
      <c r="KD281" s="101"/>
      <c r="KE281" s="101"/>
      <c r="KF281" s="101"/>
      <c r="KG281" s="101"/>
      <c r="KH281" s="101"/>
      <c r="KI281" s="101"/>
      <c r="KJ281" s="101"/>
      <c r="KK281" s="101"/>
      <c r="KL281" s="101"/>
      <c r="KM281" s="101"/>
      <c r="KN281" s="101"/>
      <c r="KO281" s="101"/>
      <c r="KP281" s="101"/>
      <c r="KQ281" s="101"/>
      <c r="KR281" s="101"/>
      <c r="KS281" s="101"/>
      <c r="KT281" s="101"/>
      <c r="KU281" s="101"/>
      <c r="KV281" s="101"/>
      <c r="KW281" s="101"/>
      <c r="KX281" s="101"/>
      <c r="KY281" s="101"/>
      <c r="KZ281" s="101"/>
      <c r="LA281" s="101"/>
    </row>
    <row r="282" spans="1:313" s="6" customFormat="1" ht="30" customHeight="1" x14ac:dyDescent="0.25">
      <c r="A282" s="29" t="s">
        <v>1210</v>
      </c>
      <c r="B282" s="29"/>
      <c r="C282" s="29"/>
      <c r="D282" s="30">
        <v>13</v>
      </c>
      <c r="E282" s="23">
        <v>4270000</v>
      </c>
      <c r="F282" s="24"/>
      <c r="G282" s="23" t="s">
        <v>2</v>
      </c>
      <c r="H282" s="23" t="s">
        <v>727</v>
      </c>
      <c r="I282" s="23"/>
      <c r="J282" s="21"/>
      <c r="K282" s="21"/>
      <c r="L282" s="21" t="s">
        <v>726</v>
      </c>
      <c r="M282" s="21">
        <v>131</v>
      </c>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1"/>
      <c r="CI282" s="101"/>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1"/>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c r="GE282" s="101"/>
      <c r="GF282" s="101"/>
      <c r="GG282" s="101"/>
      <c r="GH282" s="101"/>
      <c r="GI282" s="101"/>
      <c r="GJ282" s="101"/>
      <c r="GK282" s="101"/>
      <c r="GL282" s="101"/>
      <c r="GM282" s="101"/>
      <c r="GN282" s="101"/>
      <c r="GO282" s="101"/>
      <c r="GP282" s="101"/>
      <c r="GQ282" s="101"/>
      <c r="GR282" s="101"/>
      <c r="GS282" s="101"/>
      <c r="GT282" s="101"/>
      <c r="GU282" s="101"/>
      <c r="GV282" s="101"/>
      <c r="GW282" s="101"/>
      <c r="GX282" s="101"/>
      <c r="GY282" s="101"/>
      <c r="GZ282" s="101"/>
      <c r="HA282" s="101"/>
      <c r="HB282" s="101"/>
      <c r="HC282" s="101"/>
      <c r="HD282" s="101"/>
      <c r="HE282" s="101"/>
      <c r="HF282" s="101"/>
      <c r="HG282" s="101"/>
      <c r="HH282" s="101"/>
      <c r="HI282" s="101"/>
      <c r="HJ282" s="101"/>
      <c r="HK282" s="101"/>
      <c r="HL282" s="101"/>
      <c r="HM282" s="101"/>
      <c r="HN282" s="101"/>
      <c r="HO282" s="101"/>
      <c r="HP282" s="101"/>
      <c r="HQ282" s="101"/>
      <c r="HR282" s="101"/>
      <c r="HS282" s="101"/>
      <c r="HT282" s="101"/>
      <c r="HU282" s="101"/>
      <c r="HV282" s="101"/>
      <c r="HW282" s="101"/>
      <c r="HX282" s="101"/>
      <c r="HY282" s="101"/>
      <c r="HZ282" s="101"/>
      <c r="IA282" s="101"/>
      <c r="IB282" s="101"/>
      <c r="IC282" s="101"/>
      <c r="ID282" s="101"/>
      <c r="IE282" s="101"/>
      <c r="IF282" s="101"/>
      <c r="IG282" s="101"/>
      <c r="IH282" s="101"/>
      <c r="II282" s="101"/>
      <c r="IJ282" s="101"/>
      <c r="IK282" s="101"/>
      <c r="IL282" s="101"/>
      <c r="IM282" s="101"/>
      <c r="IN282" s="101"/>
      <c r="IO282" s="101"/>
      <c r="IP282" s="101"/>
      <c r="IQ282" s="101"/>
      <c r="IR282" s="101"/>
      <c r="IS282" s="101"/>
      <c r="IT282" s="101"/>
      <c r="IU282" s="101"/>
      <c r="IV282" s="101"/>
      <c r="IW282" s="101"/>
      <c r="IX282" s="101"/>
      <c r="IY282" s="101"/>
      <c r="IZ282" s="101"/>
      <c r="JA282" s="101"/>
      <c r="JB282" s="101"/>
      <c r="JC282" s="101"/>
      <c r="JD282" s="101"/>
      <c r="JE282" s="101"/>
      <c r="JF282" s="101"/>
      <c r="JG282" s="101"/>
      <c r="JH282" s="101"/>
      <c r="JI282" s="101"/>
      <c r="JJ282" s="101"/>
      <c r="JK282" s="101"/>
      <c r="JL282" s="101"/>
      <c r="JM282" s="101"/>
      <c r="JN282" s="101"/>
      <c r="JO282" s="101"/>
      <c r="JP282" s="101"/>
      <c r="JQ282" s="101"/>
      <c r="JR282" s="101"/>
      <c r="JS282" s="101"/>
      <c r="JT282" s="101"/>
      <c r="JU282" s="101"/>
      <c r="JV282" s="101"/>
      <c r="JW282" s="101"/>
      <c r="JX282" s="101"/>
      <c r="JY282" s="101"/>
      <c r="JZ282" s="101"/>
      <c r="KA282" s="101"/>
      <c r="KB282" s="101"/>
      <c r="KC282" s="101"/>
      <c r="KD282" s="101"/>
      <c r="KE282" s="101"/>
      <c r="KF282" s="101"/>
      <c r="KG282" s="101"/>
      <c r="KH282" s="101"/>
      <c r="KI282" s="101"/>
      <c r="KJ282" s="101"/>
      <c r="KK282" s="101"/>
      <c r="KL282" s="101"/>
      <c r="KM282" s="101"/>
      <c r="KN282" s="101"/>
      <c r="KO282" s="101"/>
      <c r="KP282" s="101"/>
      <c r="KQ282" s="101"/>
      <c r="KR282" s="101"/>
      <c r="KS282" s="101"/>
      <c r="KT282" s="101"/>
      <c r="KU282" s="101"/>
      <c r="KV282" s="101"/>
      <c r="KW282" s="101"/>
      <c r="KX282" s="101"/>
      <c r="KY282" s="101"/>
      <c r="KZ282" s="101"/>
      <c r="LA282" s="101"/>
    </row>
    <row r="283" spans="1:313" s="6" customFormat="1" ht="30" customHeight="1" x14ac:dyDescent="0.25">
      <c r="A283" s="21"/>
      <c r="B283" s="21"/>
      <c r="C283" s="21"/>
      <c r="D283" s="22">
        <v>13</v>
      </c>
      <c r="E283" s="26">
        <f>G283*F283</f>
        <v>500000</v>
      </c>
      <c r="F283" s="27">
        <v>0.05</v>
      </c>
      <c r="G283" s="26">
        <v>10000000</v>
      </c>
      <c r="H283" s="26" t="s">
        <v>384</v>
      </c>
      <c r="I283" s="46"/>
      <c r="J283" s="29"/>
      <c r="K283" s="29">
        <v>10</v>
      </c>
      <c r="L283" s="29" t="s">
        <v>277</v>
      </c>
      <c r="M283" s="21">
        <v>156</v>
      </c>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1"/>
      <c r="CI283" s="101"/>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1"/>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c r="GE283" s="101"/>
      <c r="GF283" s="101"/>
      <c r="GG283" s="101"/>
      <c r="GH283" s="101"/>
      <c r="GI283" s="101"/>
      <c r="GJ283" s="101"/>
      <c r="GK283" s="101"/>
      <c r="GL283" s="101"/>
      <c r="GM283" s="101"/>
      <c r="GN283" s="101"/>
      <c r="GO283" s="101"/>
      <c r="GP283" s="101"/>
      <c r="GQ283" s="101"/>
      <c r="GR283" s="101"/>
      <c r="GS283" s="101"/>
      <c r="GT283" s="101"/>
      <c r="GU283" s="101"/>
      <c r="GV283" s="101"/>
      <c r="GW283" s="101"/>
      <c r="GX283" s="101"/>
      <c r="GY283" s="101"/>
      <c r="GZ283" s="101"/>
      <c r="HA283" s="101"/>
      <c r="HB283" s="101"/>
      <c r="HC283" s="101"/>
      <c r="HD283" s="101"/>
      <c r="HE283" s="101"/>
      <c r="HF283" s="101"/>
      <c r="HG283" s="101"/>
      <c r="HH283" s="101"/>
      <c r="HI283" s="101"/>
      <c r="HJ283" s="101"/>
      <c r="HK283" s="101"/>
      <c r="HL283" s="101"/>
      <c r="HM283" s="101"/>
      <c r="HN283" s="101"/>
      <c r="HO283" s="101"/>
      <c r="HP283" s="101"/>
      <c r="HQ283" s="101"/>
      <c r="HR283" s="101"/>
      <c r="HS283" s="101"/>
      <c r="HT283" s="101"/>
      <c r="HU283" s="101"/>
      <c r="HV283" s="101"/>
      <c r="HW283" s="101"/>
      <c r="HX283" s="101"/>
      <c r="HY283" s="101"/>
      <c r="HZ283" s="101"/>
      <c r="IA283" s="101"/>
      <c r="IB283" s="101"/>
      <c r="IC283" s="101"/>
      <c r="ID283" s="101"/>
      <c r="IE283" s="101"/>
      <c r="IF283" s="101"/>
      <c r="IG283" s="101"/>
      <c r="IH283" s="101"/>
      <c r="II283" s="101"/>
      <c r="IJ283" s="101"/>
      <c r="IK283" s="101"/>
      <c r="IL283" s="101"/>
      <c r="IM283" s="101"/>
      <c r="IN283" s="101"/>
      <c r="IO283" s="101"/>
      <c r="IP283" s="101"/>
      <c r="IQ283" s="101"/>
      <c r="IR283" s="101"/>
      <c r="IS283" s="101"/>
      <c r="IT283" s="101"/>
      <c r="IU283" s="101"/>
      <c r="IV283" s="101"/>
      <c r="IW283" s="101"/>
      <c r="IX283" s="101"/>
      <c r="IY283" s="101"/>
      <c r="IZ283" s="101"/>
      <c r="JA283" s="101"/>
      <c r="JB283" s="101"/>
      <c r="JC283" s="101"/>
      <c r="JD283" s="101"/>
      <c r="JE283" s="101"/>
      <c r="JF283" s="101"/>
      <c r="JG283" s="101"/>
      <c r="JH283" s="101"/>
      <c r="JI283" s="101"/>
      <c r="JJ283" s="101"/>
      <c r="JK283" s="101"/>
      <c r="JL283" s="101"/>
      <c r="JM283" s="101"/>
      <c r="JN283" s="101"/>
      <c r="JO283" s="101"/>
      <c r="JP283" s="101"/>
      <c r="JQ283" s="101"/>
      <c r="JR283" s="101"/>
      <c r="JS283" s="101"/>
      <c r="JT283" s="101"/>
      <c r="JU283" s="101"/>
      <c r="JV283" s="101"/>
      <c r="JW283" s="101"/>
      <c r="JX283" s="101"/>
      <c r="JY283" s="101"/>
      <c r="JZ283" s="101"/>
      <c r="KA283" s="101"/>
      <c r="KB283" s="101"/>
      <c r="KC283" s="101"/>
      <c r="KD283" s="101"/>
      <c r="KE283" s="101"/>
      <c r="KF283" s="101"/>
      <c r="KG283" s="101"/>
      <c r="KH283" s="101"/>
      <c r="KI283" s="101"/>
      <c r="KJ283" s="101"/>
      <c r="KK283" s="101"/>
      <c r="KL283" s="101"/>
      <c r="KM283" s="101"/>
      <c r="KN283" s="101"/>
      <c r="KO283" s="101"/>
      <c r="KP283" s="101"/>
      <c r="KQ283" s="101"/>
      <c r="KR283" s="101"/>
      <c r="KS283" s="101"/>
      <c r="KT283" s="101"/>
      <c r="KU283" s="101"/>
      <c r="KV283" s="101"/>
      <c r="KW283" s="101"/>
      <c r="KX283" s="101"/>
      <c r="KY283" s="101"/>
      <c r="KZ283" s="101"/>
      <c r="LA283" s="101"/>
    </row>
    <row r="284" spans="1:313" s="6" customFormat="1" ht="30" customHeight="1" x14ac:dyDescent="0.25">
      <c r="A284" s="31" t="s">
        <v>1094</v>
      </c>
      <c r="B284" s="31"/>
      <c r="C284" s="31"/>
      <c r="D284" s="22">
        <v>13</v>
      </c>
      <c r="E284" s="23">
        <f>G284*F284</f>
        <v>2000000</v>
      </c>
      <c r="F284" s="24">
        <v>0.05</v>
      </c>
      <c r="G284" s="23">
        <v>40000000</v>
      </c>
      <c r="H284" s="26" t="s">
        <v>391</v>
      </c>
      <c r="I284" s="26"/>
      <c r="J284" s="29"/>
      <c r="K284" s="29"/>
      <c r="L284" s="29" t="s">
        <v>70</v>
      </c>
      <c r="M284" s="2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1"/>
      <c r="CI284" s="101"/>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1"/>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c r="GE284" s="101"/>
      <c r="GF284" s="101"/>
      <c r="GG284" s="101"/>
      <c r="GH284" s="101"/>
      <c r="GI284" s="101"/>
      <c r="GJ284" s="101"/>
      <c r="GK284" s="101"/>
      <c r="GL284" s="101"/>
      <c r="GM284" s="101"/>
      <c r="GN284" s="101"/>
      <c r="GO284" s="101"/>
      <c r="GP284" s="101"/>
      <c r="GQ284" s="101"/>
      <c r="GR284" s="101"/>
      <c r="GS284" s="101"/>
      <c r="GT284" s="101"/>
      <c r="GU284" s="101"/>
      <c r="GV284" s="101"/>
      <c r="GW284" s="101"/>
      <c r="GX284" s="101"/>
      <c r="GY284" s="101"/>
      <c r="GZ284" s="101"/>
      <c r="HA284" s="101"/>
      <c r="HB284" s="101"/>
      <c r="HC284" s="101"/>
      <c r="HD284" s="101"/>
      <c r="HE284" s="101"/>
      <c r="HF284" s="101"/>
      <c r="HG284" s="101"/>
      <c r="HH284" s="101"/>
      <c r="HI284" s="101"/>
      <c r="HJ284" s="101"/>
      <c r="HK284" s="101"/>
      <c r="HL284" s="101"/>
      <c r="HM284" s="101"/>
      <c r="HN284" s="101"/>
      <c r="HO284" s="101"/>
      <c r="HP284" s="101"/>
      <c r="HQ284" s="101"/>
      <c r="HR284" s="101"/>
      <c r="HS284" s="101"/>
      <c r="HT284" s="101"/>
      <c r="HU284" s="101"/>
      <c r="HV284" s="101"/>
      <c r="HW284" s="101"/>
      <c r="HX284" s="101"/>
      <c r="HY284" s="101"/>
      <c r="HZ284" s="101"/>
      <c r="IA284" s="101"/>
      <c r="IB284" s="101"/>
      <c r="IC284" s="101"/>
      <c r="ID284" s="101"/>
      <c r="IE284" s="101"/>
      <c r="IF284" s="101"/>
      <c r="IG284" s="101"/>
      <c r="IH284" s="101"/>
      <c r="II284" s="101"/>
      <c r="IJ284" s="101"/>
      <c r="IK284" s="101"/>
      <c r="IL284" s="101"/>
      <c r="IM284" s="101"/>
      <c r="IN284" s="101"/>
      <c r="IO284" s="101"/>
      <c r="IP284" s="101"/>
      <c r="IQ284" s="101"/>
      <c r="IR284" s="101"/>
      <c r="IS284" s="101"/>
      <c r="IT284" s="101"/>
      <c r="IU284" s="101"/>
      <c r="IV284" s="101"/>
      <c r="IW284" s="101"/>
      <c r="IX284" s="101"/>
      <c r="IY284" s="101"/>
      <c r="IZ284" s="101"/>
      <c r="JA284" s="101"/>
      <c r="JB284" s="101"/>
      <c r="JC284" s="101"/>
      <c r="JD284" s="101"/>
      <c r="JE284" s="101"/>
      <c r="JF284" s="101"/>
      <c r="JG284" s="101"/>
      <c r="JH284" s="101"/>
      <c r="JI284" s="101"/>
      <c r="JJ284" s="101"/>
      <c r="JK284" s="101"/>
      <c r="JL284" s="101"/>
      <c r="JM284" s="101"/>
      <c r="JN284" s="101"/>
      <c r="JO284" s="101"/>
      <c r="JP284" s="101"/>
      <c r="JQ284" s="101"/>
      <c r="JR284" s="101"/>
      <c r="JS284" s="101"/>
      <c r="JT284" s="101"/>
      <c r="JU284" s="101"/>
      <c r="JV284" s="101"/>
      <c r="JW284" s="101"/>
      <c r="JX284" s="101"/>
      <c r="JY284" s="101"/>
      <c r="JZ284" s="101"/>
      <c r="KA284" s="101"/>
      <c r="KB284" s="101"/>
      <c r="KC284" s="101"/>
      <c r="KD284" s="101"/>
      <c r="KE284" s="101"/>
      <c r="KF284" s="101"/>
      <c r="KG284" s="101"/>
      <c r="KH284" s="101"/>
      <c r="KI284" s="101"/>
      <c r="KJ284" s="101"/>
      <c r="KK284" s="101"/>
      <c r="KL284" s="101"/>
      <c r="KM284" s="101"/>
      <c r="KN284" s="101"/>
      <c r="KO284" s="101"/>
      <c r="KP284" s="101"/>
      <c r="KQ284" s="101"/>
      <c r="KR284" s="101"/>
      <c r="KS284" s="101"/>
      <c r="KT284" s="101"/>
      <c r="KU284" s="101"/>
      <c r="KV284" s="101"/>
      <c r="KW284" s="101"/>
      <c r="KX284" s="101"/>
      <c r="KY284" s="101"/>
      <c r="KZ284" s="101"/>
      <c r="LA284" s="101"/>
    </row>
    <row r="285" spans="1:313" s="6" customFormat="1" ht="30" customHeight="1" x14ac:dyDescent="0.25">
      <c r="A285" s="29" t="s">
        <v>998</v>
      </c>
      <c r="B285" s="29"/>
      <c r="C285" s="29"/>
      <c r="D285" s="30">
        <v>13</v>
      </c>
      <c r="E285" s="23">
        <f>G285*F285</f>
        <v>4950000</v>
      </c>
      <c r="F285" s="24">
        <v>4.4999999999999998E-2</v>
      </c>
      <c r="G285" s="23">
        <v>110000000</v>
      </c>
      <c r="H285" s="23" t="s">
        <v>362</v>
      </c>
      <c r="I285" s="23"/>
      <c r="J285" s="21"/>
      <c r="K285" s="21"/>
      <c r="L285" s="21" t="s">
        <v>146</v>
      </c>
      <c r="M285" s="2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1"/>
      <c r="CI285" s="101"/>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1"/>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c r="GE285" s="101"/>
      <c r="GF285" s="101"/>
      <c r="GG285" s="101"/>
      <c r="GH285" s="101"/>
      <c r="GI285" s="101"/>
      <c r="GJ285" s="101"/>
      <c r="GK285" s="101"/>
      <c r="GL285" s="101"/>
      <c r="GM285" s="101"/>
      <c r="GN285" s="101"/>
      <c r="GO285" s="101"/>
      <c r="GP285" s="101"/>
      <c r="GQ285" s="101"/>
      <c r="GR285" s="101"/>
      <c r="GS285" s="101"/>
      <c r="GT285" s="101"/>
      <c r="GU285" s="101"/>
      <c r="GV285" s="101"/>
      <c r="GW285" s="101"/>
      <c r="GX285" s="101"/>
      <c r="GY285" s="101"/>
      <c r="GZ285" s="101"/>
      <c r="HA285" s="101"/>
      <c r="HB285" s="101"/>
      <c r="HC285" s="101"/>
      <c r="HD285" s="101"/>
      <c r="HE285" s="101"/>
      <c r="HF285" s="101"/>
      <c r="HG285" s="101"/>
      <c r="HH285" s="101"/>
      <c r="HI285" s="101"/>
      <c r="HJ285" s="101"/>
      <c r="HK285" s="101"/>
      <c r="HL285" s="101"/>
      <c r="HM285" s="101"/>
      <c r="HN285" s="101"/>
      <c r="HO285" s="101"/>
      <c r="HP285" s="101"/>
      <c r="HQ285" s="101"/>
      <c r="HR285" s="101"/>
      <c r="HS285" s="101"/>
      <c r="HT285" s="101"/>
      <c r="HU285" s="101"/>
      <c r="HV285" s="101"/>
      <c r="HW285" s="101"/>
      <c r="HX285" s="101"/>
      <c r="HY285" s="101"/>
      <c r="HZ285" s="101"/>
      <c r="IA285" s="101"/>
      <c r="IB285" s="101"/>
      <c r="IC285" s="101"/>
      <c r="ID285" s="101"/>
      <c r="IE285" s="101"/>
      <c r="IF285" s="101"/>
      <c r="IG285" s="101"/>
      <c r="IH285" s="101"/>
      <c r="II285" s="101"/>
      <c r="IJ285" s="101"/>
      <c r="IK285" s="101"/>
      <c r="IL285" s="101"/>
      <c r="IM285" s="101"/>
      <c r="IN285" s="101"/>
      <c r="IO285" s="101"/>
      <c r="IP285" s="101"/>
      <c r="IQ285" s="101"/>
      <c r="IR285" s="101"/>
      <c r="IS285" s="101"/>
      <c r="IT285" s="101"/>
      <c r="IU285" s="101"/>
      <c r="IV285" s="101"/>
      <c r="IW285" s="101"/>
      <c r="IX285" s="101"/>
      <c r="IY285" s="101"/>
      <c r="IZ285" s="101"/>
      <c r="JA285" s="101"/>
      <c r="JB285" s="101"/>
      <c r="JC285" s="101"/>
      <c r="JD285" s="101"/>
      <c r="JE285" s="101"/>
      <c r="JF285" s="101"/>
      <c r="JG285" s="101"/>
      <c r="JH285" s="101"/>
      <c r="JI285" s="101"/>
      <c r="JJ285" s="101"/>
      <c r="JK285" s="101"/>
      <c r="JL285" s="101"/>
      <c r="JM285" s="101"/>
      <c r="JN285" s="101"/>
      <c r="JO285" s="101"/>
      <c r="JP285" s="101"/>
      <c r="JQ285" s="101"/>
      <c r="JR285" s="101"/>
      <c r="JS285" s="101"/>
      <c r="JT285" s="101"/>
      <c r="JU285" s="101"/>
      <c r="JV285" s="101"/>
      <c r="JW285" s="101"/>
      <c r="JX285" s="101"/>
      <c r="JY285" s="101"/>
      <c r="JZ285" s="101"/>
      <c r="KA285" s="101"/>
      <c r="KB285" s="101"/>
      <c r="KC285" s="101"/>
      <c r="KD285" s="101"/>
      <c r="KE285" s="101"/>
      <c r="KF285" s="101"/>
      <c r="KG285" s="101"/>
      <c r="KH285" s="101"/>
      <c r="KI285" s="101"/>
      <c r="KJ285" s="101"/>
      <c r="KK285" s="101"/>
      <c r="KL285" s="101"/>
      <c r="KM285" s="101"/>
      <c r="KN285" s="101"/>
      <c r="KO285" s="101"/>
      <c r="KP285" s="101"/>
      <c r="KQ285" s="101"/>
      <c r="KR285" s="101"/>
      <c r="KS285" s="101"/>
      <c r="KT285" s="101"/>
      <c r="KU285" s="101"/>
      <c r="KV285" s="101"/>
      <c r="KW285" s="101"/>
      <c r="KX285" s="101"/>
      <c r="KY285" s="101"/>
      <c r="KZ285" s="101"/>
      <c r="LA285" s="101"/>
    </row>
    <row r="286" spans="1:313" s="6" customFormat="1" ht="30" customHeight="1" x14ac:dyDescent="0.25">
      <c r="A286" s="21"/>
      <c r="B286" s="21"/>
      <c r="C286" s="21"/>
      <c r="D286" s="22">
        <v>14</v>
      </c>
      <c r="E286" s="23">
        <f>G286*F286</f>
        <v>1500000</v>
      </c>
      <c r="F286" s="24">
        <v>0.05</v>
      </c>
      <c r="G286" s="23">
        <v>30000000</v>
      </c>
      <c r="H286" s="21">
        <v>3456</v>
      </c>
      <c r="I286" s="21"/>
      <c r="J286" s="21"/>
      <c r="K286" s="21"/>
      <c r="L286" s="21" t="s">
        <v>957</v>
      </c>
      <c r="M286" s="2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1"/>
      <c r="CI286" s="101"/>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1"/>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c r="GE286" s="101"/>
      <c r="GF286" s="101"/>
      <c r="GG286" s="101"/>
      <c r="GH286" s="101"/>
      <c r="GI286" s="101"/>
      <c r="GJ286" s="101"/>
      <c r="GK286" s="101"/>
      <c r="GL286" s="101"/>
      <c r="GM286" s="101"/>
      <c r="GN286" s="101"/>
      <c r="GO286" s="101"/>
      <c r="GP286" s="101"/>
      <c r="GQ286" s="101"/>
      <c r="GR286" s="101"/>
      <c r="GS286" s="101"/>
      <c r="GT286" s="101"/>
      <c r="GU286" s="101"/>
      <c r="GV286" s="101"/>
      <c r="GW286" s="101"/>
      <c r="GX286" s="101"/>
      <c r="GY286" s="101"/>
      <c r="GZ286" s="101"/>
      <c r="HA286" s="101"/>
      <c r="HB286" s="101"/>
      <c r="HC286" s="101"/>
      <c r="HD286" s="101"/>
      <c r="HE286" s="101"/>
      <c r="HF286" s="101"/>
      <c r="HG286" s="101"/>
      <c r="HH286" s="101"/>
      <c r="HI286" s="101"/>
      <c r="HJ286" s="101"/>
      <c r="HK286" s="101"/>
      <c r="HL286" s="101"/>
      <c r="HM286" s="101"/>
      <c r="HN286" s="101"/>
      <c r="HO286" s="101"/>
      <c r="HP286" s="101"/>
      <c r="HQ286" s="101"/>
      <c r="HR286" s="101"/>
      <c r="HS286" s="101"/>
      <c r="HT286" s="101"/>
      <c r="HU286" s="101"/>
      <c r="HV286" s="101"/>
      <c r="HW286" s="101"/>
      <c r="HX286" s="101"/>
      <c r="HY286" s="101"/>
      <c r="HZ286" s="101"/>
      <c r="IA286" s="101"/>
      <c r="IB286" s="101"/>
      <c r="IC286" s="101"/>
      <c r="ID286" s="101"/>
      <c r="IE286" s="101"/>
      <c r="IF286" s="101"/>
      <c r="IG286" s="101"/>
      <c r="IH286" s="101"/>
      <c r="II286" s="101"/>
      <c r="IJ286" s="101"/>
      <c r="IK286" s="101"/>
      <c r="IL286" s="101"/>
      <c r="IM286" s="101"/>
      <c r="IN286" s="101"/>
      <c r="IO286" s="101"/>
      <c r="IP286" s="101"/>
      <c r="IQ286" s="101"/>
      <c r="IR286" s="101"/>
      <c r="IS286" s="101"/>
      <c r="IT286" s="101"/>
      <c r="IU286" s="101"/>
      <c r="IV286" s="101"/>
      <c r="IW286" s="101"/>
      <c r="IX286" s="101"/>
      <c r="IY286" s="101"/>
      <c r="IZ286" s="101"/>
      <c r="JA286" s="101"/>
      <c r="JB286" s="101"/>
      <c r="JC286" s="101"/>
      <c r="JD286" s="101"/>
      <c r="JE286" s="101"/>
      <c r="JF286" s="101"/>
      <c r="JG286" s="101"/>
      <c r="JH286" s="101"/>
      <c r="JI286" s="101"/>
      <c r="JJ286" s="101"/>
      <c r="JK286" s="101"/>
      <c r="JL286" s="101"/>
      <c r="JM286" s="101"/>
      <c r="JN286" s="101"/>
      <c r="JO286" s="101"/>
      <c r="JP286" s="101"/>
      <c r="JQ286" s="101"/>
      <c r="JR286" s="101"/>
      <c r="JS286" s="101"/>
      <c r="JT286" s="101"/>
      <c r="JU286" s="101"/>
      <c r="JV286" s="101"/>
      <c r="JW286" s="101"/>
      <c r="JX286" s="101"/>
      <c r="JY286" s="101"/>
      <c r="JZ286" s="101"/>
      <c r="KA286" s="101"/>
      <c r="KB286" s="101"/>
      <c r="KC286" s="101"/>
      <c r="KD286" s="101"/>
      <c r="KE286" s="101"/>
      <c r="KF286" s="101"/>
      <c r="KG286" s="101"/>
      <c r="KH286" s="101"/>
      <c r="KI286" s="101"/>
      <c r="KJ286" s="101"/>
      <c r="KK286" s="101"/>
      <c r="KL286" s="101"/>
      <c r="KM286" s="101"/>
      <c r="KN286" s="101"/>
      <c r="KO286" s="101"/>
      <c r="KP286" s="101"/>
      <c r="KQ286" s="101"/>
      <c r="KR286" s="101"/>
      <c r="KS286" s="101"/>
      <c r="KT286" s="101"/>
      <c r="KU286" s="101"/>
      <c r="KV286" s="101"/>
      <c r="KW286" s="101"/>
      <c r="KX286" s="101"/>
      <c r="KY286" s="101"/>
      <c r="KZ286" s="101"/>
      <c r="LA286" s="101"/>
    </row>
    <row r="287" spans="1:313" s="6" customFormat="1" ht="30" customHeight="1" x14ac:dyDescent="0.25">
      <c r="A287" s="21" t="s">
        <v>1214</v>
      </c>
      <c r="B287" s="21"/>
      <c r="C287" s="21"/>
      <c r="D287" s="22">
        <v>14</v>
      </c>
      <c r="E287" s="23">
        <v>900000</v>
      </c>
      <c r="F287" s="24"/>
      <c r="G287" s="23">
        <v>55000000</v>
      </c>
      <c r="H287" s="21" t="s">
        <v>1212</v>
      </c>
      <c r="I287" s="21"/>
      <c r="J287" s="21"/>
      <c r="K287" s="21"/>
      <c r="L287" s="21" t="s">
        <v>1213</v>
      </c>
      <c r="M287" s="2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1"/>
      <c r="CI287" s="101"/>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1"/>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c r="GE287" s="101"/>
      <c r="GF287" s="101"/>
      <c r="GG287" s="101"/>
      <c r="GH287" s="101"/>
      <c r="GI287" s="101"/>
      <c r="GJ287" s="101"/>
      <c r="GK287" s="101"/>
      <c r="GL287" s="101"/>
      <c r="GM287" s="101"/>
      <c r="GN287" s="101"/>
      <c r="GO287" s="101"/>
      <c r="GP287" s="101"/>
      <c r="GQ287" s="101"/>
      <c r="GR287" s="101"/>
      <c r="GS287" s="101"/>
      <c r="GT287" s="101"/>
      <c r="GU287" s="101"/>
      <c r="GV287" s="101"/>
      <c r="GW287" s="101"/>
      <c r="GX287" s="101"/>
      <c r="GY287" s="101"/>
      <c r="GZ287" s="101"/>
      <c r="HA287" s="101"/>
      <c r="HB287" s="101"/>
      <c r="HC287" s="101"/>
      <c r="HD287" s="101"/>
      <c r="HE287" s="101"/>
      <c r="HF287" s="101"/>
      <c r="HG287" s="101"/>
      <c r="HH287" s="101"/>
      <c r="HI287" s="101"/>
      <c r="HJ287" s="101"/>
      <c r="HK287" s="101"/>
      <c r="HL287" s="101"/>
      <c r="HM287" s="101"/>
      <c r="HN287" s="101"/>
      <c r="HO287" s="101"/>
      <c r="HP287" s="101"/>
      <c r="HQ287" s="101"/>
      <c r="HR287" s="101"/>
      <c r="HS287" s="101"/>
      <c r="HT287" s="101"/>
      <c r="HU287" s="101"/>
      <c r="HV287" s="101"/>
      <c r="HW287" s="101"/>
      <c r="HX287" s="101"/>
      <c r="HY287" s="101"/>
      <c r="HZ287" s="101"/>
      <c r="IA287" s="101"/>
      <c r="IB287" s="101"/>
      <c r="IC287" s="101"/>
      <c r="ID287" s="101"/>
      <c r="IE287" s="101"/>
      <c r="IF287" s="101"/>
      <c r="IG287" s="101"/>
      <c r="IH287" s="101"/>
      <c r="II287" s="101"/>
      <c r="IJ287" s="101"/>
      <c r="IK287" s="101"/>
      <c r="IL287" s="101"/>
      <c r="IM287" s="101"/>
      <c r="IN287" s="101"/>
      <c r="IO287" s="101"/>
      <c r="IP287" s="101"/>
      <c r="IQ287" s="101"/>
      <c r="IR287" s="101"/>
      <c r="IS287" s="101"/>
      <c r="IT287" s="101"/>
      <c r="IU287" s="101"/>
      <c r="IV287" s="101"/>
      <c r="IW287" s="101"/>
      <c r="IX287" s="101"/>
      <c r="IY287" s="101"/>
      <c r="IZ287" s="101"/>
      <c r="JA287" s="101"/>
      <c r="JB287" s="101"/>
      <c r="JC287" s="101"/>
      <c r="JD287" s="101"/>
      <c r="JE287" s="101"/>
      <c r="JF287" s="101"/>
      <c r="JG287" s="101"/>
      <c r="JH287" s="101"/>
      <c r="JI287" s="101"/>
      <c r="JJ287" s="101"/>
      <c r="JK287" s="101"/>
      <c r="JL287" s="101"/>
      <c r="JM287" s="101"/>
      <c r="JN287" s="101"/>
      <c r="JO287" s="101"/>
      <c r="JP287" s="101"/>
      <c r="JQ287" s="101"/>
      <c r="JR287" s="101"/>
      <c r="JS287" s="101"/>
      <c r="JT287" s="101"/>
      <c r="JU287" s="101"/>
      <c r="JV287" s="101"/>
      <c r="JW287" s="101"/>
      <c r="JX287" s="101"/>
      <c r="JY287" s="101"/>
      <c r="JZ287" s="101"/>
      <c r="KA287" s="101"/>
      <c r="KB287" s="101"/>
      <c r="KC287" s="101"/>
      <c r="KD287" s="101"/>
      <c r="KE287" s="101"/>
      <c r="KF287" s="101"/>
      <c r="KG287" s="101"/>
      <c r="KH287" s="101"/>
      <c r="KI287" s="101"/>
      <c r="KJ287" s="101"/>
      <c r="KK287" s="101"/>
      <c r="KL287" s="101"/>
      <c r="KM287" s="101"/>
      <c r="KN287" s="101"/>
      <c r="KO287" s="101"/>
      <c r="KP287" s="101"/>
      <c r="KQ287" s="101"/>
      <c r="KR287" s="101"/>
      <c r="KS287" s="101"/>
      <c r="KT287" s="101"/>
      <c r="KU287" s="101"/>
      <c r="KV287" s="101"/>
      <c r="KW287" s="101"/>
      <c r="KX287" s="101"/>
      <c r="KY287" s="101"/>
      <c r="KZ287" s="101"/>
      <c r="LA287" s="101"/>
    </row>
    <row r="288" spans="1:313" s="6" customFormat="1" ht="30" customHeight="1" x14ac:dyDescent="0.25">
      <c r="A288" s="21" t="s">
        <v>1224</v>
      </c>
      <c r="B288" s="21"/>
      <c r="C288" s="21"/>
      <c r="D288" s="22">
        <v>14</v>
      </c>
      <c r="E288" s="23">
        <f>G288*F288</f>
        <v>100000</v>
      </c>
      <c r="F288" s="24">
        <v>0.05</v>
      </c>
      <c r="G288" s="23">
        <v>2000000</v>
      </c>
      <c r="H288" s="23" t="s">
        <v>393</v>
      </c>
      <c r="I288" s="23"/>
      <c r="J288" s="21"/>
      <c r="K288" s="21"/>
      <c r="L288" s="21" t="s">
        <v>75</v>
      </c>
      <c r="M288" s="21">
        <v>149</v>
      </c>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1"/>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c r="GE288" s="101"/>
      <c r="GF288" s="101"/>
      <c r="GG288" s="101"/>
      <c r="GH288" s="101"/>
      <c r="GI288" s="101"/>
      <c r="GJ288" s="101"/>
      <c r="GK288" s="101"/>
      <c r="GL288" s="101"/>
      <c r="GM288" s="101"/>
      <c r="GN288" s="101"/>
      <c r="GO288" s="101"/>
      <c r="GP288" s="101"/>
      <c r="GQ288" s="101"/>
      <c r="GR288" s="101"/>
      <c r="GS288" s="101"/>
      <c r="GT288" s="101"/>
      <c r="GU288" s="101"/>
      <c r="GV288" s="101"/>
      <c r="GW288" s="101"/>
      <c r="GX288" s="101"/>
      <c r="GY288" s="101"/>
      <c r="GZ288" s="101"/>
      <c r="HA288" s="101"/>
      <c r="HB288" s="101"/>
      <c r="HC288" s="101"/>
      <c r="HD288" s="101"/>
      <c r="HE288" s="101"/>
      <c r="HF288" s="101"/>
      <c r="HG288" s="101"/>
      <c r="HH288" s="101"/>
      <c r="HI288" s="101"/>
      <c r="HJ288" s="101"/>
      <c r="HK288" s="101"/>
      <c r="HL288" s="101"/>
      <c r="HM288" s="101"/>
      <c r="HN288" s="101"/>
      <c r="HO288" s="101"/>
      <c r="HP288" s="101"/>
      <c r="HQ288" s="101"/>
      <c r="HR288" s="101"/>
      <c r="HS288" s="101"/>
      <c r="HT288" s="101"/>
      <c r="HU288" s="101"/>
      <c r="HV288" s="101"/>
      <c r="HW288" s="101"/>
      <c r="HX288" s="101"/>
      <c r="HY288" s="101"/>
      <c r="HZ288" s="101"/>
      <c r="IA288" s="101"/>
      <c r="IB288" s="101"/>
      <c r="IC288" s="101"/>
      <c r="ID288" s="101"/>
      <c r="IE288" s="101"/>
      <c r="IF288" s="101"/>
      <c r="IG288" s="101"/>
      <c r="IH288" s="101"/>
      <c r="II288" s="101"/>
      <c r="IJ288" s="101"/>
      <c r="IK288" s="101"/>
      <c r="IL288" s="101"/>
      <c r="IM288" s="101"/>
      <c r="IN288" s="101"/>
      <c r="IO288" s="101"/>
      <c r="IP288" s="101"/>
      <c r="IQ288" s="101"/>
      <c r="IR288" s="101"/>
      <c r="IS288" s="101"/>
      <c r="IT288" s="101"/>
      <c r="IU288" s="101"/>
      <c r="IV288" s="101"/>
      <c r="IW288" s="101"/>
      <c r="IX288" s="101"/>
      <c r="IY288" s="101"/>
      <c r="IZ288" s="101"/>
      <c r="JA288" s="101"/>
      <c r="JB288" s="101"/>
      <c r="JC288" s="101"/>
      <c r="JD288" s="101"/>
      <c r="JE288" s="101"/>
      <c r="JF288" s="101"/>
      <c r="JG288" s="101"/>
      <c r="JH288" s="101"/>
      <c r="JI288" s="101"/>
      <c r="JJ288" s="101"/>
      <c r="JK288" s="101"/>
      <c r="JL288" s="101"/>
      <c r="JM288" s="101"/>
      <c r="JN288" s="101"/>
      <c r="JO288" s="101"/>
      <c r="JP288" s="101"/>
      <c r="JQ288" s="101"/>
      <c r="JR288" s="101"/>
      <c r="JS288" s="101"/>
      <c r="JT288" s="101"/>
      <c r="JU288" s="101"/>
      <c r="JV288" s="101"/>
      <c r="JW288" s="101"/>
      <c r="JX288" s="101"/>
      <c r="JY288" s="101"/>
      <c r="JZ288" s="101"/>
      <c r="KA288" s="101"/>
      <c r="KB288" s="101"/>
      <c r="KC288" s="101"/>
      <c r="KD288" s="101"/>
      <c r="KE288" s="101"/>
      <c r="KF288" s="101"/>
      <c r="KG288" s="101"/>
      <c r="KH288" s="101"/>
      <c r="KI288" s="101"/>
      <c r="KJ288" s="101"/>
      <c r="KK288" s="101"/>
      <c r="KL288" s="101"/>
      <c r="KM288" s="101"/>
      <c r="KN288" s="101"/>
      <c r="KO288" s="101"/>
      <c r="KP288" s="101"/>
      <c r="KQ288" s="101"/>
      <c r="KR288" s="101"/>
      <c r="KS288" s="101"/>
      <c r="KT288" s="101"/>
      <c r="KU288" s="101"/>
      <c r="KV288" s="101"/>
      <c r="KW288" s="101"/>
      <c r="KX288" s="101"/>
      <c r="KY288" s="101"/>
      <c r="KZ288" s="101"/>
      <c r="LA288" s="101"/>
    </row>
    <row r="289" spans="1:313" s="6" customFormat="1" ht="30" customHeight="1" x14ac:dyDescent="0.25">
      <c r="A289" s="21"/>
      <c r="B289" s="21"/>
      <c r="C289" s="21"/>
      <c r="D289" s="22">
        <v>14</v>
      </c>
      <c r="E289" s="23">
        <f>G289*F289</f>
        <v>2500000</v>
      </c>
      <c r="F289" s="24">
        <v>0.05</v>
      </c>
      <c r="G289" s="23">
        <v>50000000</v>
      </c>
      <c r="H289" s="21" t="s">
        <v>1216</v>
      </c>
      <c r="I289" s="21"/>
      <c r="J289" s="21"/>
      <c r="K289" s="21"/>
      <c r="L289" s="21" t="s">
        <v>1215</v>
      </c>
      <c r="M289" s="2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1"/>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c r="GE289" s="101"/>
      <c r="GF289" s="101"/>
      <c r="GG289" s="101"/>
      <c r="GH289" s="101"/>
      <c r="GI289" s="101"/>
      <c r="GJ289" s="101"/>
      <c r="GK289" s="101"/>
      <c r="GL289" s="101"/>
      <c r="GM289" s="101"/>
      <c r="GN289" s="101"/>
      <c r="GO289" s="101"/>
      <c r="GP289" s="101"/>
      <c r="GQ289" s="101"/>
      <c r="GR289" s="101"/>
      <c r="GS289" s="101"/>
      <c r="GT289" s="101"/>
      <c r="GU289" s="101"/>
      <c r="GV289" s="101"/>
      <c r="GW289" s="101"/>
      <c r="GX289" s="101"/>
      <c r="GY289" s="101"/>
      <c r="GZ289" s="101"/>
      <c r="HA289" s="101"/>
      <c r="HB289" s="101"/>
      <c r="HC289" s="101"/>
      <c r="HD289" s="101"/>
      <c r="HE289" s="101"/>
      <c r="HF289" s="101"/>
      <c r="HG289" s="101"/>
      <c r="HH289" s="101"/>
      <c r="HI289" s="101"/>
      <c r="HJ289" s="101"/>
      <c r="HK289" s="101"/>
      <c r="HL289" s="101"/>
      <c r="HM289" s="101"/>
      <c r="HN289" s="101"/>
      <c r="HO289" s="101"/>
      <c r="HP289" s="101"/>
      <c r="HQ289" s="101"/>
      <c r="HR289" s="101"/>
      <c r="HS289" s="101"/>
      <c r="HT289" s="101"/>
      <c r="HU289" s="101"/>
      <c r="HV289" s="101"/>
      <c r="HW289" s="101"/>
      <c r="HX289" s="101"/>
      <c r="HY289" s="101"/>
      <c r="HZ289" s="101"/>
      <c r="IA289" s="101"/>
      <c r="IB289" s="101"/>
      <c r="IC289" s="101"/>
      <c r="ID289" s="101"/>
      <c r="IE289" s="101"/>
      <c r="IF289" s="101"/>
      <c r="IG289" s="101"/>
      <c r="IH289" s="101"/>
      <c r="II289" s="101"/>
      <c r="IJ289" s="101"/>
      <c r="IK289" s="101"/>
      <c r="IL289" s="101"/>
      <c r="IM289" s="101"/>
      <c r="IN289" s="101"/>
      <c r="IO289" s="101"/>
      <c r="IP289" s="101"/>
      <c r="IQ289" s="101"/>
      <c r="IR289" s="101"/>
      <c r="IS289" s="101"/>
      <c r="IT289" s="101"/>
      <c r="IU289" s="101"/>
      <c r="IV289" s="101"/>
      <c r="IW289" s="101"/>
      <c r="IX289" s="101"/>
      <c r="IY289" s="101"/>
      <c r="IZ289" s="101"/>
      <c r="JA289" s="101"/>
      <c r="JB289" s="101"/>
      <c r="JC289" s="101"/>
      <c r="JD289" s="101"/>
      <c r="JE289" s="101"/>
      <c r="JF289" s="101"/>
      <c r="JG289" s="101"/>
      <c r="JH289" s="101"/>
      <c r="JI289" s="101"/>
      <c r="JJ289" s="101"/>
      <c r="JK289" s="101"/>
      <c r="JL289" s="101"/>
      <c r="JM289" s="101"/>
      <c r="JN289" s="101"/>
      <c r="JO289" s="101"/>
      <c r="JP289" s="101"/>
      <c r="JQ289" s="101"/>
      <c r="JR289" s="101"/>
      <c r="JS289" s="101"/>
      <c r="JT289" s="101"/>
      <c r="JU289" s="101"/>
      <c r="JV289" s="101"/>
      <c r="JW289" s="101"/>
      <c r="JX289" s="101"/>
      <c r="JY289" s="101"/>
      <c r="JZ289" s="101"/>
      <c r="KA289" s="101"/>
      <c r="KB289" s="101"/>
      <c r="KC289" s="101"/>
      <c r="KD289" s="101"/>
      <c r="KE289" s="101"/>
      <c r="KF289" s="101"/>
      <c r="KG289" s="101"/>
      <c r="KH289" s="101"/>
      <c r="KI289" s="101"/>
      <c r="KJ289" s="101"/>
      <c r="KK289" s="101"/>
      <c r="KL289" s="101"/>
      <c r="KM289" s="101"/>
      <c r="KN289" s="101"/>
      <c r="KO289" s="101"/>
      <c r="KP289" s="101"/>
      <c r="KQ289" s="101"/>
      <c r="KR289" s="101"/>
      <c r="KS289" s="101"/>
      <c r="KT289" s="101"/>
      <c r="KU289" s="101"/>
      <c r="KV289" s="101"/>
      <c r="KW289" s="101"/>
      <c r="KX289" s="101"/>
      <c r="KY289" s="101"/>
      <c r="KZ289" s="101"/>
      <c r="LA289" s="101"/>
    </row>
    <row r="290" spans="1:313" s="6" customFormat="1" ht="30" customHeight="1" x14ac:dyDescent="0.25">
      <c r="A290" s="29"/>
      <c r="B290" s="29"/>
      <c r="C290" s="29"/>
      <c r="D290" s="30">
        <v>14</v>
      </c>
      <c r="E290" s="23">
        <f>G290*F290</f>
        <v>550000</v>
      </c>
      <c r="F290" s="24">
        <v>5.5E-2</v>
      </c>
      <c r="G290" s="23">
        <v>10000000</v>
      </c>
      <c r="H290" s="23" t="s">
        <v>723</v>
      </c>
      <c r="I290" s="23"/>
      <c r="J290" s="21"/>
      <c r="K290" s="21"/>
      <c r="L290" s="21" t="s">
        <v>722</v>
      </c>
      <c r="M290" s="21">
        <v>127</v>
      </c>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1"/>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c r="GE290" s="101"/>
      <c r="GF290" s="101"/>
      <c r="GG290" s="101"/>
      <c r="GH290" s="101"/>
      <c r="GI290" s="101"/>
      <c r="GJ290" s="101"/>
      <c r="GK290" s="101"/>
      <c r="GL290" s="101"/>
      <c r="GM290" s="101"/>
      <c r="GN290" s="101"/>
      <c r="GO290" s="101"/>
      <c r="GP290" s="101"/>
      <c r="GQ290" s="101"/>
      <c r="GR290" s="101"/>
      <c r="GS290" s="101"/>
      <c r="GT290" s="101"/>
      <c r="GU290" s="101"/>
      <c r="GV290" s="101"/>
      <c r="GW290" s="101"/>
      <c r="GX290" s="101"/>
      <c r="GY290" s="101"/>
      <c r="GZ290" s="101"/>
      <c r="HA290" s="101"/>
      <c r="HB290" s="101"/>
      <c r="HC290" s="101"/>
      <c r="HD290" s="101"/>
      <c r="HE290" s="101"/>
      <c r="HF290" s="101"/>
      <c r="HG290" s="101"/>
      <c r="HH290" s="101"/>
      <c r="HI290" s="101"/>
      <c r="HJ290" s="101"/>
      <c r="HK290" s="101"/>
      <c r="HL290" s="101"/>
      <c r="HM290" s="101"/>
      <c r="HN290" s="101"/>
      <c r="HO290" s="101"/>
      <c r="HP290" s="101"/>
      <c r="HQ290" s="101"/>
      <c r="HR290" s="101"/>
      <c r="HS290" s="101"/>
      <c r="HT290" s="101"/>
      <c r="HU290" s="101"/>
      <c r="HV290" s="101"/>
      <c r="HW290" s="101"/>
      <c r="HX290" s="101"/>
      <c r="HY290" s="101"/>
      <c r="HZ290" s="101"/>
      <c r="IA290" s="101"/>
      <c r="IB290" s="101"/>
      <c r="IC290" s="101"/>
      <c r="ID290" s="101"/>
      <c r="IE290" s="101"/>
      <c r="IF290" s="101"/>
      <c r="IG290" s="101"/>
      <c r="IH290" s="101"/>
      <c r="II290" s="101"/>
      <c r="IJ290" s="101"/>
      <c r="IK290" s="101"/>
      <c r="IL290" s="101"/>
      <c r="IM290" s="101"/>
      <c r="IN290" s="101"/>
      <c r="IO290" s="101"/>
      <c r="IP290" s="101"/>
      <c r="IQ290" s="101"/>
      <c r="IR290" s="101"/>
      <c r="IS290" s="101"/>
      <c r="IT290" s="101"/>
      <c r="IU290" s="101"/>
      <c r="IV290" s="101"/>
      <c r="IW290" s="101"/>
      <c r="IX290" s="101"/>
      <c r="IY290" s="101"/>
      <c r="IZ290" s="101"/>
      <c r="JA290" s="101"/>
      <c r="JB290" s="101"/>
      <c r="JC290" s="101"/>
      <c r="JD290" s="101"/>
      <c r="JE290" s="101"/>
      <c r="JF290" s="101"/>
      <c r="JG290" s="101"/>
      <c r="JH290" s="101"/>
      <c r="JI290" s="101"/>
      <c r="JJ290" s="101"/>
      <c r="JK290" s="101"/>
      <c r="JL290" s="101"/>
      <c r="JM290" s="101"/>
      <c r="JN290" s="101"/>
      <c r="JO290" s="101"/>
      <c r="JP290" s="101"/>
      <c r="JQ290" s="101"/>
      <c r="JR290" s="101"/>
      <c r="JS290" s="101"/>
      <c r="JT290" s="101"/>
      <c r="JU290" s="101"/>
      <c r="JV290" s="101"/>
      <c r="JW290" s="101"/>
      <c r="JX290" s="101"/>
      <c r="JY290" s="101"/>
      <c r="JZ290" s="101"/>
      <c r="KA290" s="101"/>
      <c r="KB290" s="101"/>
      <c r="KC290" s="101"/>
      <c r="KD290" s="101"/>
      <c r="KE290" s="101"/>
      <c r="KF290" s="101"/>
      <c r="KG290" s="101"/>
      <c r="KH290" s="101"/>
      <c r="KI290" s="101"/>
      <c r="KJ290" s="101"/>
      <c r="KK290" s="101"/>
      <c r="KL290" s="101"/>
      <c r="KM290" s="101"/>
      <c r="KN290" s="101"/>
      <c r="KO290" s="101"/>
      <c r="KP290" s="101"/>
      <c r="KQ290" s="101"/>
      <c r="KR290" s="101"/>
      <c r="KS290" s="101"/>
      <c r="KT290" s="101"/>
      <c r="KU290" s="101"/>
      <c r="KV290" s="101"/>
      <c r="KW290" s="101"/>
      <c r="KX290" s="101"/>
      <c r="KY290" s="101"/>
      <c r="KZ290" s="101"/>
      <c r="LA290" s="101"/>
    </row>
    <row r="291" spans="1:313" s="6" customFormat="1" ht="30" customHeight="1" x14ac:dyDescent="0.25">
      <c r="A291" s="23"/>
      <c r="B291" s="23"/>
      <c r="C291" s="23"/>
      <c r="D291" s="34">
        <v>14</v>
      </c>
      <c r="E291" s="23">
        <f>G291*F291</f>
        <v>280000</v>
      </c>
      <c r="F291" s="24">
        <v>0.04</v>
      </c>
      <c r="G291" s="23">
        <v>7000000</v>
      </c>
      <c r="H291" s="23" t="s">
        <v>387</v>
      </c>
      <c r="I291" s="23"/>
      <c r="J291" s="21"/>
      <c r="K291" s="21"/>
      <c r="L291" s="21" t="s">
        <v>386</v>
      </c>
      <c r="M291" s="2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1"/>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c r="GE291" s="101"/>
      <c r="GF291" s="101"/>
      <c r="GG291" s="101"/>
      <c r="GH291" s="101"/>
      <c r="GI291" s="101"/>
      <c r="GJ291" s="101"/>
      <c r="GK291" s="101"/>
      <c r="GL291" s="101"/>
      <c r="GM291" s="101"/>
      <c r="GN291" s="101"/>
      <c r="GO291" s="101"/>
      <c r="GP291" s="101"/>
      <c r="GQ291" s="101"/>
      <c r="GR291" s="101"/>
      <c r="GS291" s="101"/>
      <c r="GT291" s="101"/>
      <c r="GU291" s="101"/>
      <c r="GV291" s="101"/>
      <c r="GW291" s="101"/>
      <c r="GX291" s="101"/>
      <c r="GY291" s="101"/>
      <c r="GZ291" s="101"/>
      <c r="HA291" s="101"/>
      <c r="HB291" s="101"/>
      <c r="HC291" s="101"/>
      <c r="HD291" s="101"/>
      <c r="HE291" s="101"/>
      <c r="HF291" s="101"/>
      <c r="HG291" s="101"/>
      <c r="HH291" s="101"/>
      <c r="HI291" s="101"/>
      <c r="HJ291" s="101"/>
      <c r="HK291" s="101"/>
      <c r="HL291" s="101"/>
      <c r="HM291" s="101"/>
      <c r="HN291" s="101"/>
      <c r="HO291" s="101"/>
      <c r="HP291" s="101"/>
      <c r="HQ291" s="101"/>
      <c r="HR291" s="101"/>
      <c r="HS291" s="101"/>
      <c r="HT291" s="101"/>
      <c r="HU291" s="101"/>
      <c r="HV291" s="101"/>
      <c r="HW291" s="101"/>
      <c r="HX291" s="101"/>
      <c r="HY291" s="101"/>
      <c r="HZ291" s="101"/>
      <c r="IA291" s="101"/>
      <c r="IB291" s="101"/>
      <c r="IC291" s="101"/>
      <c r="ID291" s="101"/>
      <c r="IE291" s="101"/>
      <c r="IF291" s="101"/>
      <c r="IG291" s="101"/>
      <c r="IH291" s="101"/>
      <c r="II291" s="101"/>
      <c r="IJ291" s="101"/>
      <c r="IK291" s="101"/>
      <c r="IL291" s="101"/>
      <c r="IM291" s="101"/>
      <c r="IN291" s="101"/>
      <c r="IO291" s="101"/>
      <c r="IP291" s="101"/>
      <c r="IQ291" s="101"/>
      <c r="IR291" s="101"/>
      <c r="IS291" s="101"/>
      <c r="IT291" s="101"/>
      <c r="IU291" s="101"/>
      <c r="IV291" s="101"/>
      <c r="IW291" s="101"/>
      <c r="IX291" s="101"/>
      <c r="IY291" s="101"/>
      <c r="IZ291" s="101"/>
      <c r="JA291" s="101"/>
      <c r="JB291" s="101"/>
      <c r="JC291" s="101"/>
      <c r="JD291" s="101"/>
      <c r="JE291" s="101"/>
      <c r="JF291" s="101"/>
      <c r="JG291" s="101"/>
      <c r="JH291" s="101"/>
      <c r="JI291" s="101"/>
      <c r="JJ291" s="101"/>
      <c r="JK291" s="101"/>
      <c r="JL291" s="101"/>
      <c r="JM291" s="101"/>
      <c r="JN291" s="101"/>
      <c r="JO291" s="101"/>
      <c r="JP291" s="101"/>
      <c r="JQ291" s="101"/>
      <c r="JR291" s="101"/>
      <c r="JS291" s="101"/>
      <c r="JT291" s="101"/>
      <c r="JU291" s="101"/>
      <c r="JV291" s="101"/>
      <c r="JW291" s="101"/>
      <c r="JX291" s="101"/>
      <c r="JY291" s="101"/>
      <c r="JZ291" s="101"/>
      <c r="KA291" s="101"/>
      <c r="KB291" s="101"/>
      <c r="KC291" s="101"/>
      <c r="KD291" s="101"/>
      <c r="KE291" s="101"/>
      <c r="KF291" s="101"/>
      <c r="KG291" s="101"/>
      <c r="KH291" s="101"/>
      <c r="KI291" s="101"/>
      <c r="KJ291" s="101"/>
      <c r="KK291" s="101"/>
      <c r="KL291" s="101"/>
      <c r="KM291" s="101"/>
      <c r="KN291" s="101"/>
      <c r="KO291" s="101"/>
      <c r="KP291" s="101"/>
      <c r="KQ291" s="101"/>
      <c r="KR291" s="101"/>
      <c r="KS291" s="101"/>
      <c r="KT291" s="101"/>
      <c r="KU291" s="101"/>
      <c r="KV291" s="101"/>
      <c r="KW291" s="101"/>
      <c r="KX291" s="101"/>
      <c r="KY291" s="101"/>
      <c r="KZ291" s="101"/>
      <c r="LA291" s="101"/>
    </row>
    <row r="292" spans="1:313" s="6" customFormat="1" ht="30" customHeight="1" x14ac:dyDescent="0.25">
      <c r="A292" s="21"/>
      <c r="B292" s="32"/>
      <c r="C292" s="32"/>
      <c r="D292" s="33">
        <v>14</v>
      </c>
      <c r="E292" s="23">
        <f>G292*F292</f>
        <v>1012000</v>
      </c>
      <c r="F292" s="24">
        <v>4.5999999999999999E-2</v>
      </c>
      <c r="G292" s="23">
        <v>22000000</v>
      </c>
      <c r="H292" s="32" t="s">
        <v>576</v>
      </c>
      <c r="I292" s="32"/>
      <c r="J292" s="32"/>
      <c r="K292" s="32"/>
      <c r="L292" s="32" t="s">
        <v>531</v>
      </c>
      <c r="M292" s="2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1"/>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c r="GE292" s="101"/>
      <c r="GF292" s="101"/>
      <c r="GG292" s="101"/>
      <c r="GH292" s="101"/>
      <c r="GI292" s="101"/>
      <c r="GJ292" s="101"/>
      <c r="GK292" s="101"/>
      <c r="GL292" s="101"/>
      <c r="GM292" s="101"/>
      <c r="GN292" s="101"/>
      <c r="GO292" s="101"/>
      <c r="GP292" s="101"/>
      <c r="GQ292" s="101"/>
      <c r="GR292" s="101"/>
      <c r="GS292" s="101"/>
      <c r="GT292" s="101"/>
      <c r="GU292" s="101"/>
      <c r="GV292" s="101"/>
      <c r="GW292" s="101"/>
      <c r="GX292" s="101"/>
      <c r="GY292" s="101"/>
      <c r="GZ292" s="101"/>
      <c r="HA292" s="101"/>
      <c r="HB292" s="101"/>
      <c r="HC292" s="101"/>
      <c r="HD292" s="101"/>
      <c r="HE292" s="101"/>
      <c r="HF292" s="101"/>
      <c r="HG292" s="101"/>
      <c r="HH292" s="101"/>
      <c r="HI292" s="101"/>
      <c r="HJ292" s="101"/>
      <c r="HK292" s="101"/>
      <c r="HL292" s="101"/>
      <c r="HM292" s="101"/>
      <c r="HN292" s="101"/>
      <c r="HO292" s="101"/>
      <c r="HP292" s="101"/>
      <c r="HQ292" s="101"/>
      <c r="HR292" s="101"/>
      <c r="HS292" s="101"/>
      <c r="HT292" s="101"/>
      <c r="HU292" s="101"/>
      <c r="HV292" s="101"/>
      <c r="HW292" s="101"/>
      <c r="HX292" s="101"/>
      <c r="HY292" s="101"/>
      <c r="HZ292" s="101"/>
      <c r="IA292" s="101"/>
      <c r="IB292" s="101"/>
      <c r="IC292" s="101"/>
      <c r="ID292" s="101"/>
      <c r="IE292" s="101"/>
      <c r="IF292" s="101"/>
      <c r="IG292" s="101"/>
      <c r="IH292" s="101"/>
      <c r="II292" s="101"/>
      <c r="IJ292" s="101"/>
      <c r="IK292" s="101"/>
      <c r="IL292" s="101"/>
      <c r="IM292" s="101"/>
      <c r="IN292" s="101"/>
      <c r="IO292" s="101"/>
      <c r="IP292" s="101"/>
      <c r="IQ292" s="101"/>
      <c r="IR292" s="101"/>
      <c r="IS292" s="101"/>
      <c r="IT292" s="101"/>
      <c r="IU292" s="101"/>
      <c r="IV292" s="101"/>
      <c r="IW292" s="101"/>
      <c r="IX292" s="101"/>
      <c r="IY292" s="101"/>
      <c r="IZ292" s="101"/>
      <c r="JA292" s="101"/>
      <c r="JB292" s="101"/>
      <c r="JC292" s="101"/>
      <c r="JD292" s="101"/>
      <c r="JE292" s="101"/>
      <c r="JF292" s="101"/>
      <c r="JG292" s="101"/>
      <c r="JH292" s="101"/>
      <c r="JI292" s="101"/>
      <c r="JJ292" s="101"/>
      <c r="JK292" s="101"/>
      <c r="JL292" s="101"/>
      <c r="JM292" s="101"/>
      <c r="JN292" s="101"/>
      <c r="JO292" s="101"/>
      <c r="JP292" s="101"/>
      <c r="JQ292" s="101"/>
      <c r="JR292" s="101"/>
      <c r="JS292" s="101"/>
      <c r="JT292" s="101"/>
      <c r="JU292" s="101"/>
      <c r="JV292" s="101"/>
      <c r="JW292" s="101"/>
      <c r="JX292" s="101"/>
      <c r="JY292" s="101"/>
      <c r="JZ292" s="101"/>
      <c r="KA292" s="101"/>
      <c r="KB292" s="101"/>
      <c r="KC292" s="101"/>
      <c r="KD292" s="101"/>
      <c r="KE292" s="101"/>
      <c r="KF292" s="101"/>
      <c r="KG292" s="101"/>
      <c r="KH292" s="101"/>
      <c r="KI292" s="101"/>
      <c r="KJ292" s="101"/>
      <c r="KK292" s="101"/>
      <c r="KL292" s="101"/>
      <c r="KM292" s="101"/>
      <c r="KN292" s="101"/>
      <c r="KO292" s="101"/>
      <c r="KP292" s="101"/>
      <c r="KQ292" s="101"/>
      <c r="KR292" s="101"/>
      <c r="KS292" s="101"/>
      <c r="KT292" s="101"/>
      <c r="KU292" s="101"/>
      <c r="KV292" s="101"/>
      <c r="KW292" s="101"/>
      <c r="KX292" s="101"/>
      <c r="KY292" s="101"/>
      <c r="KZ292" s="101"/>
      <c r="LA292" s="101"/>
    </row>
    <row r="293" spans="1:313" s="6" customFormat="1" ht="30" customHeight="1" x14ac:dyDescent="0.25">
      <c r="A293" s="21" t="s">
        <v>1217</v>
      </c>
      <c r="B293" s="21"/>
      <c r="C293" s="21"/>
      <c r="D293" s="22">
        <v>14</v>
      </c>
      <c r="E293" s="23">
        <v>1300000</v>
      </c>
      <c r="F293" s="24">
        <v>0.04</v>
      </c>
      <c r="G293" s="23">
        <v>100000000</v>
      </c>
      <c r="H293" s="23" t="s">
        <v>77</v>
      </c>
      <c r="I293" s="23"/>
      <c r="J293" s="21"/>
      <c r="K293" s="21"/>
      <c r="L293" s="21" t="s">
        <v>76</v>
      </c>
      <c r="M293" s="2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1"/>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1"/>
      <c r="EU293" s="101"/>
      <c r="EV293" s="101"/>
      <c r="EW293" s="101"/>
      <c r="EX293" s="101"/>
      <c r="EY293" s="101"/>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c r="GE293" s="101"/>
      <c r="GF293" s="101"/>
      <c r="GG293" s="101"/>
      <c r="GH293" s="101"/>
      <c r="GI293" s="101"/>
      <c r="GJ293" s="101"/>
      <c r="GK293" s="101"/>
      <c r="GL293" s="101"/>
      <c r="GM293" s="101"/>
      <c r="GN293" s="101"/>
      <c r="GO293" s="101"/>
      <c r="GP293" s="101"/>
      <c r="GQ293" s="101"/>
      <c r="GR293" s="101"/>
      <c r="GS293" s="101"/>
      <c r="GT293" s="101"/>
      <c r="GU293" s="101"/>
      <c r="GV293" s="101"/>
      <c r="GW293" s="101"/>
      <c r="GX293" s="101"/>
      <c r="GY293" s="101"/>
      <c r="GZ293" s="101"/>
      <c r="HA293" s="101"/>
      <c r="HB293" s="101"/>
      <c r="HC293" s="101"/>
      <c r="HD293" s="101"/>
      <c r="HE293" s="101"/>
      <c r="HF293" s="101"/>
      <c r="HG293" s="101"/>
      <c r="HH293" s="101"/>
      <c r="HI293" s="101"/>
      <c r="HJ293" s="101"/>
      <c r="HK293" s="101"/>
      <c r="HL293" s="101"/>
      <c r="HM293" s="101"/>
      <c r="HN293" s="101"/>
      <c r="HO293" s="101"/>
      <c r="HP293" s="101"/>
      <c r="HQ293" s="101"/>
      <c r="HR293" s="101"/>
      <c r="HS293" s="101"/>
      <c r="HT293" s="101"/>
      <c r="HU293" s="101"/>
      <c r="HV293" s="101"/>
      <c r="HW293" s="101"/>
      <c r="HX293" s="101"/>
      <c r="HY293" s="101"/>
      <c r="HZ293" s="101"/>
      <c r="IA293" s="101"/>
      <c r="IB293" s="101"/>
      <c r="IC293" s="101"/>
      <c r="ID293" s="101"/>
      <c r="IE293" s="101"/>
      <c r="IF293" s="101"/>
      <c r="IG293" s="101"/>
      <c r="IH293" s="101"/>
      <c r="II293" s="101"/>
      <c r="IJ293" s="101"/>
      <c r="IK293" s="101"/>
      <c r="IL293" s="101"/>
      <c r="IM293" s="101"/>
      <c r="IN293" s="101"/>
      <c r="IO293" s="101"/>
      <c r="IP293" s="101"/>
      <c r="IQ293" s="101"/>
      <c r="IR293" s="101"/>
      <c r="IS293" s="101"/>
      <c r="IT293" s="101"/>
      <c r="IU293" s="101"/>
      <c r="IV293" s="101"/>
      <c r="IW293" s="101"/>
      <c r="IX293" s="101"/>
      <c r="IY293" s="101"/>
      <c r="IZ293" s="101"/>
      <c r="JA293" s="101"/>
      <c r="JB293" s="101"/>
      <c r="JC293" s="101"/>
      <c r="JD293" s="101"/>
      <c r="JE293" s="101"/>
      <c r="JF293" s="101"/>
      <c r="JG293" s="101"/>
      <c r="JH293" s="101"/>
      <c r="JI293" s="101"/>
      <c r="JJ293" s="101"/>
      <c r="JK293" s="101"/>
      <c r="JL293" s="101"/>
      <c r="JM293" s="101"/>
      <c r="JN293" s="101"/>
      <c r="JO293" s="101"/>
      <c r="JP293" s="101"/>
      <c r="JQ293" s="101"/>
      <c r="JR293" s="101"/>
      <c r="JS293" s="101"/>
      <c r="JT293" s="101"/>
      <c r="JU293" s="101"/>
      <c r="JV293" s="101"/>
      <c r="JW293" s="101"/>
      <c r="JX293" s="101"/>
      <c r="JY293" s="101"/>
      <c r="JZ293" s="101"/>
      <c r="KA293" s="101"/>
      <c r="KB293" s="101"/>
      <c r="KC293" s="101"/>
      <c r="KD293" s="101"/>
      <c r="KE293" s="101"/>
      <c r="KF293" s="101"/>
      <c r="KG293" s="101"/>
      <c r="KH293" s="101"/>
      <c r="KI293" s="101"/>
      <c r="KJ293" s="101"/>
      <c r="KK293" s="101"/>
      <c r="KL293" s="101"/>
      <c r="KM293" s="101"/>
      <c r="KN293" s="101"/>
      <c r="KO293" s="101"/>
      <c r="KP293" s="101"/>
      <c r="KQ293" s="101"/>
      <c r="KR293" s="101"/>
      <c r="KS293" s="101"/>
      <c r="KT293" s="101"/>
      <c r="KU293" s="101"/>
      <c r="KV293" s="101"/>
      <c r="KW293" s="101"/>
      <c r="KX293" s="101"/>
      <c r="KY293" s="101"/>
      <c r="KZ293" s="101"/>
      <c r="LA293" s="101"/>
    </row>
    <row r="294" spans="1:313" s="6" customFormat="1" ht="30" customHeight="1" x14ac:dyDescent="0.25">
      <c r="A294" s="21"/>
      <c r="B294" s="21"/>
      <c r="C294" s="21"/>
      <c r="D294" s="22">
        <v>14</v>
      </c>
      <c r="E294" s="26">
        <v>10450000</v>
      </c>
      <c r="F294" s="27">
        <v>0.04</v>
      </c>
      <c r="G294" s="26">
        <v>190000000</v>
      </c>
      <c r="H294" s="21" t="s">
        <v>719</v>
      </c>
      <c r="I294" s="21"/>
      <c r="J294" s="21"/>
      <c r="K294" s="21"/>
      <c r="L294" s="21" t="s">
        <v>718</v>
      </c>
      <c r="M294" s="2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1"/>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1"/>
      <c r="EU294" s="101"/>
      <c r="EV294" s="101"/>
      <c r="EW294" s="101"/>
      <c r="EX294" s="101"/>
      <c r="EY294" s="101"/>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c r="GE294" s="101"/>
      <c r="GF294" s="101"/>
      <c r="GG294" s="101"/>
      <c r="GH294" s="101"/>
      <c r="GI294" s="101"/>
      <c r="GJ294" s="101"/>
      <c r="GK294" s="101"/>
      <c r="GL294" s="101"/>
      <c r="GM294" s="101"/>
      <c r="GN294" s="101"/>
      <c r="GO294" s="101"/>
      <c r="GP294" s="101"/>
      <c r="GQ294" s="101"/>
      <c r="GR294" s="101"/>
      <c r="GS294" s="101"/>
      <c r="GT294" s="101"/>
      <c r="GU294" s="101"/>
      <c r="GV294" s="101"/>
      <c r="GW294" s="101"/>
      <c r="GX294" s="101"/>
      <c r="GY294" s="101"/>
      <c r="GZ294" s="101"/>
      <c r="HA294" s="101"/>
      <c r="HB294" s="101"/>
      <c r="HC294" s="101"/>
      <c r="HD294" s="101"/>
      <c r="HE294" s="101"/>
      <c r="HF294" s="101"/>
      <c r="HG294" s="101"/>
      <c r="HH294" s="101"/>
      <c r="HI294" s="101"/>
      <c r="HJ294" s="101"/>
      <c r="HK294" s="101"/>
      <c r="HL294" s="101"/>
      <c r="HM294" s="101"/>
      <c r="HN294" s="101"/>
      <c r="HO294" s="101"/>
      <c r="HP294" s="101"/>
      <c r="HQ294" s="101"/>
      <c r="HR294" s="101"/>
      <c r="HS294" s="101"/>
      <c r="HT294" s="101"/>
      <c r="HU294" s="101"/>
      <c r="HV294" s="101"/>
      <c r="HW294" s="101"/>
      <c r="HX294" s="101"/>
      <c r="HY294" s="101"/>
      <c r="HZ294" s="101"/>
      <c r="IA294" s="101"/>
      <c r="IB294" s="101"/>
      <c r="IC294" s="101"/>
      <c r="ID294" s="101"/>
      <c r="IE294" s="101"/>
      <c r="IF294" s="101"/>
      <c r="IG294" s="101"/>
      <c r="IH294" s="101"/>
      <c r="II294" s="101"/>
      <c r="IJ294" s="101"/>
      <c r="IK294" s="101"/>
      <c r="IL294" s="101"/>
      <c r="IM294" s="101"/>
      <c r="IN294" s="101"/>
      <c r="IO294" s="101"/>
      <c r="IP294" s="101"/>
      <c r="IQ294" s="101"/>
      <c r="IR294" s="101"/>
      <c r="IS294" s="101"/>
      <c r="IT294" s="101"/>
      <c r="IU294" s="101"/>
      <c r="IV294" s="101"/>
      <c r="IW294" s="101"/>
      <c r="IX294" s="101"/>
      <c r="IY294" s="101"/>
      <c r="IZ294" s="101"/>
      <c r="JA294" s="101"/>
      <c r="JB294" s="101"/>
      <c r="JC294" s="101"/>
      <c r="JD294" s="101"/>
      <c r="JE294" s="101"/>
      <c r="JF294" s="101"/>
      <c r="JG294" s="101"/>
      <c r="JH294" s="101"/>
      <c r="JI294" s="101"/>
      <c r="JJ294" s="101"/>
      <c r="JK294" s="101"/>
      <c r="JL294" s="101"/>
      <c r="JM294" s="101"/>
      <c r="JN294" s="101"/>
      <c r="JO294" s="101"/>
      <c r="JP294" s="101"/>
      <c r="JQ294" s="101"/>
      <c r="JR294" s="101"/>
      <c r="JS294" s="101"/>
      <c r="JT294" s="101"/>
      <c r="JU294" s="101"/>
      <c r="JV294" s="101"/>
      <c r="JW294" s="101"/>
      <c r="JX294" s="101"/>
      <c r="JY294" s="101"/>
      <c r="JZ294" s="101"/>
      <c r="KA294" s="101"/>
      <c r="KB294" s="101"/>
      <c r="KC294" s="101"/>
      <c r="KD294" s="101"/>
      <c r="KE294" s="101"/>
      <c r="KF294" s="101"/>
      <c r="KG294" s="101"/>
      <c r="KH294" s="101"/>
      <c r="KI294" s="101"/>
      <c r="KJ294" s="101"/>
      <c r="KK294" s="101"/>
      <c r="KL294" s="101"/>
      <c r="KM294" s="101"/>
      <c r="KN294" s="101"/>
      <c r="KO294" s="101"/>
      <c r="KP294" s="101"/>
      <c r="KQ294" s="101"/>
      <c r="KR294" s="101"/>
      <c r="KS294" s="101"/>
      <c r="KT294" s="101"/>
      <c r="KU294" s="101"/>
      <c r="KV294" s="101"/>
      <c r="KW294" s="101"/>
      <c r="KX294" s="101"/>
      <c r="KY294" s="101"/>
      <c r="KZ294" s="101"/>
      <c r="LA294" s="101"/>
    </row>
    <row r="295" spans="1:313" s="6" customFormat="1" ht="30" customHeight="1" x14ac:dyDescent="0.25">
      <c r="A295" s="21"/>
      <c r="B295" s="21"/>
      <c r="C295" s="21"/>
      <c r="D295" s="22">
        <v>14</v>
      </c>
      <c r="E295" s="23">
        <v>50000000</v>
      </c>
      <c r="F295" s="24"/>
      <c r="G295" s="23" t="s">
        <v>2</v>
      </c>
      <c r="H295" s="23" t="s">
        <v>1219</v>
      </c>
      <c r="I295" s="23"/>
      <c r="J295" s="21"/>
      <c r="K295" s="21"/>
      <c r="L295" s="21" t="s">
        <v>1218</v>
      </c>
      <c r="M295" s="2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1"/>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1"/>
      <c r="EU295" s="101"/>
      <c r="EV295" s="101"/>
      <c r="EW295" s="101"/>
      <c r="EX295" s="101"/>
      <c r="EY295" s="101"/>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c r="GE295" s="101"/>
      <c r="GF295" s="101"/>
      <c r="GG295" s="101"/>
      <c r="GH295" s="101"/>
      <c r="GI295" s="101"/>
      <c r="GJ295" s="101"/>
      <c r="GK295" s="101"/>
      <c r="GL295" s="101"/>
      <c r="GM295" s="101"/>
      <c r="GN295" s="101"/>
      <c r="GO295" s="101"/>
      <c r="GP295" s="101"/>
      <c r="GQ295" s="101"/>
      <c r="GR295" s="101"/>
      <c r="GS295" s="101"/>
      <c r="GT295" s="101"/>
      <c r="GU295" s="101"/>
      <c r="GV295" s="101"/>
      <c r="GW295" s="101"/>
      <c r="GX295" s="101"/>
      <c r="GY295" s="101"/>
      <c r="GZ295" s="101"/>
      <c r="HA295" s="101"/>
      <c r="HB295" s="101"/>
      <c r="HC295" s="101"/>
      <c r="HD295" s="101"/>
      <c r="HE295" s="101"/>
      <c r="HF295" s="101"/>
      <c r="HG295" s="101"/>
      <c r="HH295" s="101"/>
      <c r="HI295" s="101"/>
      <c r="HJ295" s="101"/>
      <c r="HK295" s="101"/>
      <c r="HL295" s="101"/>
      <c r="HM295" s="101"/>
      <c r="HN295" s="101"/>
      <c r="HO295" s="101"/>
      <c r="HP295" s="101"/>
      <c r="HQ295" s="101"/>
      <c r="HR295" s="101"/>
      <c r="HS295" s="101"/>
      <c r="HT295" s="101"/>
      <c r="HU295" s="101"/>
      <c r="HV295" s="101"/>
      <c r="HW295" s="101"/>
      <c r="HX295" s="101"/>
      <c r="HY295" s="101"/>
      <c r="HZ295" s="101"/>
      <c r="IA295" s="101"/>
      <c r="IB295" s="101"/>
      <c r="IC295" s="101"/>
      <c r="ID295" s="101"/>
      <c r="IE295" s="101"/>
      <c r="IF295" s="101"/>
      <c r="IG295" s="101"/>
      <c r="IH295" s="101"/>
      <c r="II295" s="101"/>
      <c r="IJ295" s="101"/>
      <c r="IK295" s="101"/>
      <c r="IL295" s="101"/>
      <c r="IM295" s="101"/>
      <c r="IN295" s="101"/>
      <c r="IO295" s="101"/>
      <c r="IP295" s="101"/>
      <c r="IQ295" s="101"/>
      <c r="IR295" s="101"/>
      <c r="IS295" s="101"/>
      <c r="IT295" s="101"/>
      <c r="IU295" s="101"/>
      <c r="IV295" s="101"/>
      <c r="IW295" s="101"/>
      <c r="IX295" s="101"/>
      <c r="IY295" s="101"/>
      <c r="IZ295" s="101"/>
      <c r="JA295" s="101"/>
      <c r="JB295" s="101"/>
      <c r="JC295" s="101"/>
      <c r="JD295" s="101"/>
      <c r="JE295" s="101"/>
      <c r="JF295" s="101"/>
      <c r="JG295" s="101"/>
      <c r="JH295" s="101"/>
      <c r="JI295" s="101"/>
      <c r="JJ295" s="101"/>
      <c r="JK295" s="101"/>
      <c r="JL295" s="101"/>
      <c r="JM295" s="101"/>
      <c r="JN295" s="101"/>
      <c r="JO295" s="101"/>
      <c r="JP295" s="101"/>
      <c r="JQ295" s="101"/>
      <c r="JR295" s="101"/>
      <c r="JS295" s="101"/>
      <c r="JT295" s="101"/>
      <c r="JU295" s="101"/>
      <c r="JV295" s="101"/>
      <c r="JW295" s="101"/>
      <c r="JX295" s="101"/>
      <c r="JY295" s="101"/>
      <c r="JZ295" s="101"/>
      <c r="KA295" s="101"/>
      <c r="KB295" s="101"/>
      <c r="KC295" s="101"/>
      <c r="KD295" s="101"/>
      <c r="KE295" s="101"/>
      <c r="KF295" s="101"/>
      <c r="KG295" s="101"/>
      <c r="KH295" s="101"/>
      <c r="KI295" s="101"/>
      <c r="KJ295" s="101"/>
      <c r="KK295" s="101"/>
      <c r="KL295" s="101"/>
      <c r="KM295" s="101"/>
      <c r="KN295" s="101"/>
      <c r="KO295" s="101"/>
      <c r="KP295" s="101"/>
      <c r="KQ295" s="101"/>
      <c r="KR295" s="101"/>
      <c r="KS295" s="101"/>
      <c r="KT295" s="101"/>
      <c r="KU295" s="101"/>
      <c r="KV295" s="101"/>
      <c r="KW295" s="101"/>
      <c r="KX295" s="101"/>
      <c r="KY295" s="101"/>
      <c r="KZ295" s="101"/>
      <c r="LA295" s="101"/>
    </row>
    <row r="296" spans="1:313" s="6" customFormat="1" ht="30" customHeight="1" x14ac:dyDescent="0.25">
      <c r="A296" s="69" t="s">
        <v>1229</v>
      </c>
      <c r="B296" s="69"/>
      <c r="C296" s="69"/>
      <c r="D296" s="22" t="s">
        <v>1228</v>
      </c>
      <c r="E296" s="26">
        <f t="shared" ref="E296:E303" si="39">G296*F296</f>
        <v>21000000.000000004</v>
      </c>
      <c r="F296" s="27">
        <v>7.0000000000000007E-2</v>
      </c>
      <c r="G296" s="52">
        <v>300000000</v>
      </c>
      <c r="H296" s="42" t="s">
        <v>905</v>
      </c>
      <c r="I296" s="70"/>
      <c r="J296" s="70"/>
      <c r="K296" s="70"/>
      <c r="L296" s="29" t="s">
        <v>698</v>
      </c>
      <c r="M296" s="21">
        <v>314</v>
      </c>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1"/>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1"/>
      <c r="EU296" s="101"/>
      <c r="EV296" s="101"/>
      <c r="EW296" s="101"/>
      <c r="EX296" s="101"/>
      <c r="EY296" s="101"/>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c r="GE296" s="101"/>
      <c r="GF296" s="101"/>
      <c r="GG296" s="101"/>
      <c r="GH296" s="101"/>
      <c r="GI296" s="101"/>
      <c r="GJ296" s="101"/>
      <c r="GK296" s="101"/>
      <c r="GL296" s="101"/>
      <c r="GM296" s="101"/>
      <c r="GN296" s="101"/>
      <c r="GO296" s="101"/>
      <c r="GP296" s="101"/>
      <c r="GQ296" s="101"/>
      <c r="GR296" s="101"/>
      <c r="GS296" s="101"/>
      <c r="GT296" s="101"/>
      <c r="GU296" s="101"/>
      <c r="GV296" s="101"/>
      <c r="GW296" s="101"/>
      <c r="GX296" s="101"/>
      <c r="GY296" s="101"/>
      <c r="GZ296" s="101"/>
      <c r="HA296" s="101"/>
      <c r="HB296" s="101"/>
      <c r="HC296" s="101"/>
      <c r="HD296" s="101"/>
      <c r="HE296" s="101"/>
      <c r="HF296" s="101"/>
      <c r="HG296" s="101"/>
      <c r="HH296" s="101"/>
      <c r="HI296" s="101"/>
      <c r="HJ296" s="101"/>
      <c r="HK296" s="101"/>
      <c r="HL296" s="101"/>
      <c r="HM296" s="101"/>
      <c r="HN296" s="101"/>
      <c r="HO296" s="101"/>
      <c r="HP296" s="101"/>
      <c r="HQ296" s="101"/>
      <c r="HR296" s="101"/>
      <c r="HS296" s="101"/>
      <c r="HT296" s="101"/>
      <c r="HU296" s="101"/>
      <c r="HV296" s="101"/>
      <c r="HW296" s="101"/>
      <c r="HX296" s="101"/>
      <c r="HY296" s="101"/>
      <c r="HZ296" s="101"/>
      <c r="IA296" s="101"/>
      <c r="IB296" s="101"/>
      <c r="IC296" s="101"/>
      <c r="ID296" s="101"/>
      <c r="IE296" s="101"/>
      <c r="IF296" s="101"/>
      <c r="IG296" s="101"/>
      <c r="IH296" s="101"/>
      <c r="II296" s="101"/>
      <c r="IJ296" s="101"/>
      <c r="IK296" s="101"/>
      <c r="IL296" s="101"/>
      <c r="IM296" s="101"/>
      <c r="IN296" s="101"/>
      <c r="IO296" s="101"/>
      <c r="IP296" s="101"/>
      <c r="IQ296" s="101"/>
      <c r="IR296" s="101"/>
      <c r="IS296" s="101"/>
      <c r="IT296" s="101"/>
      <c r="IU296" s="101"/>
      <c r="IV296" s="101"/>
      <c r="IW296" s="101"/>
      <c r="IX296" s="101"/>
      <c r="IY296" s="101"/>
      <c r="IZ296" s="101"/>
      <c r="JA296" s="101"/>
      <c r="JB296" s="101"/>
      <c r="JC296" s="101"/>
      <c r="JD296" s="101"/>
      <c r="JE296" s="101"/>
      <c r="JF296" s="101"/>
      <c r="JG296" s="101"/>
      <c r="JH296" s="101"/>
      <c r="JI296" s="101"/>
      <c r="JJ296" s="101"/>
      <c r="JK296" s="101"/>
      <c r="JL296" s="101"/>
      <c r="JM296" s="101"/>
      <c r="JN296" s="101"/>
      <c r="JO296" s="101"/>
      <c r="JP296" s="101"/>
      <c r="JQ296" s="101"/>
      <c r="JR296" s="101"/>
      <c r="JS296" s="101"/>
      <c r="JT296" s="101"/>
      <c r="JU296" s="101"/>
      <c r="JV296" s="101"/>
      <c r="JW296" s="101"/>
      <c r="JX296" s="101"/>
      <c r="JY296" s="101"/>
      <c r="JZ296" s="101"/>
      <c r="KA296" s="101"/>
      <c r="KB296" s="101"/>
      <c r="KC296" s="101"/>
      <c r="KD296" s="101"/>
      <c r="KE296" s="101"/>
      <c r="KF296" s="101"/>
      <c r="KG296" s="101"/>
      <c r="KH296" s="101"/>
      <c r="KI296" s="101"/>
      <c r="KJ296" s="101"/>
      <c r="KK296" s="101"/>
      <c r="KL296" s="101"/>
      <c r="KM296" s="101"/>
      <c r="KN296" s="101"/>
      <c r="KO296" s="101"/>
      <c r="KP296" s="101"/>
      <c r="KQ296" s="101"/>
      <c r="KR296" s="101"/>
      <c r="KS296" s="101"/>
      <c r="KT296" s="101"/>
      <c r="KU296" s="101"/>
      <c r="KV296" s="101"/>
      <c r="KW296" s="101"/>
      <c r="KX296" s="101"/>
      <c r="KY296" s="101"/>
      <c r="KZ296" s="101"/>
      <c r="LA296" s="101"/>
    </row>
    <row r="297" spans="1:313" s="6" customFormat="1" ht="30" customHeight="1" x14ac:dyDescent="0.25">
      <c r="A297" s="29"/>
      <c r="B297" s="29"/>
      <c r="C297" s="29"/>
      <c r="D297" s="30">
        <v>14</v>
      </c>
      <c r="E297" s="23">
        <f t="shared" si="39"/>
        <v>3600000</v>
      </c>
      <c r="F297" s="24">
        <v>4.4999999999999998E-2</v>
      </c>
      <c r="G297" s="23">
        <v>80000000</v>
      </c>
      <c r="H297" s="23" t="s">
        <v>742</v>
      </c>
      <c r="I297" s="23"/>
      <c r="J297" s="21"/>
      <c r="K297" s="21"/>
      <c r="L297" s="21" t="s">
        <v>741</v>
      </c>
      <c r="M297" s="2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1"/>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1"/>
      <c r="EU297" s="101"/>
      <c r="EV297" s="101"/>
      <c r="EW297" s="101"/>
      <c r="EX297" s="101"/>
      <c r="EY297" s="101"/>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c r="GE297" s="101"/>
      <c r="GF297" s="101"/>
      <c r="GG297" s="101"/>
      <c r="GH297" s="101"/>
      <c r="GI297" s="101"/>
      <c r="GJ297" s="101"/>
      <c r="GK297" s="101"/>
      <c r="GL297" s="101"/>
      <c r="GM297" s="101"/>
      <c r="GN297" s="101"/>
      <c r="GO297" s="101"/>
      <c r="GP297" s="101"/>
      <c r="GQ297" s="101"/>
      <c r="GR297" s="101"/>
      <c r="GS297" s="101"/>
      <c r="GT297" s="101"/>
      <c r="GU297" s="101"/>
      <c r="GV297" s="101"/>
      <c r="GW297" s="101"/>
      <c r="GX297" s="101"/>
      <c r="GY297" s="101"/>
      <c r="GZ297" s="101"/>
      <c r="HA297" s="101"/>
      <c r="HB297" s="101"/>
      <c r="HC297" s="101"/>
      <c r="HD297" s="101"/>
      <c r="HE297" s="101"/>
      <c r="HF297" s="101"/>
      <c r="HG297" s="101"/>
      <c r="HH297" s="101"/>
      <c r="HI297" s="101"/>
      <c r="HJ297" s="101"/>
      <c r="HK297" s="101"/>
      <c r="HL297" s="101"/>
      <c r="HM297" s="101"/>
      <c r="HN297" s="101"/>
      <c r="HO297" s="101"/>
      <c r="HP297" s="101"/>
      <c r="HQ297" s="101"/>
      <c r="HR297" s="101"/>
      <c r="HS297" s="101"/>
      <c r="HT297" s="101"/>
      <c r="HU297" s="101"/>
      <c r="HV297" s="101"/>
      <c r="HW297" s="101"/>
      <c r="HX297" s="101"/>
      <c r="HY297" s="101"/>
      <c r="HZ297" s="101"/>
      <c r="IA297" s="101"/>
      <c r="IB297" s="101"/>
      <c r="IC297" s="101"/>
      <c r="ID297" s="101"/>
      <c r="IE297" s="101"/>
      <c r="IF297" s="101"/>
      <c r="IG297" s="101"/>
      <c r="IH297" s="101"/>
      <c r="II297" s="101"/>
      <c r="IJ297" s="101"/>
      <c r="IK297" s="101"/>
      <c r="IL297" s="101"/>
      <c r="IM297" s="101"/>
      <c r="IN297" s="101"/>
      <c r="IO297" s="101"/>
      <c r="IP297" s="101"/>
      <c r="IQ297" s="101"/>
      <c r="IR297" s="101"/>
      <c r="IS297" s="101"/>
      <c r="IT297" s="101"/>
      <c r="IU297" s="101"/>
      <c r="IV297" s="101"/>
      <c r="IW297" s="101"/>
      <c r="IX297" s="101"/>
      <c r="IY297" s="101"/>
      <c r="IZ297" s="101"/>
      <c r="JA297" s="101"/>
      <c r="JB297" s="101"/>
      <c r="JC297" s="101"/>
      <c r="JD297" s="101"/>
      <c r="JE297" s="101"/>
      <c r="JF297" s="101"/>
      <c r="JG297" s="101"/>
      <c r="JH297" s="101"/>
      <c r="JI297" s="101"/>
      <c r="JJ297" s="101"/>
      <c r="JK297" s="101"/>
      <c r="JL297" s="101"/>
      <c r="JM297" s="101"/>
      <c r="JN297" s="101"/>
      <c r="JO297" s="101"/>
      <c r="JP297" s="101"/>
      <c r="JQ297" s="101"/>
      <c r="JR297" s="101"/>
      <c r="JS297" s="101"/>
      <c r="JT297" s="101"/>
      <c r="JU297" s="101"/>
      <c r="JV297" s="101"/>
      <c r="JW297" s="101"/>
      <c r="JX297" s="101"/>
      <c r="JY297" s="101"/>
      <c r="JZ297" s="101"/>
      <c r="KA297" s="101"/>
      <c r="KB297" s="101"/>
      <c r="KC297" s="101"/>
      <c r="KD297" s="101"/>
      <c r="KE297" s="101"/>
      <c r="KF297" s="101"/>
      <c r="KG297" s="101"/>
      <c r="KH297" s="101"/>
      <c r="KI297" s="101"/>
      <c r="KJ297" s="101"/>
      <c r="KK297" s="101"/>
      <c r="KL297" s="101"/>
      <c r="KM297" s="101"/>
      <c r="KN297" s="101"/>
      <c r="KO297" s="101"/>
      <c r="KP297" s="101"/>
      <c r="KQ297" s="101"/>
      <c r="KR297" s="101"/>
      <c r="KS297" s="101"/>
      <c r="KT297" s="101"/>
      <c r="KU297" s="101"/>
      <c r="KV297" s="101"/>
      <c r="KW297" s="101"/>
      <c r="KX297" s="101"/>
      <c r="KY297" s="101"/>
      <c r="KZ297" s="101"/>
      <c r="LA297" s="101"/>
    </row>
    <row r="298" spans="1:313" s="6" customFormat="1" ht="30" customHeight="1" x14ac:dyDescent="0.25">
      <c r="A298" s="21" t="s">
        <v>1222</v>
      </c>
      <c r="B298" s="21"/>
      <c r="C298" s="21"/>
      <c r="D298" s="22">
        <v>14</v>
      </c>
      <c r="E298" s="23">
        <f t="shared" si="39"/>
        <v>8000000</v>
      </c>
      <c r="F298" s="24">
        <v>0.04</v>
      </c>
      <c r="G298" s="52">
        <v>200000000</v>
      </c>
      <c r="H298" s="23" t="s">
        <v>382</v>
      </c>
      <c r="I298" s="23"/>
      <c r="J298" s="21"/>
      <c r="K298" s="21"/>
      <c r="L298" s="21" t="s">
        <v>84</v>
      </c>
      <c r="M298" s="2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1"/>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1"/>
      <c r="EU298" s="101"/>
      <c r="EV298" s="101"/>
      <c r="EW298" s="101"/>
      <c r="EX298" s="101"/>
      <c r="EY298" s="101"/>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c r="GE298" s="101"/>
      <c r="GF298" s="101"/>
      <c r="GG298" s="101"/>
      <c r="GH298" s="101"/>
      <c r="GI298" s="101"/>
      <c r="GJ298" s="101"/>
      <c r="GK298" s="101"/>
      <c r="GL298" s="101"/>
      <c r="GM298" s="101"/>
      <c r="GN298" s="101"/>
      <c r="GO298" s="101"/>
      <c r="GP298" s="101"/>
      <c r="GQ298" s="101"/>
      <c r="GR298" s="101"/>
      <c r="GS298" s="101"/>
      <c r="GT298" s="101"/>
      <c r="GU298" s="101"/>
      <c r="GV298" s="101"/>
      <c r="GW298" s="101"/>
      <c r="GX298" s="101"/>
      <c r="GY298" s="101"/>
      <c r="GZ298" s="101"/>
      <c r="HA298" s="101"/>
      <c r="HB298" s="101"/>
      <c r="HC298" s="101"/>
      <c r="HD298" s="101"/>
      <c r="HE298" s="101"/>
      <c r="HF298" s="101"/>
      <c r="HG298" s="101"/>
      <c r="HH298" s="101"/>
      <c r="HI298" s="101"/>
      <c r="HJ298" s="101"/>
      <c r="HK298" s="101"/>
      <c r="HL298" s="101"/>
      <c r="HM298" s="101"/>
      <c r="HN298" s="101"/>
      <c r="HO298" s="101"/>
      <c r="HP298" s="101"/>
      <c r="HQ298" s="101"/>
      <c r="HR298" s="101"/>
      <c r="HS298" s="101"/>
      <c r="HT298" s="101"/>
      <c r="HU298" s="101"/>
      <c r="HV298" s="101"/>
      <c r="HW298" s="101"/>
      <c r="HX298" s="101"/>
      <c r="HY298" s="101"/>
      <c r="HZ298" s="101"/>
      <c r="IA298" s="101"/>
      <c r="IB298" s="101"/>
      <c r="IC298" s="101"/>
      <c r="ID298" s="101"/>
      <c r="IE298" s="101"/>
      <c r="IF298" s="101"/>
      <c r="IG298" s="101"/>
      <c r="IH298" s="101"/>
      <c r="II298" s="101"/>
      <c r="IJ298" s="101"/>
      <c r="IK298" s="101"/>
      <c r="IL298" s="101"/>
      <c r="IM298" s="101"/>
      <c r="IN298" s="101"/>
      <c r="IO298" s="101"/>
      <c r="IP298" s="101"/>
      <c r="IQ298" s="101"/>
      <c r="IR298" s="101"/>
      <c r="IS298" s="101"/>
      <c r="IT298" s="101"/>
      <c r="IU298" s="101"/>
      <c r="IV298" s="101"/>
      <c r="IW298" s="101"/>
      <c r="IX298" s="101"/>
      <c r="IY298" s="101"/>
      <c r="IZ298" s="101"/>
      <c r="JA298" s="101"/>
      <c r="JB298" s="101"/>
      <c r="JC298" s="101"/>
      <c r="JD298" s="101"/>
      <c r="JE298" s="101"/>
      <c r="JF298" s="101"/>
      <c r="JG298" s="101"/>
      <c r="JH298" s="101"/>
      <c r="JI298" s="101"/>
      <c r="JJ298" s="101"/>
      <c r="JK298" s="101"/>
      <c r="JL298" s="101"/>
      <c r="JM298" s="101"/>
      <c r="JN298" s="101"/>
      <c r="JO298" s="101"/>
      <c r="JP298" s="101"/>
      <c r="JQ298" s="101"/>
      <c r="JR298" s="101"/>
      <c r="JS298" s="101"/>
      <c r="JT298" s="101"/>
      <c r="JU298" s="101"/>
      <c r="JV298" s="101"/>
      <c r="JW298" s="101"/>
      <c r="JX298" s="101"/>
      <c r="JY298" s="101"/>
      <c r="JZ298" s="101"/>
      <c r="KA298" s="101"/>
      <c r="KB298" s="101"/>
      <c r="KC298" s="101"/>
      <c r="KD298" s="101"/>
      <c r="KE298" s="101"/>
      <c r="KF298" s="101"/>
      <c r="KG298" s="101"/>
      <c r="KH298" s="101"/>
      <c r="KI298" s="101"/>
      <c r="KJ298" s="101"/>
      <c r="KK298" s="101"/>
      <c r="KL298" s="101"/>
      <c r="KM298" s="101"/>
      <c r="KN298" s="101"/>
      <c r="KO298" s="101"/>
      <c r="KP298" s="101"/>
      <c r="KQ298" s="101"/>
      <c r="KR298" s="101"/>
      <c r="KS298" s="101"/>
      <c r="KT298" s="101"/>
      <c r="KU298" s="101"/>
      <c r="KV298" s="101"/>
      <c r="KW298" s="101"/>
      <c r="KX298" s="101"/>
      <c r="KY298" s="101"/>
      <c r="KZ298" s="101"/>
      <c r="LA298" s="101"/>
    </row>
    <row r="299" spans="1:313" s="6" customFormat="1" ht="30" customHeight="1" x14ac:dyDescent="0.25">
      <c r="A299" s="21"/>
      <c r="B299" s="21"/>
      <c r="C299" s="21"/>
      <c r="D299" s="22">
        <v>14</v>
      </c>
      <c r="E299" s="23">
        <f t="shared" si="39"/>
        <v>5850000</v>
      </c>
      <c r="F299" s="24">
        <v>4.4999999999999998E-2</v>
      </c>
      <c r="G299" s="23">
        <v>130000000</v>
      </c>
      <c r="H299" s="23" t="s">
        <v>517</v>
      </c>
      <c r="I299" s="23"/>
      <c r="J299" s="21"/>
      <c r="K299" s="21"/>
      <c r="L299" s="21" t="s">
        <v>51</v>
      </c>
      <c r="M299" s="2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1"/>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1"/>
      <c r="EU299" s="101"/>
      <c r="EV299" s="101"/>
      <c r="EW299" s="101"/>
      <c r="EX299" s="101"/>
      <c r="EY299" s="101"/>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c r="GE299" s="101"/>
      <c r="GF299" s="101"/>
      <c r="GG299" s="101"/>
      <c r="GH299" s="101"/>
      <c r="GI299" s="101"/>
      <c r="GJ299" s="101"/>
      <c r="GK299" s="101"/>
      <c r="GL299" s="101"/>
      <c r="GM299" s="101"/>
      <c r="GN299" s="101"/>
      <c r="GO299" s="101"/>
      <c r="GP299" s="101"/>
      <c r="GQ299" s="101"/>
      <c r="GR299" s="101"/>
      <c r="GS299" s="101"/>
      <c r="GT299" s="101"/>
      <c r="GU299" s="101"/>
      <c r="GV299" s="101"/>
      <c r="GW299" s="101"/>
      <c r="GX299" s="101"/>
      <c r="GY299" s="101"/>
      <c r="GZ299" s="101"/>
      <c r="HA299" s="101"/>
      <c r="HB299" s="101"/>
      <c r="HC299" s="101"/>
      <c r="HD299" s="101"/>
      <c r="HE299" s="101"/>
      <c r="HF299" s="101"/>
      <c r="HG299" s="101"/>
      <c r="HH299" s="101"/>
      <c r="HI299" s="101"/>
      <c r="HJ299" s="101"/>
      <c r="HK299" s="101"/>
      <c r="HL299" s="101"/>
      <c r="HM299" s="101"/>
      <c r="HN299" s="101"/>
      <c r="HO299" s="101"/>
      <c r="HP299" s="101"/>
      <c r="HQ299" s="101"/>
      <c r="HR299" s="101"/>
      <c r="HS299" s="101"/>
      <c r="HT299" s="101"/>
      <c r="HU299" s="101"/>
      <c r="HV299" s="101"/>
      <c r="HW299" s="101"/>
      <c r="HX299" s="101"/>
      <c r="HY299" s="101"/>
      <c r="HZ299" s="101"/>
      <c r="IA299" s="101"/>
      <c r="IB299" s="101"/>
      <c r="IC299" s="101"/>
      <c r="ID299" s="101"/>
      <c r="IE299" s="101"/>
      <c r="IF299" s="101"/>
      <c r="IG299" s="101"/>
      <c r="IH299" s="101"/>
      <c r="II299" s="101"/>
      <c r="IJ299" s="101"/>
      <c r="IK299" s="101"/>
      <c r="IL299" s="101"/>
      <c r="IM299" s="101"/>
      <c r="IN299" s="101"/>
      <c r="IO299" s="101"/>
      <c r="IP299" s="101"/>
      <c r="IQ299" s="101"/>
      <c r="IR299" s="101"/>
      <c r="IS299" s="101"/>
      <c r="IT299" s="101"/>
      <c r="IU299" s="101"/>
      <c r="IV299" s="101"/>
      <c r="IW299" s="101"/>
      <c r="IX299" s="101"/>
      <c r="IY299" s="101"/>
      <c r="IZ299" s="101"/>
      <c r="JA299" s="101"/>
      <c r="JB299" s="101"/>
      <c r="JC299" s="101"/>
      <c r="JD299" s="101"/>
      <c r="JE299" s="101"/>
      <c r="JF299" s="101"/>
      <c r="JG299" s="101"/>
      <c r="JH299" s="101"/>
      <c r="JI299" s="101"/>
      <c r="JJ299" s="101"/>
      <c r="JK299" s="101"/>
      <c r="JL299" s="101"/>
      <c r="JM299" s="101"/>
      <c r="JN299" s="101"/>
      <c r="JO299" s="101"/>
      <c r="JP299" s="101"/>
      <c r="JQ299" s="101"/>
      <c r="JR299" s="101"/>
      <c r="JS299" s="101"/>
      <c r="JT299" s="101"/>
      <c r="JU299" s="101"/>
      <c r="JV299" s="101"/>
      <c r="JW299" s="101"/>
      <c r="JX299" s="101"/>
      <c r="JY299" s="101"/>
      <c r="JZ299" s="101"/>
      <c r="KA299" s="101"/>
      <c r="KB299" s="101"/>
      <c r="KC299" s="101"/>
      <c r="KD299" s="101"/>
      <c r="KE299" s="101"/>
      <c r="KF299" s="101"/>
      <c r="KG299" s="101"/>
      <c r="KH299" s="101"/>
      <c r="KI299" s="101"/>
      <c r="KJ299" s="101"/>
      <c r="KK299" s="101"/>
      <c r="KL299" s="101"/>
      <c r="KM299" s="101"/>
      <c r="KN299" s="101"/>
      <c r="KO299" s="101"/>
      <c r="KP299" s="101"/>
      <c r="KQ299" s="101"/>
      <c r="KR299" s="101"/>
      <c r="KS299" s="101"/>
      <c r="KT299" s="101"/>
      <c r="KU299" s="101"/>
      <c r="KV299" s="101"/>
      <c r="KW299" s="101"/>
      <c r="KX299" s="101"/>
      <c r="KY299" s="101"/>
      <c r="KZ299" s="101"/>
      <c r="LA299" s="101"/>
    </row>
    <row r="300" spans="1:313" s="6" customFormat="1" ht="30" customHeight="1" x14ac:dyDescent="0.25">
      <c r="A300" s="29" t="s">
        <v>1096</v>
      </c>
      <c r="B300" s="29"/>
      <c r="C300" s="29"/>
      <c r="D300" s="30">
        <v>15</v>
      </c>
      <c r="E300" s="26">
        <f t="shared" si="39"/>
        <v>9000000</v>
      </c>
      <c r="F300" s="27">
        <v>0.05</v>
      </c>
      <c r="G300" s="26">
        <v>180000000</v>
      </c>
      <c r="H300" s="26" t="s">
        <v>394</v>
      </c>
      <c r="I300" s="26"/>
      <c r="J300" s="29"/>
      <c r="K300" s="29"/>
      <c r="L300" s="29" t="s">
        <v>64</v>
      </c>
      <c r="M300" s="2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1"/>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1"/>
      <c r="EU300" s="101"/>
      <c r="EV300" s="101"/>
      <c r="EW300" s="101"/>
      <c r="EX300" s="101"/>
      <c r="EY300" s="101"/>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c r="GE300" s="101"/>
      <c r="GF300" s="101"/>
      <c r="GG300" s="101"/>
      <c r="GH300" s="101"/>
      <c r="GI300" s="101"/>
      <c r="GJ300" s="101"/>
      <c r="GK300" s="101"/>
      <c r="GL300" s="101"/>
      <c r="GM300" s="101"/>
      <c r="GN300" s="101"/>
      <c r="GO300" s="101"/>
      <c r="GP300" s="101"/>
      <c r="GQ300" s="101"/>
      <c r="GR300" s="101"/>
      <c r="GS300" s="101"/>
      <c r="GT300" s="101"/>
      <c r="GU300" s="101"/>
      <c r="GV300" s="101"/>
      <c r="GW300" s="101"/>
      <c r="GX300" s="101"/>
      <c r="GY300" s="101"/>
      <c r="GZ300" s="101"/>
      <c r="HA300" s="101"/>
      <c r="HB300" s="101"/>
      <c r="HC300" s="101"/>
      <c r="HD300" s="101"/>
      <c r="HE300" s="101"/>
      <c r="HF300" s="101"/>
      <c r="HG300" s="101"/>
      <c r="HH300" s="101"/>
      <c r="HI300" s="101"/>
      <c r="HJ300" s="101"/>
      <c r="HK300" s="101"/>
      <c r="HL300" s="101"/>
      <c r="HM300" s="101"/>
      <c r="HN300" s="101"/>
      <c r="HO300" s="101"/>
      <c r="HP300" s="101"/>
      <c r="HQ300" s="101"/>
      <c r="HR300" s="101"/>
      <c r="HS300" s="101"/>
      <c r="HT300" s="101"/>
      <c r="HU300" s="101"/>
      <c r="HV300" s="101"/>
      <c r="HW300" s="101"/>
      <c r="HX300" s="101"/>
      <c r="HY300" s="101"/>
      <c r="HZ300" s="101"/>
      <c r="IA300" s="101"/>
      <c r="IB300" s="101"/>
      <c r="IC300" s="101"/>
      <c r="ID300" s="101"/>
      <c r="IE300" s="101"/>
      <c r="IF300" s="101"/>
      <c r="IG300" s="101"/>
      <c r="IH300" s="101"/>
      <c r="II300" s="101"/>
      <c r="IJ300" s="101"/>
      <c r="IK300" s="101"/>
      <c r="IL300" s="101"/>
      <c r="IM300" s="101"/>
      <c r="IN300" s="101"/>
      <c r="IO300" s="101"/>
      <c r="IP300" s="101"/>
      <c r="IQ300" s="101"/>
      <c r="IR300" s="101"/>
      <c r="IS300" s="101"/>
      <c r="IT300" s="101"/>
      <c r="IU300" s="101"/>
      <c r="IV300" s="101"/>
      <c r="IW300" s="101"/>
      <c r="IX300" s="101"/>
      <c r="IY300" s="101"/>
      <c r="IZ300" s="101"/>
      <c r="JA300" s="101"/>
      <c r="JB300" s="101"/>
      <c r="JC300" s="101"/>
      <c r="JD300" s="101"/>
      <c r="JE300" s="101"/>
      <c r="JF300" s="101"/>
      <c r="JG300" s="101"/>
      <c r="JH300" s="101"/>
      <c r="JI300" s="101"/>
      <c r="JJ300" s="101"/>
      <c r="JK300" s="101"/>
      <c r="JL300" s="101"/>
      <c r="JM300" s="101"/>
      <c r="JN300" s="101"/>
      <c r="JO300" s="101"/>
      <c r="JP300" s="101"/>
      <c r="JQ300" s="101"/>
      <c r="JR300" s="101"/>
      <c r="JS300" s="101"/>
      <c r="JT300" s="101"/>
      <c r="JU300" s="101"/>
      <c r="JV300" s="101"/>
      <c r="JW300" s="101"/>
      <c r="JX300" s="101"/>
      <c r="JY300" s="101"/>
      <c r="JZ300" s="101"/>
      <c r="KA300" s="101"/>
      <c r="KB300" s="101"/>
      <c r="KC300" s="101"/>
      <c r="KD300" s="101"/>
      <c r="KE300" s="101"/>
      <c r="KF300" s="101"/>
      <c r="KG300" s="101"/>
      <c r="KH300" s="101"/>
      <c r="KI300" s="101"/>
      <c r="KJ300" s="101"/>
      <c r="KK300" s="101"/>
      <c r="KL300" s="101"/>
      <c r="KM300" s="101"/>
      <c r="KN300" s="101"/>
      <c r="KO300" s="101"/>
      <c r="KP300" s="101"/>
      <c r="KQ300" s="101"/>
      <c r="KR300" s="101"/>
      <c r="KS300" s="101"/>
      <c r="KT300" s="101"/>
      <c r="KU300" s="101"/>
      <c r="KV300" s="101"/>
      <c r="KW300" s="101"/>
      <c r="KX300" s="101"/>
      <c r="KY300" s="101"/>
      <c r="KZ300" s="101"/>
      <c r="LA300" s="101"/>
    </row>
    <row r="301" spans="1:313" s="6" customFormat="1" ht="30" customHeight="1" x14ac:dyDescent="0.25">
      <c r="A301" s="21"/>
      <c r="B301" s="21"/>
      <c r="C301" s="21"/>
      <c r="D301" s="22">
        <v>15</v>
      </c>
      <c r="E301" s="26">
        <f t="shared" si="39"/>
        <v>1600000</v>
      </c>
      <c r="F301" s="24">
        <v>0.04</v>
      </c>
      <c r="G301" s="23">
        <v>40000000</v>
      </c>
      <c r="H301" s="21"/>
      <c r="I301" s="21"/>
      <c r="J301" s="21"/>
      <c r="K301" s="21"/>
      <c r="L301" s="21" t="s">
        <v>836</v>
      </c>
      <c r="M301" s="2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1"/>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1"/>
      <c r="EU301" s="101"/>
      <c r="EV301" s="101"/>
      <c r="EW301" s="101"/>
      <c r="EX301" s="101"/>
      <c r="EY301" s="101"/>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c r="GE301" s="101"/>
      <c r="GF301" s="101"/>
      <c r="GG301" s="101"/>
      <c r="GH301" s="101"/>
      <c r="GI301" s="101"/>
      <c r="GJ301" s="101"/>
      <c r="GK301" s="101"/>
      <c r="GL301" s="101"/>
      <c r="GM301" s="101"/>
      <c r="GN301" s="101"/>
      <c r="GO301" s="101"/>
      <c r="GP301" s="101"/>
      <c r="GQ301" s="101"/>
      <c r="GR301" s="101"/>
      <c r="GS301" s="101"/>
      <c r="GT301" s="101"/>
      <c r="GU301" s="101"/>
      <c r="GV301" s="101"/>
      <c r="GW301" s="101"/>
      <c r="GX301" s="101"/>
      <c r="GY301" s="101"/>
      <c r="GZ301" s="101"/>
      <c r="HA301" s="101"/>
      <c r="HB301" s="101"/>
      <c r="HC301" s="101"/>
      <c r="HD301" s="101"/>
      <c r="HE301" s="101"/>
      <c r="HF301" s="101"/>
      <c r="HG301" s="101"/>
      <c r="HH301" s="101"/>
      <c r="HI301" s="101"/>
      <c r="HJ301" s="101"/>
      <c r="HK301" s="101"/>
      <c r="HL301" s="101"/>
      <c r="HM301" s="101"/>
      <c r="HN301" s="101"/>
      <c r="HO301" s="101"/>
      <c r="HP301" s="101"/>
      <c r="HQ301" s="101"/>
      <c r="HR301" s="101"/>
      <c r="HS301" s="101"/>
      <c r="HT301" s="101"/>
      <c r="HU301" s="101"/>
      <c r="HV301" s="101"/>
      <c r="HW301" s="101"/>
      <c r="HX301" s="101"/>
      <c r="HY301" s="101"/>
      <c r="HZ301" s="101"/>
      <c r="IA301" s="101"/>
      <c r="IB301" s="101"/>
      <c r="IC301" s="101"/>
      <c r="ID301" s="101"/>
      <c r="IE301" s="101"/>
      <c r="IF301" s="101"/>
      <c r="IG301" s="101"/>
      <c r="IH301" s="101"/>
      <c r="II301" s="101"/>
      <c r="IJ301" s="101"/>
      <c r="IK301" s="101"/>
      <c r="IL301" s="101"/>
      <c r="IM301" s="101"/>
      <c r="IN301" s="101"/>
      <c r="IO301" s="101"/>
      <c r="IP301" s="101"/>
      <c r="IQ301" s="101"/>
      <c r="IR301" s="101"/>
      <c r="IS301" s="101"/>
      <c r="IT301" s="101"/>
      <c r="IU301" s="101"/>
      <c r="IV301" s="101"/>
      <c r="IW301" s="101"/>
      <c r="IX301" s="101"/>
      <c r="IY301" s="101"/>
      <c r="IZ301" s="101"/>
      <c r="JA301" s="101"/>
      <c r="JB301" s="101"/>
      <c r="JC301" s="101"/>
      <c r="JD301" s="101"/>
      <c r="JE301" s="101"/>
      <c r="JF301" s="101"/>
      <c r="JG301" s="101"/>
      <c r="JH301" s="101"/>
      <c r="JI301" s="101"/>
      <c r="JJ301" s="101"/>
      <c r="JK301" s="101"/>
      <c r="JL301" s="101"/>
      <c r="JM301" s="101"/>
      <c r="JN301" s="101"/>
      <c r="JO301" s="101"/>
      <c r="JP301" s="101"/>
      <c r="JQ301" s="101"/>
      <c r="JR301" s="101"/>
      <c r="JS301" s="101"/>
      <c r="JT301" s="101"/>
      <c r="JU301" s="101"/>
      <c r="JV301" s="101"/>
      <c r="JW301" s="101"/>
      <c r="JX301" s="101"/>
      <c r="JY301" s="101"/>
      <c r="JZ301" s="101"/>
      <c r="KA301" s="101"/>
      <c r="KB301" s="101"/>
      <c r="KC301" s="101"/>
      <c r="KD301" s="101"/>
      <c r="KE301" s="101"/>
      <c r="KF301" s="101"/>
      <c r="KG301" s="101"/>
      <c r="KH301" s="101"/>
      <c r="KI301" s="101"/>
      <c r="KJ301" s="101"/>
      <c r="KK301" s="101"/>
      <c r="KL301" s="101"/>
      <c r="KM301" s="101"/>
      <c r="KN301" s="101"/>
      <c r="KO301" s="101"/>
      <c r="KP301" s="101"/>
      <c r="KQ301" s="101"/>
      <c r="KR301" s="101"/>
      <c r="KS301" s="101"/>
      <c r="KT301" s="101"/>
      <c r="KU301" s="101"/>
      <c r="KV301" s="101"/>
      <c r="KW301" s="101"/>
      <c r="KX301" s="101"/>
      <c r="KY301" s="101"/>
      <c r="KZ301" s="101"/>
      <c r="LA301" s="101"/>
    </row>
    <row r="302" spans="1:313" s="6" customFormat="1" ht="30" customHeight="1" x14ac:dyDescent="0.25">
      <c r="A302" s="21"/>
      <c r="B302" s="21"/>
      <c r="C302" s="21"/>
      <c r="D302" s="22">
        <v>15</v>
      </c>
      <c r="E302" s="23">
        <f t="shared" si="39"/>
        <v>1100000</v>
      </c>
      <c r="F302" s="24">
        <v>5.5E-2</v>
      </c>
      <c r="G302" s="23">
        <v>20000000</v>
      </c>
      <c r="H302" s="23" t="s">
        <v>357</v>
      </c>
      <c r="I302" s="23"/>
      <c r="J302" s="21"/>
      <c r="K302" s="21"/>
      <c r="L302" s="21" t="s">
        <v>745</v>
      </c>
      <c r="M302" s="2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1"/>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1"/>
      <c r="EU302" s="101"/>
      <c r="EV302" s="101"/>
      <c r="EW302" s="101"/>
      <c r="EX302" s="101"/>
      <c r="EY302" s="101"/>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c r="GE302" s="101"/>
      <c r="GF302" s="101"/>
      <c r="GG302" s="101"/>
      <c r="GH302" s="101"/>
      <c r="GI302" s="101"/>
      <c r="GJ302" s="101"/>
      <c r="GK302" s="101"/>
      <c r="GL302" s="101"/>
      <c r="GM302" s="101"/>
      <c r="GN302" s="101"/>
      <c r="GO302" s="101"/>
      <c r="GP302" s="101"/>
      <c r="GQ302" s="101"/>
      <c r="GR302" s="101"/>
      <c r="GS302" s="101"/>
      <c r="GT302" s="101"/>
      <c r="GU302" s="101"/>
      <c r="GV302" s="101"/>
      <c r="GW302" s="101"/>
      <c r="GX302" s="101"/>
      <c r="GY302" s="101"/>
      <c r="GZ302" s="101"/>
      <c r="HA302" s="101"/>
      <c r="HB302" s="101"/>
      <c r="HC302" s="101"/>
      <c r="HD302" s="101"/>
      <c r="HE302" s="101"/>
      <c r="HF302" s="101"/>
      <c r="HG302" s="101"/>
      <c r="HH302" s="101"/>
      <c r="HI302" s="101"/>
      <c r="HJ302" s="101"/>
      <c r="HK302" s="101"/>
      <c r="HL302" s="101"/>
      <c r="HM302" s="101"/>
      <c r="HN302" s="101"/>
      <c r="HO302" s="101"/>
      <c r="HP302" s="101"/>
      <c r="HQ302" s="101"/>
      <c r="HR302" s="101"/>
      <c r="HS302" s="101"/>
      <c r="HT302" s="101"/>
      <c r="HU302" s="101"/>
      <c r="HV302" s="101"/>
      <c r="HW302" s="101"/>
      <c r="HX302" s="101"/>
      <c r="HY302" s="101"/>
      <c r="HZ302" s="101"/>
      <c r="IA302" s="101"/>
      <c r="IB302" s="101"/>
      <c r="IC302" s="101"/>
      <c r="ID302" s="101"/>
      <c r="IE302" s="101"/>
      <c r="IF302" s="101"/>
      <c r="IG302" s="101"/>
      <c r="IH302" s="101"/>
      <c r="II302" s="101"/>
      <c r="IJ302" s="101"/>
      <c r="IK302" s="101"/>
      <c r="IL302" s="101"/>
      <c r="IM302" s="101"/>
      <c r="IN302" s="101"/>
      <c r="IO302" s="101"/>
      <c r="IP302" s="101"/>
      <c r="IQ302" s="101"/>
      <c r="IR302" s="101"/>
      <c r="IS302" s="101"/>
      <c r="IT302" s="101"/>
      <c r="IU302" s="101"/>
      <c r="IV302" s="101"/>
      <c r="IW302" s="101"/>
      <c r="IX302" s="101"/>
      <c r="IY302" s="101"/>
      <c r="IZ302" s="101"/>
      <c r="JA302" s="101"/>
      <c r="JB302" s="101"/>
      <c r="JC302" s="101"/>
      <c r="JD302" s="101"/>
      <c r="JE302" s="101"/>
      <c r="JF302" s="101"/>
      <c r="JG302" s="101"/>
      <c r="JH302" s="101"/>
      <c r="JI302" s="101"/>
      <c r="JJ302" s="101"/>
      <c r="JK302" s="101"/>
      <c r="JL302" s="101"/>
      <c r="JM302" s="101"/>
      <c r="JN302" s="101"/>
      <c r="JO302" s="101"/>
      <c r="JP302" s="101"/>
      <c r="JQ302" s="101"/>
      <c r="JR302" s="101"/>
      <c r="JS302" s="101"/>
      <c r="JT302" s="101"/>
      <c r="JU302" s="101"/>
      <c r="JV302" s="101"/>
      <c r="JW302" s="101"/>
      <c r="JX302" s="101"/>
      <c r="JY302" s="101"/>
      <c r="JZ302" s="101"/>
      <c r="KA302" s="101"/>
      <c r="KB302" s="101"/>
      <c r="KC302" s="101"/>
      <c r="KD302" s="101"/>
      <c r="KE302" s="101"/>
      <c r="KF302" s="101"/>
      <c r="KG302" s="101"/>
      <c r="KH302" s="101"/>
      <c r="KI302" s="101"/>
      <c r="KJ302" s="101"/>
      <c r="KK302" s="101"/>
      <c r="KL302" s="101"/>
      <c r="KM302" s="101"/>
      <c r="KN302" s="101"/>
      <c r="KO302" s="101"/>
      <c r="KP302" s="101"/>
      <c r="KQ302" s="101"/>
      <c r="KR302" s="101"/>
      <c r="KS302" s="101"/>
      <c r="KT302" s="101"/>
      <c r="KU302" s="101"/>
      <c r="KV302" s="101"/>
      <c r="KW302" s="101"/>
      <c r="KX302" s="101"/>
      <c r="KY302" s="101"/>
      <c r="KZ302" s="101"/>
      <c r="LA302" s="101"/>
    </row>
    <row r="303" spans="1:313" s="6" customFormat="1" ht="30" customHeight="1" x14ac:dyDescent="0.25">
      <c r="A303" s="21" t="s">
        <v>1226</v>
      </c>
      <c r="B303" s="21"/>
      <c r="C303" s="21"/>
      <c r="D303" s="22">
        <v>15</v>
      </c>
      <c r="E303" s="23">
        <f t="shared" si="39"/>
        <v>2750000</v>
      </c>
      <c r="F303" s="24">
        <v>0.05</v>
      </c>
      <c r="G303" s="23">
        <v>55000000</v>
      </c>
      <c r="H303" s="23" t="s">
        <v>495</v>
      </c>
      <c r="I303" s="23"/>
      <c r="J303" s="21"/>
      <c r="K303" s="21"/>
      <c r="L303" s="21" t="s">
        <v>1225</v>
      </c>
      <c r="M303" s="2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1"/>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1"/>
      <c r="EU303" s="101"/>
      <c r="EV303" s="101"/>
      <c r="EW303" s="101"/>
      <c r="EX303" s="101"/>
      <c r="EY303" s="101"/>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c r="GE303" s="101"/>
      <c r="GF303" s="101"/>
      <c r="GG303" s="101"/>
      <c r="GH303" s="101"/>
      <c r="GI303" s="101"/>
      <c r="GJ303" s="101"/>
      <c r="GK303" s="101"/>
      <c r="GL303" s="101"/>
      <c r="GM303" s="101"/>
      <c r="GN303" s="101"/>
      <c r="GO303" s="101"/>
      <c r="GP303" s="101"/>
      <c r="GQ303" s="101"/>
      <c r="GR303" s="101"/>
      <c r="GS303" s="101"/>
      <c r="GT303" s="101"/>
      <c r="GU303" s="101"/>
      <c r="GV303" s="101"/>
      <c r="GW303" s="101"/>
      <c r="GX303" s="101"/>
      <c r="GY303" s="101"/>
      <c r="GZ303" s="101"/>
      <c r="HA303" s="101"/>
      <c r="HB303" s="101"/>
      <c r="HC303" s="101"/>
      <c r="HD303" s="101"/>
      <c r="HE303" s="101"/>
      <c r="HF303" s="101"/>
      <c r="HG303" s="101"/>
      <c r="HH303" s="101"/>
      <c r="HI303" s="101"/>
      <c r="HJ303" s="101"/>
      <c r="HK303" s="101"/>
      <c r="HL303" s="101"/>
      <c r="HM303" s="101"/>
      <c r="HN303" s="101"/>
      <c r="HO303" s="101"/>
      <c r="HP303" s="101"/>
      <c r="HQ303" s="101"/>
      <c r="HR303" s="101"/>
      <c r="HS303" s="101"/>
      <c r="HT303" s="101"/>
      <c r="HU303" s="101"/>
      <c r="HV303" s="101"/>
      <c r="HW303" s="101"/>
      <c r="HX303" s="101"/>
      <c r="HY303" s="101"/>
      <c r="HZ303" s="101"/>
      <c r="IA303" s="101"/>
      <c r="IB303" s="101"/>
      <c r="IC303" s="101"/>
      <c r="ID303" s="101"/>
      <c r="IE303" s="101"/>
      <c r="IF303" s="101"/>
      <c r="IG303" s="101"/>
      <c r="IH303" s="101"/>
      <c r="II303" s="101"/>
      <c r="IJ303" s="101"/>
      <c r="IK303" s="101"/>
      <c r="IL303" s="101"/>
      <c r="IM303" s="101"/>
      <c r="IN303" s="101"/>
      <c r="IO303" s="101"/>
      <c r="IP303" s="101"/>
      <c r="IQ303" s="101"/>
      <c r="IR303" s="101"/>
      <c r="IS303" s="101"/>
      <c r="IT303" s="101"/>
      <c r="IU303" s="101"/>
      <c r="IV303" s="101"/>
      <c r="IW303" s="101"/>
      <c r="IX303" s="101"/>
      <c r="IY303" s="101"/>
      <c r="IZ303" s="101"/>
      <c r="JA303" s="101"/>
      <c r="JB303" s="101"/>
      <c r="JC303" s="101"/>
      <c r="JD303" s="101"/>
      <c r="JE303" s="101"/>
      <c r="JF303" s="101"/>
      <c r="JG303" s="101"/>
      <c r="JH303" s="101"/>
      <c r="JI303" s="101"/>
      <c r="JJ303" s="101"/>
      <c r="JK303" s="101"/>
      <c r="JL303" s="101"/>
      <c r="JM303" s="101"/>
      <c r="JN303" s="101"/>
      <c r="JO303" s="101"/>
      <c r="JP303" s="101"/>
      <c r="JQ303" s="101"/>
      <c r="JR303" s="101"/>
      <c r="JS303" s="101"/>
      <c r="JT303" s="101"/>
      <c r="JU303" s="101"/>
      <c r="JV303" s="101"/>
      <c r="JW303" s="101"/>
      <c r="JX303" s="101"/>
      <c r="JY303" s="101"/>
      <c r="JZ303" s="101"/>
      <c r="KA303" s="101"/>
      <c r="KB303" s="101"/>
      <c r="KC303" s="101"/>
      <c r="KD303" s="101"/>
      <c r="KE303" s="101"/>
      <c r="KF303" s="101"/>
      <c r="KG303" s="101"/>
      <c r="KH303" s="101"/>
      <c r="KI303" s="101"/>
      <c r="KJ303" s="101"/>
      <c r="KK303" s="101"/>
      <c r="KL303" s="101"/>
      <c r="KM303" s="101"/>
      <c r="KN303" s="101"/>
      <c r="KO303" s="101"/>
      <c r="KP303" s="101"/>
      <c r="KQ303" s="101"/>
      <c r="KR303" s="101"/>
      <c r="KS303" s="101"/>
      <c r="KT303" s="101"/>
      <c r="KU303" s="101"/>
      <c r="KV303" s="101"/>
      <c r="KW303" s="101"/>
      <c r="KX303" s="101"/>
      <c r="KY303" s="101"/>
      <c r="KZ303" s="101"/>
      <c r="LA303" s="101"/>
    </row>
    <row r="304" spans="1:313" s="6" customFormat="1" ht="30" customHeight="1" x14ac:dyDescent="0.25">
      <c r="A304" s="21"/>
      <c r="B304" s="21"/>
      <c r="C304" s="21"/>
      <c r="D304" s="22">
        <v>15</v>
      </c>
      <c r="E304" s="23">
        <v>3000000</v>
      </c>
      <c r="F304" s="24">
        <v>0.05</v>
      </c>
      <c r="G304" s="23">
        <v>60000000</v>
      </c>
      <c r="H304" s="23">
        <v>5161</v>
      </c>
      <c r="I304" s="23"/>
      <c r="J304" s="21"/>
      <c r="K304" s="21"/>
      <c r="L304" s="21" t="s">
        <v>501</v>
      </c>
      <c r="M304" s="2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1"/>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1"/>
      <c r="EU304" s="101"/>
      <c r="EV304" s="101"/>
      <c r="EW304" s="101"/>
      <c r="EX304" s="101"/>
      <c r="EY304" s="101"/>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c r="GE304" s="101"/>
      <c r="GF304" s="101"/>
      <c r="GG304" s="101"/>
      <c r="GH304" s="101"/>
      <c r="GI304" s="101"/>
      <c r="GJ304" s="101"/>
      <c r="GK304" s="101"/>
      <c r="GL304" s="101"/>
      <c r="GM304" s="101"/>
      <c r="GN304" s="101"/>
      <c r="GO304" s="101"/>
      <c r="GP304" s="101"/>
      <c r="GQ304" s="101"/>
      <c r="GR304" s="101"/>
      <c r="GS304" s="101"/>
      <c r="GT304" s="101"/>
      <c r="GU304" s="101"/>
      <c r="GV304" s="101"/>
      <c r="GW304" s="101"/>
      <c r="GX304" s="101"/>
      <c r="GY304" s="101"/>
      <c r="GZ304" s="101"/>
      <c r="HA304" s="101"/>
      <c r="HB304" s="101"/>
      <c r="HC304" s="101"/>
      <c r="HD304" s="101"/>
      <c r="HE304" s="101"/>
      <c r="HF304" s="101"/>
      <c r="HG304" s="101"/>
      <c r="HH304" s="101"/>
      <c r="HI304" s="101"/>
      <c r="HJ304" s="101"/>
      <c r="HK304" s="101"/>
      <c r="HL304" s="101"/>
      <c r="HM304" s="101"/>
      <c r="HN304" s="101"/>
      <c r="HO304" s="101"/>
      <c r="HP304" s="101"/>
      <c r="HQ304" s="101"/>
      <c r="HR304" s="101"/>
      <c r="HS304" s="101"/>
      <c r="HT304" s="101"/>
      <c r="HU304" s="101"/>
      <c r="HV304" s="101"/>
      <c r="HW304" s="101"/>
      <c r="HX304" s="101"/>
      <c r="HY304" s="101"/>
      <c r="HZ304" s="101"/>
      <c r="IA304" s="101"/>
      <c r="IB304" s="101"/>
      <c r="IC304" s="101"/>
      <c r="ID304" s="101"/>
      <c r="IE304" s="101"/>
      <c r="IF304" s="101"/>
      <c r="IG304" s="101"/>
      <c r="IH304" s="101"/>
      <c r="II304" s="101"/>
      <c r="IJ304" s="101"/>
      <c r="IK304" s="101"/>
      <c r="IL304" s="101"/>
      <c r="IM304" s="101"/>
      <c r="IN304" s="101"/>
      <c r="IO304" s="101"/>
      <c r="IP304" s="101"/>
      <c r="IQ304" s="101"/>
      <c r="IR304" s="101"/>
      <c r="IS304" s="101"/>
      <c r="IT304" s="101"/>
      <c r="IU304" s="101"/>
      <c r="IV304" s="101"/>
      <c r="IW304" s="101"/>
      <c r="IX304" s="101"/>
      <c r="IY304" s="101"/>
      <c r="IZ304" s="101"/>
      <c r="JA304" s="101"/>
      <c r="JB304" s="101"/>
      <c r="JC304" s="101"/>
      <c r="JD304" s="101"/>
      <c r="JE304" s="101"/>
      <c r="JF304" s="101"/>
      <c r="JG304" s="101"/>
      <c r="JH304" s="101"/>
      <c r="JI304" s="101"/>
      <c r="JJ304" s="101"/>
      <c r="JK304" s="101"/>
      <c r="JL304" s="101"/>
      <c r="JM304" s="101"/>
      <c r="JN304" s="101"/>
      <c r="JO304" s="101"/>
      <c r="JP304" s="101"/>
      <c r="JQ304" s="101"/>
      <c r="JR304" s="101"/>
      <c r="JS304" s="101"/>
      <c r="JT304" s="101"/>
      <c r="JU304" s="101"/>
      <c r="JV304" s="101"/>
      <c r="JW304" s="101"/>
      <c r="JX304" s="101"/>
      <c r="JY304" s="101"/>
      <c r="JZ304" s="101"/>
      <c r="KA304" s="101"/>
      <c r="KB304" s="101"/>
      <c r="KC304" s="101"/>
      <c r="KD304" s="101"/>
      <c r="KE304" s="101"/>
      <c r="KF304" s="101"/>
      <c r="KG304" s="101"/>
      <c r="KH304" s="101"/>
      <c r="KI304" s="101"/>
      <c r="KJ304" s="101"/>
      <c r="KK304" s="101"/>
      <c r="KL304" s="101"/>
      <c r="KM304" s="101"/>
      <c r="KN304" s="101"/>
      <c r="KO304" s="101"/>
      <c r="KP304" s="101"/>
      <c r="KQ304" s="101"/>
      <c r="KR304" s="101"/>
      <c r="KS304" s="101"/>
      <c r="KT304" s="101"/>
      <c r="KU304" s="101"/>
      <c r="KV304" s="101"/>
      <c r="KW304" s="101"/>
      <c r="KX304" s="101"/>
      <c r="KY304" s="101"/>
      <c r="KZ304" s="101"/>
      <c r="LA304" s="101"/>
    </row>
    <row r="305" spans="1:313" s="6" customFormat="1" ht="30" customHeight="1" x14ac:dyDescent="0.25">
      <c r="A305" s="21"/>
      <c r="B305" s="21"/>
      <c r="C305" s="21"/>
      <c r="D305" s="22">
        <v>15</v>
      </c>
      <c r="E305" s="23">
        <f>G305*F305</f>
        <v>2800000</v>
      </c>
      <c r="F305" s="24">
        <v>0.04</v>
      </c>
      <c r="G305" s="23">
        <v>70000000</v>
      </c>
      <c r="H305" s="23" t="s">
        <v>570</v>
      </c>
      <c r="I305" s="23"/>
      <c r="J305" s="21"/>
      <c r="K305" s="21"/>
      <c r="L305" s="21" t="s">
        <v>673</v>
      </c>
      <c r="M305" s="21">
        <v>55</v>
      </c>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1"/>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1"/>
      <c r="EU305" s="101"/>
      <c r="EV305" s="101"/>
      <c r="EW305" s="101"/>
      <c r="EX305" s="101"/>
      <c r="EY305" s="101"/>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c r="GE305" s="101"/>
      <c r="GF305" s="101"/>
      <c r="GG305" s="101"/>
      <c r="GH305" s="101"/>
      <c r="GI305" s="101"/>
      <c r="GJ305" s="101"/>
      <c r="GK305" s="101"/>
      <c r="GL305" s="101"/>
      <c r="GM305" s="101"/>
      <c r="GN305" s="101"/>
      <c r="GO305" s="101"/>
      <c r="GP305" s="101"/>
      <c r="GQ305" s="101"/>
      <c r="GR305" s="101"/>
      <c r="GS305" s="101"/>
      <c r="GT305" s="101"/>
      <c r="GU305" s="101"/>
      <c r="GV305" s="101"/>
      <c r="GW305" s="101"/>
      <c r="GX305" s="101"/>
      <c r="GY305" s="101"/>
      <c r="GZ305" s="101"/>
      <c r="HA305" s="101"/>
      <c r="HB305" s="101"/>
      <c r="HC305" s="101"/>
      <c r="HD305" s="101"/>
      <c r="HE305" s="101"/>
      <c r="HF305" s="101"/>
      <c r="HG305" s="101"/>
      <c r="HH305" s="101"/>
      <c r="HI305" s="101"/>
      <c r="HJ305" s="101"/>
      <c r="HK305" s="101"/>
      <c r="HL305" s="101"/>
      <c r="HM305" s="101"/>
      <c r="HN305" s="101"/>
      <c r="HO305" s="101"/>
      <c r="HP305" s="101"/>
      <c r="HQ305" s="101"/>
      <c r="HR305" s="101"/>
      <c r="HS305" s="101"/>
      <c r="HT305" s="101"/>
      <c r="HU305" s="101"/>
      <c r="HV305" s="101"/>
      <c r="HW305" s="101"/>
      <c r="HX305" s="101"/>
      <c r="HY305" s="101"/>
      <c r="HZ305" s="101"/>
      <c r="IA305" s="101"/>
      <c r="IB305" s="101"/>
      <c r="IC305" s="101"/>
      <c r="ID305" s="101"/>
      <c r="IE305" s="101"/>
      <c r="IF305" s="101"/>
      <c r="IG305" s="101"/>
      <c r="IH305" s="101"/>
      <c r="II305" s="101"/>
      <c r="IJ305" s="101"/>
      <c r="IK305" s="101"/>
      <c r="IL305" s="101"/>
      <c r="IM305" s="101"/>
      <c r="IN305" s="101"/>
      <c r="IO305" s="101"/>
      <c r="IP305" s="101"/>
      <c r="IQ305" s="101"/>
      <c r="IR305" s="101"/>
      <c r="IS305" s="101"/>
      <c r="IT305" s="101"/>
      <c r="IU305" s="101"/>
      <c r="IV305" s="101"/>
      <c r="IW305" s="101"/>
      <c r="IX305" s="101"/>
      <c r="IY305" s="101"/>
      <c r="IZ305" s="101"/>
      <c r="JA305" s="101"/>
      <c r="JB305" s="101"/>
      <c r="JC305" s="101"/>
      <c r="JD305" s="101"/>
      <c r="JE305" s="101"/>
      <c r="JF305" s="101"/>
      <c r="JG305" s="101"/>
      <c r="JH305" s="101"/>
      <c r="JI305" s="101"/>
      <c r="JJ305" s="101"/>
      <c r="JK305" s="101"/>
      <c r="JL305" s="101"/>
      <c r="JM305" s="101"/>
      <c r="JN305" s="101"/>
      <c r="JO305" s="101"/>
      <c r="JP305" s="101"/>
      <c r="JQ305" s="101"/>
      <c r="JR305" s="101"/>
      <c r="JS305" s="101"/>
      <c r="JT305" s="101"/>
      <c r="JU305" s="101"/>
      <c r="JV305" s="101"/>
      <c r="JW305" s="101"/>
      <c r="JX305" s="101"/>
      <c r="JY305" s="101"/>
      <c r="JZ305" s="101"/>
      <c r="KA305" s="101"/>
      <c r="KB305" s="101"/>
      <c r="KC305" s="101"/>
      <c r="KD305" s="101"/>
      <c r="KE305" s="101"/>
      <c r="KF305" s="101"/>
      <c r="KG305" s="101"/>
      <c r="KH305" s="101"/>
      <c r="KI305" s="101"/>
      <c r="KJ305" s="101"/>
      <c r="KK305" s="101"/>
      <c r="KL305" s="101"/>
      <c r="KM305" s="101"/>
      <c r="KN305" s="101"/>
      <c r="KO305" s="101"/>
      <c r="KP305" s="101"/>
      <c r="KQ305" s="101"/>
      <c r="KR305" s="101"/>
      <c r="KS305" s="101"/>
      <c r="KT305" s="101"/>
      <c r="KU305" s="101"/>
      <c r="KV305" s="101"/>
      <c r="KW305" s="101"/>
      <c r="KX305" s="101"/>
      <c r="KY305" s="101"/>
      <c r="KZ305" s="101"/>
      <c r="LA305" s="101"/>
    </row>
    <row r="306" spans="1:313" s="6" customFormat="1" ht="30" customHeight="1" x14ac:dyDescent="0.25">
      <c r="A306" s="29" t="s">
        <v>845</v>
      </c>
      <c r="B306" s="29"/>
      <c r="C306" s="29"/>
      <c r="D306" s="22">
        <v>15</v>
      </c>
      <c r="E306" s="23">
        <f>G306*F306</f>
        <v>900000</v>
      </c>
      <c r="F306" s="24">
        <v>4.4999999999999998E-2</v>
      </c>
      <c r="G306" s="23">
        <v>20000000</v>
      </c>
      <c r="H306" s="23" t="s">
        <v>740</v>
      </c>
      <c r="I306" s="23"/>
      <c r="J306" s="21"/>
      <c r="K306" s="21"/>
      <c r="L306" s="21" t="s">
        <v>739</v>
      </c>
      <c r="M306" s="2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1"/>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c r="GE306" s="101"/>
      <c r="GF306" s="101"/>
      <c r="GG306" s="101"/>
      <c r="GH306" s="101"/>
      <c r="GI306" s="101"/>
      <c r="GJ306" s="101"/>
      <c r="GK306" s="101"/>
      <c r="GL306" s="101"/>
      <c r="GM306" s="101"/>
      <c r="GN306" s="101"/>
      <c r="GO306" s="101"/>
      <c r="GP306" s="101"/>
      <c r="GQ306" s="101"/>
      <c r="GR306" s="101"/>
      <c r="GS306" s="101"/>
      <c r="GT306" s="101"/>
      <c r="GU306" s="101"/>
      <c r="GV306" s="101"/>
      <c r="GW306" s="101"/>
      <c r="GX306" s="101"/>
      <c r="GY306" s="101"/>
      <c r="GZ306" s="101"/>
      <c r="HA306" s="101"/>
      <c r="HB306" s="101"/>
      <c r="HC306" s="101"/>
      <c r="HD306" s="101"/>
      <c r="HE306" s="101"/>
      <c r="HF306" s="101"/>
      <c r="HG306" s="101"/>
      <c r="HH306" s="101"/>
      <c r="HI306" s="101"/>
      <c r="HJ306" s="101"/>
      <c r="HK306" s="101"/>
      <c r="HL306" s="101"/>
      <c r="HM306" s="101"/>
      <c r="HN306" s="101"/>
      <c r="HO306" s="101"/>
      <c r="HP306" s="101"/>
      <c r="HQ306" s="101"/>
      <c r="HR306" s="101"/>
      <c r="HS306" s="101"/>
      <c r="HT306" s="101"/>
      <c r="HU306" s="101"/>
      <c r="HV306" s="101"/>
      <c r="HW306" s="101"/>
      <c r="HX306" s="101"/>
      <c r="HY306" s="101"/>
      <c r="HZ306" s="101"/>
      <c r="IA306" s="101"/>
      <c r="IB306" s="101"/>
      <c r="IC306" s="101"/>
      <c r="ID306" s="101"/>
      <c r="IE306" s="101"/>
      <c r="IF306" s="101"/>
      <c r="IG306" s="101"/>
      <c r="IH306" s="101"/>
      <c r="II306" s="101"/>
      <c r="IJ306" s="101"/>
      <c r="IK306" s="101"/>
      <c r="IL306" s="101"/>
      <c r="IM306" s="101"/>
      <c r="IN306" s="101"/>
      <c r="IO306" s="101"/>
      <c r="IP306" s="101"/>
      <c r="IQ306" s="101"/>
      <c r="IR306" s="101"/>
      <c r="IS306" s="101"/>
      <c r="IT306" s="101"/>
      <c r="IU306" s="101"/>
      <c r="IV306" s="101"/>
      <c r="IW306" s="101"/>
      <c r="IX306" s="101"/>
      <c r="IY306" s="101"/>
      <c r="IZ306" s="101"/>
      <c r="JA306" s="101"/>
      <c r="JB306" s="101"/>
      <c r="JC306" s="101"/>
      <c r="JD306" s="101"/>
      <c r="JE306" s="101"/>
      <c r="JF306" s="101"/>
      <c r="JG306" s="101"/>
      <c r="JH306" s="101"/>
      <c r="JI306" s="101"/>
      <c r="JJ306" s="101"/>
      <c r="JK306" s="101"/>
      <c r="JL306" s="101"/>
      <c r="JM306" s="101"/>
      <c r="JN306" s="101"/>
      <c r="JO306" s="101"/>
      <c r="JP306" s="101"/>
      <c r="JQ306" s="101"/>
      <c r="JR306" s="101"/>
      <c r="JS306" s="101"/>
      <c r="JT306" s="101"/>
      <c r="JU306" s="101"/>
      <c r="JV306" s="101"/>
      <c r="JW306" s="101"/>
      <c r="JX306" s="101"/>
      <c r="JY306" s="101"/>
      <c r="JZ306" s="101"/>
      <c r="KA306" s="101"/>
      <c r="KB306" s="101"/>
      <c r="KC306" s="101"/>
      <c r="KD306" s="101"/>
      <c r="KE306" s="101"/>
      <c r="KF306" s="101"/>
      <c r="KG306" s="101"/>
      <c r="KH306" s="101"/>
      <c r="KI306" s="101"/>
      <c r="KJ306" s="101"/>
      <c r="KK306" s="101"/>
      <c r="KL306" s="101"/>
      <c r="KM306" s="101"/>
      <c r="KN306" s="101"/>
      <c r="KO306" s="101"/>
      <c r="KP306" s="101"/>
      <c r="KQ306" s="101"/>
      <c r="KR306" s="101"/>
      <c r="KS306" s="101"/>
      <c r="KT306" s="101"/>
      <c r="KU306" s="101"/>
      <c r="KV306" s="101"/>
      <c r="KW306" s="101"/>
      <c r="KX306" s="101"/>
      <c r="KY306" s="101"/>
      <c r="KZ306" s="101"/>
      <c r="LA306" s="101"/>
    </row>
    <row r="307" spans="1:313" s="6" customFormat="1" ht="30" customHeight="1" x14ac:dyDescent="0.25">
      <c r="A307" s="21"/>
      <c r="B307" s="21"/>
      <c r="C307" s="21"/>
      <c r="D307" s="22">
        <v>15</v>
      </c>
      <c r="E307" s="23">
        <f>G307*F307</f>
        <v>602000</v>
      </c>
      <c r="F307" s="24">
        <v>4.2999999999999997E-2</v>
      </c>
      <c r="G307" s="23">
        <v>14000000</v>
      </c>
      <c r="H307" s="21">
        <v>2139</v>
      </c>
      <c r="I307" s="21"/>
      <c r="J307" s="21"/>
      <c r="K307" s="21"/>
      <c r="L307" s="21" t="s">
        <v>963</v>
      </c>
      <c r="M307" s="2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1"/>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c r="GE307" s="101"/>
      <c r="GF307" s="101"/>
      <c r="GG307" s="101"/>
      <c r="GH307" s="101"/>
      <c r="GI307" s="101"/>
      <c r="GJ307" s="101"/>
      <c r="GK307" s="101"/>
      <c r="GL307" s="101"/>
      <c r="GM307" s="101"/>
      <c r="GN307" s="101"/>
      <c r="GO307" s="101"/>
      <c r="GP307" s="101"/>
      <c r="GQ307" s="101"/>
      <c r="GR307" s="101"/>
      <c r="GS307" s="101"/>
      <c r="GT307" s="101"/>
      <c r="GU307" s="101"/>
      <c r="GV307" s="101"/>
      <c r="GW307" s="101"/>
      <c r="GX307" s="101"/>
      <c r="GY307" s="101"/>
      <c r="GZ307" s="101"/>
      <c r="HA307" s="101"/>
      <c r="HB307" s="101"/>
      <c r="HC307" s="101"/>
      <c r="HD307" s="101"/>
      <c r="HE307" s="101"/>
      <c r="HF307" s="101"/>
      <c r="HG307" s="101"/>
      <c r="HH307" s="101"/>
      <c r="HI307" s="101"/>
      <c r="HJ307" s="101"/>
      <c r="HK307" s="101"/>
      <c r="HL307" s="101"/>
      <c r="HM307" s="101"/>
      <c r="HN307" s="101"/>
      <c r="HO307" s="101"/>
      <c r="HP307" s="101"/>
      <c r="HQ307" s="101"/>
      <c r="HR307" s="101"/>
      <c r="HS307" s="101"/>
      <c r="HT307" s="101"/>
      <c r="HU307" s="101"/>
      <c r="HV307" s="101"/>
      <c r="HW307" s="101"/>
      <c r="HX307" s="101"/>
      <c r="HY307" s="101"/>
      <c r="HZ307" s="101"/>
      <c r="IA307" s="101"/>
      <c r="IB307" s="101"/>
      <c r="IC307" s="101"/>
      <c r="ID307" s="101"/>
      <c r="IE307" s="101"/>
      <c r="IF307" s="101"/>
      <c r="IG307" s="101"/>
      <c r="IH307" s="101"/>
      <c r="II307" s="101"/>
      <c r="IJ307" s="101"/>
      <c r="IK307" s="101"/>
      <c r="IL307" s="101"/>
      <c r="IM307" s="101"/>
      <c r="IN307" s="101"/>
      <c r="IO307" s="101"/>
      <c r="IP307" s="101"/>
      <c r="IQ307" s="101"/>
      <c r="IR307" s="101"/>
      <c r="IS307" s="101"/>
      <c r="IT307" s="101"/>
      <c r="IU307" s="101"/>
      <c r="IV307" s="101"/>
      <c r="IW307" s="101"/>
      <c r="IX307" s="101"/>
      <c r="IY307" s="101"/>
      <c r="IZ307" s="101"/>
      <c r="JA307" s="101"/>
      <c r="JB307" s="101"/>
      <c r="JC307" s="101"/>
      <c r="JD307" s="101"/>
      <c r="JE307" s="101"/>
      <c r="JF307" s="101"/>
      <c r="JG307" s="101"/>
      <c r="JH307" s="101"/>
      <c r="JI307" s="101"/>
      <c r="JJ307" s="101"/>
      <c r="JK307" s="101"/>
      <c r="JL307" s="101"/>
      <c r="JM307" s="101"/>
      <c r="JN307" s="101"/>
      <c r="JO307" s="101"/>
      <c r="JP307" s="101"/>
      <c r="JQ307" s="101"/>
      <c r="JR307" s="101"/>
      <c r="JS307" s="101"/>
      <c r="JT307" s="101"/>
      <c r="JU307" s="101"/>
      <c r="JV307" s="101"/>
      <c r="JW307" s="101"/>
      <c r="JX307" s="101"/>
      <c r="JY307" s="101"/>
      <c r="JZ307" s="101"/>
      <c r="KA307" s="101"/>
      <c r="KB307" s="101"/>
      <c r="KC307" s="101"/>
      <c r="KD307" s="101"/>
      <c r="KE307" s="101"/>
      <c r="KF307" s="101"/>
      <c r="KG307" s="101"/>
      <c r="KH307" s="101"/>
      <c r="KI307" s="101"/>
      <c r="KJ307" s="101"/>
      <c r="KK307" s="101"/>
      <c r="KL307" s="101"/>
      <c r="KM307" s="101"/>
      <c r="KN307" s="101"/>
      <c r="KO307" s="101"/>
      <c r="KP307" s="101"/>
      <c r="KQ307" s="101"/>
      <c r="KR307" s="101"/>
      <c r="KS307" s="101"/>
      <c r="KT307" s="101"/>
      <c r="KU307" s="101"/>
      <c r="KV307" s="101"/>
      <c r="KW307" s="101"/>
      <c r="KX307" s="101"/>
      <c r="KY307" s="101"/>
      <c r="KZ307" s="101"/>
      <c r="LA307" s="101"/>
    </row>
    <row r="308" spans="1:313" s="6" customFormat="1" ht="30" customHeight="1" x14ac:dyDescent="0.25">
      <c r="A308" s="21" t="s">
        <v>1227</v>
      </c>
      <c r="B308" s="21"/>
      <c r="C308" s="21"/>
      <c r="D308" s="22">
        <v>15</v>
      </c>
      <c r="E308" s="23">
        <f>G308*F308</f>
        <v>27000000</v>
      </c>
      <c r="F308" s="24">
        <v>0.05</v>
      </c>
      <c r="G308" s="23">
        <v>540000000</v>
      </c>
      <c r="H308" s="21" t="s">
        <v>208</v>
      </c>
      <c r="I308" s="21"/>
      <c r="J308" s="21"/>
      <c r="K308" s="21">
        <v>15</v>
      </c>
      <c r="L308" s="25" t="s">
        <v>375</v>
      </c>
      <c r="M308" s="21">
        <v>30</v>
      </c>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1"/>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c r="GE308" s="101"/>
      <c r="GF308" s="101"/>
      <c r="GG308" s="101"/>
      <c r="GH308" s="101"/>
      <c r="GI308" s="101"/>
      <c r="GJ308" s="101"/>
      <c r="GK308" s="101"/>
      <c r="GL308" s="101"/>
      <c r="GM308" s="101"/>
      <c r="GN308" s="101"/>
      <c r="GO308" s="101"/>
      <c r="GP308" s="101"/>
      <c r="GQ308" s="101"/>
      <c r="GR308" s="101"/>
      <c r="GS308" s="101"/>
      <c r="GT308" s="101"/>
      <c r="GU308" s="101"/>
      <c r="GV308" s="101"/>
      <c r="GW308" s="101"/>
      <c r="GX308" s="101"/>
      <c r="GY308" s="101"/>
      <c r="GZ308" s="101"/>
      <c r="HA308" s="101"/>
      <c r="HB308" s="101"/>
      <c r="HC308" s="101"/>
      <c r="HD308" s="101"/>
      <c r="HE308" s="101"/>
      <c r="HF308" s="101"/>
      <c r="HG308" s="101"/>
      <c r="HH308" s="101"/>
      <c r="HI308" s="101"/>
      <c r="HJ308" s="101"/>
      <c r="HK308" s="101"/>
      <c r="HL308" s="101"/>
      <c r="HM308" s="101"/>
      <c r="HN308" s="101"/>
      <c r="HO308" s="101"/>
      <c r="HP308" s="101"/>
      <c r="HQ308" s="101"/>
      <c r="HR308" s="101"/>
      <c r="HS308" s="101"/>
      <c r="HT308" s="101"/>
      <c r="HU308" s="101"/>
      <c r="HV308" s="101"/>
      <c r="HW308" s="101"/>
      <c r="HX308" s="101"/>
      <c r="HY308" s="101"/>
      <c r="HZ308" s="101"/>
      <c r="IA308" s="101"/>
      <c r="IB308" s="101"/>
      <c r="IC308" s="101"/>
      <c r="ID308" s="101"/>
      <c r="IE308" s="101"/>
      <c r="IF308" s="101"/>
      <c r="IG308" s="101"/>
      <c r="IH308" s="101"/>
      <c r="II308" s="101"/>
      <c r="IJ308" s="101"/>
      <c r="IK308" s="101"/>
      <c r="IL308" s="101"/>
      <c r="IM308" s="101"/>
      <c r="IN308" s="101"/>
      <c r="IO308" s="101"/>
      <c r="IP308" s="101"/>
      <c r="IQ308" s="101"/>
      <c r="IR308" s="101"/>
      <c r="IS308" s="101"/>
      <c r="IT308" s="101"/>
      <c r="IU308" s="101"/>
      <c r="IV308" s="101"/>
      <c r="IW308" s="101"/>
      <c r="IX308" s="101"/>
      <c r="IY308" s="101"/>
      <c r="IZ308" s="101"/>
      <c r="JA308" s="101"/>
      <c r="JB308" s="101"/>
      <c r="JC308" s="101"/>
      <c r="JD308" s="101"/>
      <c r="JE308" s="101"/>
      <c r="JF308" s="101"/>
      <c r="JG308" s="101"/>
      <c r="JH308" s="101"/>
      <c r="JI308" s="101"/>
      <c r="JJ308" s="101"/>
      <c r="JK308" s="101"/>
      <c r="JL308" s="101"/>
      <c r="JM308" s="101"/>
      <c r="JN308" s="101"/>
      <c r="JO308" s="101"/>
      <c r="JP308" s="101"/>
      <c r="JQ308" s="101"/>
      <c r="JR308" s="101"/>
      <c r="JS308" s="101"/>
      <c r="JT308" s="101"/>
      <c r="JU308" s="101"/>
      <c r="JV308" s="101"/>
      <c r="JW308" s="101"/>
      <c r="JX308" s="101"/>
      <c r="JY308" s="101"/>
      <c r="JZ308" s="101"/>
      <c r="KA308" s="101"/>
      <c r="KB308" s="101"/>
      <c r="KC308" s="101"/>
      <c r="KD308" s="101"/>
      <c r="KE308" s="101"/>
      <c r="KF308" s="101"/>
      <c r="KG308" s="101"/>
      <c r="KH308" s="101"/>
      <c r="KI308" s="101"/>
      <c r="KJ308" s="101"/>
      <c r="KK308" s="101"/>
      <c r="KL308" s="101"/>
      <c r="KM308" s="101"/>
      <c r="KN308" s="101"/>
      <c r="KO308" s="101"/>
      <c r="KP308" s="101"/>
      <c r="KQ308" s="101"/>
      <c r="KR308" s="101"/>
      <c r="KS308" s="101"/>
      <c r="KT308" s="101"/>
      <c r="KU308" s="101"/>
      <c r="KV308" s="101"/>
      <c r="KW308" s="101"/>
      <c r="KX308" s="101"/>
      <c r="KY308" s="101"/>
      <c r="KZ308" s="101"/>
      <c r="LA308" s="101"/>
    </row>
    <row r="309" spans="1:313" s="6" customFormat="1" ht="30" customHeight="1" x14ac:dyDescent="0.25">
      <c r="A309" s="71" t="s">
        <v>1036</v>
      </c>
      <c r="B309" s="71"/>
      <c r="C309" s="71"/>
      <c r="D309" s="72">
        <v>16</v>
      </c>
      <c r="E309" s="73">
        <v>10000000</v>
      </c>
      <c r="F309" s="72"/>
      <c r="G309" s="73" t="s">
        <v>2</v>
      </c>
      <c r="H309" s="72" t="s">
        <v>768</v>
      </c>
      <c r="I309" s="72"/>
      <c r="J309" s="72"/>
      <c r="K309" s="72"/>
      <c r="L309" s="72" t="s">
        <v>767</v>
      </c>
      <c r="M309" s="28">
        <v>179</v>
      </c>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1"/>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c r="GE309" s="101"/>
      <c r="GF309" s="101"/>
      <c r="GG309" s="101"/>
      <c r="GH309" s="101"/>
      <c r="GI309" s="101"/>
      <c r="GJ309" s="101"/>
      <c r="GK309" s="101"/>
      <c r="GL309" s="101"/>
      <c r="GM309" s="101"/>
      <c r="GN309" s="101"/>
      <c r="GO309" s="101"/>
      <c r="GP309" s="101"/>
      <c r="GQ309" s="101"/>
      <c r="GR309" s="101"/>
      <c r="GS309" s="101"/>
      <c r="GT309" s="101"/>
      <c r="GU309" s="101"/>
      <c r="GV309" s="101"/>
      <c r="GW309" s="101"/>
      <c r="GX309" s="101"/>
      <c r="GY309" s="101"/>
      <c r="GZ309" s="101"/>
      <c r="HA309" s="101"/>
      <c r="HB309" s="101"/>
      <c r="HC309" s="101"/>
      <c r="HD309" s="101"/>
      <c r="HE309" s="101"/>
      <c r="HF309" s="101"/>
      <c r="HG309" s="101"/>
      <c r="HH309" s="101"/>
      <c r="HI309" s="101"/>
      <c r="HJ309" s="101"/>
      <c r="HK309" s="101"/>
      <c r="HL309" s="101"/>
      <c r="HM309" s="101"/>
      <c r="HN309" s="101"/>
      <c r="HO309" s="101"/>
      <c r="HP309" s="101"/>
      <c r="HQ309" s="101"/>
      <c r="HR309" s="101"/>
      <c r="HS309" s="101"/>
      <c r="HT309" s="101"/>
      <c r="HU309" s="101"/>
      <c r="HV309" s="101"/>
      <c r="HW309" s="101"/>
      <c r="HX309" s="101"/>
      <c r="HY309" s="101"/>
      <c r="HZ309" s="101"/>
      <c r="IA309" s="101"/>
      <c r="IB309" s="101"/>
      <c r="IC309" s="101"/>
      <c r="ID309" s="101"/>
      <c r="IE309" s="101"/>
      <c r="IF309" s="101"/>
      <c r="IG309" s="101"/>
      <c r="IH309" s="101"/>
      <c r="II309" s="101"/>
      <c r="IJ309" s="101"/>
      <c r="IK309" s="101"/>
      <c r="IL309" s="101"/>
      <c r="IM309" s="101"/>
      <c r="IN309" s="101"/>
      <c r="IO309" s="101"/>
      <c r="IP309" s="101"/>
      <c r="IQ309" s="101"/>
      <c r="IR309" s="101"/>
      <c r="IS309" s="101"/>
      <c r="IT309" s="101"/>
      <c r="IU309" s="101"/>
      <c r="IV309" s="101"/>
      <c r="IW309" s="101"/>
      <c r="IX309" s="101"/>
      <c r="IY309" s="101"/>
      <c r="IZ309" s="101"/>
      <c r="JA309" s="101"/>
      <c r="JB309" s="101"/>
      <c r="JC309" s="101"/>
      <c r="JD309" s="101"/>
      <c r="JE309" s="101"/>
      <c r="JF309" s="101"/>
      <c r="JG309" s="101"/>
      <c r="JH309" s="101"/>
      <c r="JI309" s="101"/>
      <c r="JJ309" s="101"/>
      <c r="JK309" s="101"/>
      <c r="JL309" s="101"/>
      <c r="JM309" s="101"/>
      <c r="JN309" s="101"/>
      <c r="JO309" s="101"/>
      <c r="JP309" s="101"/>
      <c r="JQ309" s="101"/>
      <c r="JR309" s="101"/>
      <c r="JS309" s="101"/>
      <c r="JT309" s="101"/>
      <c r="JU309" s="101"/>
      <c r="JV309" s="101"/>
      <c r="JW309" s="101"/>
      <c r="JX309" s="101"/>
      <c r="JY309" s="101"/>
      <c r="JZ309" s="101"/>
      <c r="KA309" s="101"/>
      <c r="KB309" s="101"/>
      <c r="KC309" s="101"/>
      <c r="KD309" s="101"/>
      <c r="KE309" s="101"/>
      <c r="KF309" s="101"/>
      <c r="KG309" s="101"/>
      <c r="KH309" s="101"/>
      <c r="KI309" s="101"/>
      <c r="KJ309" s="101"/>
      <c r="KK309" s="101"/>
      <c r="KL309" s="101"/>
      <c r="KM309" s="101"/>
      <c r="KN309" s="101"/>
      <c r="KO309" s="101"/>
      <c r="KP309" s="101"/>
      <c r="KQ309" s="101"/>
      <c r="KR309" s="101"/>
      <c r="KS309" s="101"/>
      <c r="KT309" s="101"/>
      <c r="KU309" s="101"/>
      <c r="KV309" s="101"/>
      <c r="KW309" s="101"/>
      <c r="KX309" s="101"/>
      <c r="KY309" s="101"/>
      <c r="KZ309" s="101"/>
      <c r="LA309" s="101"/>
    </row>
    <row r="310" spans="1:313" s="6" customFormat="1" ht="30" customHeight="1" x14ac:dyDescent="0.25">
      <c r="A310" s="31" t="s">
        <v>1230</v>
      </c>
      <c r="B310" s="31"/>
      <c r="C310" s="31"/>
      <c r="D310" s="22">
        <v>16</v>
      </c>
      <c r="E310" s="23">
        <f t="shared" ref="E310:E317" si="40">G310*F310</f>
        <v>23715000</v>
      </c>
      <c r="F310" s="24">
        <v>4.4999999999999998E-2</v>
      </c>
      <c r="G310" s="23">
        <v>527000000</v>
      </c>
      <c r="H310" s="23" t="s">
        <v>390</v>
      </c>
      <c r="I310" s="23"/>
      <c r="J310" s="21"/>
      <c r="K310" s="21"/>
      <c r="L310" s="21" t="s">
        <v>527</v>
      </c>
      <c r="M310" s="21">
        <v>129</v>
      </c>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1"/>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c r="GE310" s="101"/>
      <c r="GF310" s="101"/>
      <c r="GG310" s="101"/>
      <c r="GH310" s="101"/>
      <c r="GI310" s="101"/>
      <c r="GJ310" s="101"/>
      <c r="GK310" s="101"/>
      <c r="GL310" s="101"/>
      <c r="GM310" s="101"/>
      <c r="GN310" s="101"/>
      <c r="GO310" s="101"/>
      <c r="GP310" s="101"/>
      <c r="GQ310" s="101"/>
      <c r="GR310" s="101"/>
      <c r="GS310" s="101"/>
      <c r="GT310" s="101"/>
      <c r="GU310" s="101"/>
      <c r="GV310" s="101"/>
      <c r="GW310" s="101"/>
      <c r="GX310" s="101"/>
      <c r="GY310" s="101"/>
      <c r="GZ310" s="101"/>
      <c r="HA310" s="101"/>
      <c r="HB310" s="101"/>
      <c r="HC310" s="101"/>
      <c r="HD310" s="101"/>
      <c r="HE310" s="101"/>
      <c r="HF310" s="101"/>
      <c r="HG310" s="101"/>
      <c r="HH310" s="101"/>
      <c r="HI310" s="101"/>
      <c r="HJ310" s="101"/>
      <c r="HK310" s="101"/>
      <c r="HL310" s="101"/>
      <c r="HM310" s="101"/>
      <c r="HN310" s="101"/>
      <c r="HO310" s="101"/>
      <c r="HP310" s="101"/>
      <c r="HQ310" s="101"/>
      <c r="HR310" s="101"/>
      <c r="HS310" s="101"/>
      <c r="HT310" s="101"/>
      <c r="HU310" s="101"/>
      <c r="HV310" s="101"/>
      <c r="HW310" s="101"/>
      <c r="HX310" s="101"/>
      <c r="HY310" s="101"/>
      <c r="HZ310" s="101"/>
      <c r="IA310" s="101"/>
      <c r="IB310" s="101"/>
      <c r="IC310" s="101"/>
      <c r="ID310" s="101"/>
      <c r="IE310" s="101"/>
      <c r="IF310" s="101"/>
      <c r="IG310" s="101"/>
      <c r="IH310" s="101"/>
      <c r="II310" s="101"/>
      <c r="IJ310" s="101"/>
      <c r="IK310" s="101"/>
      <c r="IL310" s="101"/>
      <c r="IM310" s="101"/>
      <c r="IN310" s="101"/>
      <c r="IO310" s="101"/>
      <c r="IP310" s="101"/>
      <c r="IQ310" s="101"/>
      <c r="IR310" s="101"/>
      <c r="IS310" s="101"/>
      <c r="IT310" s="101"/>
      <c r="IU310" s="101"/>
      <c r="IV310" s="101"/>
      <c r="IW310" s="101"/>
      <c r="IX310" s="101"/>
      <c r="IY310" s="101"/>
      <c r="IZ310" s="101"/>
      <c r="JA310" s="101"/>
      <c r="JB310" s="101"/>
      <c r="JC310" s="101"/>
      <c r="JD310" s="101"/>
      <c r="JE310" s="101"/>
      <c r="JF310" s="101"/>
      <c r="JG310" s="101"/>
      <c r="JH310" s="101"/>
      <c r="JI310" s="101"/>
      <c r="JJ310" s="101"/>
      <c r="JK310" s="101"/>
      <c r="JL310" s="101"/>
      <c r="JM310" s="101"/>
      <c r="JN310" s="101"/>
      <c r="JO310" s="101"/>
      <c r="JP310" s="101"/>
      <c r="JQ310" s="101"/>
      <c r="JR310" s="101"/>
      <c r="JS310" s="101"/>
      <c r="JT310" s="101"/>
      <c r="JU310" s="101"/>
      <c r="JV310" s="101"/>
      <c r="JW310" s="101"/>
      <c r="JX310" s="101"/>
      <c r="JY310" s="101"/>
      <c r="JZ310" s="101"/>
      <c r="KA310" s="101"/>
      <c r="KB310" s="101"/>
      <c r="KC310" s="101"/>
      <c r="KD310" s="101"/>
      <c r="KE310" s="101"/>
      <c r="KF310" s="101"/>
      <c r="KG310" s="101"/>
      <c r="KH310" s="101"/>
      <c r="KI310" s="101"/>
      <c r="KJ310" s="101"/>
      <c r="KK310" s="101"/>
      <c r="KL310" s="101"/>
      <c r="KM310" s="101"/>
      <c r="KN310" s="101"/>
      <c r="KO310" s="101"/>
      <c r="KP310" s="101"/>
      <c r="KQ310" s="101"/>
      <c r="KR310" s="101"/>
      <c r="KS310" s="101"/>
      <c r="KT310" s="101"/>
      <c r="KU310" s="101"/>
      <c r="KV310" s="101"/>
      <c r="KW310" s="101"/>
      <c r="KX310" s="101"/>
      <c r="KY310" s="101"/>
      <c r="KZ310" s="101"/>
      <c r="LA310" s="101"/>
    </row>
    <row r="311" spans="1:313" s="6" customFormat="1" ht="30" customHeight="1" x14ac:dyDescent="0.25">
      <c r="A311" s="21"/>
      <c r="B311" s="21"/>
      <c r="C311" s="21"/>
      <c r="D311" s="22">
        <v>16</v>
      </c>
      <c r="E311" s="23">
        <f t="shared" si="40"/>
        <v>1000000</v>
      </c>
      <c r="F311" s="24">
        <v>0.05</v>
      </c>
      <c r="G311" s="23">
        <v>20000000</v>
      </c>
      <c r="H311" s="21"/>
      <c r="I311" s="21"/>
      <c r="J311" s="21"/>
      <c r="K311" s="21"/>
      <c r="L311" s="21" t="s">
        <v>965</v>
      </c>
      <c r="M311" s="2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1"/>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c r="GE311" s="101"/>
      <c r="GF311" s="101"/>
      <c r="GG311" s="101"/>
      <c r="GH311" s="101"/>
      <c r="GI311" s="101"/>
      <c r="GJ311" s="101"/>
      <c r="GK311" s="101"/>
      <c r="GL311" s="101"/>
      <c r="GM311" s="101"/>
      <c r="GN311" s="101"/>
      <c r="GO311" s="101"/>
      <c r="GP311" s="101"/>
      <c r="GQ311" s="101"/>
      <c r="GR311" s="101"/>
      <c r="GS311" s="101"/>
      <c r="GT311" s="101"/>
      <c r="GU311" s="101"/>
      <c r="GV311" s="101"/>
      <c r="GW311" s="101"/>
      <c r="GX311" s="101"/>
      <c r="GY311" s="101"/>
      <c r="GZ311" s="101"/>
      <c r="HA311" s="101"/>
      <c r="HB311" s="101"/>
      <c r="HC311" s="101"/>
      <c r="HD311" s="101"/>
      <c r="HE311" s="101"/>
      <c r="HF311" s="101"/>
      <c r="HG311" s="101"/>
      <c r="HH311" s="101"/>
      <c r="HI311" s="101"/>
      <c r="HJ311" s="101"/>
      <c r="HK311" s="101"/>
      <c r="HL311" s="101"/>
      <c r="HM311" s="101"/>
      <c r="HN311" s="101"/>
      <c r="HO311" s="101"/>
      <c r="HP311" s="101"/>
      <c r="HQ311" s="101"/>
      <c r="HR311" s="101"/>
      <c r="HS311" s="101"/>
      <c r="HT311" s="101"/>
      <c r="HU311" s="101"/>
      <c r="HV311" s="101"/>
      <c r="HW311" s="101"/>
      <c r="HX311" s="101"/>
      <c r="HY311" s="101"/>
      <c r="HZ311" s="101"/>
      <c r="IA311" s="101"/>
      <c r="IB311" s="101"/>
      <c r="IC311" s="101"/>
      <c r="ID311" s="101"/>
      <c r="IE311" s="101"/>
      <c r="IF311" s="101"/>
      <c r="IG311" s="101"/>
      <c r="IH311" s="101"/>
      <c r="II311" s="101"/>
      <c r="IJ311" s="101"/>
      <c r="IK311" s="101"/>
      <c r="IL311" s="101"/>
      <c r="IM311" s="101"/>
      <c r="IN311" s="101"/>
      <c r="IO311" s="101"/>
      <c r="IP311" s="101"/>
      <c r="IQ311" s="101"/>
      <c r="IR311" s="101"/>
      <c r="IS311" s="101"/>
      <c r="IT311" s="101"/>
      <c r="IU311" s="101"/>
      <c r="IV311" s="101"/>
      <c r="IW311" s="101"/>
      <c r="IX311" s="101"/>
      <c r="IY311" s="101"/>
      <c r="IZ311" s="101"/>
      <c r="JA311" s="101"/>
      <c r="JB311" s="101"/>
      <c r="JC311" s="101"/>
      <c r="JD311" s="101"/>
      <c r="JE311" s="101"/>
      <c r="JF311" s="101"/>
      <c r="JG311" s="101"/>
      <c r="JH311" s="101"/>
      <c r="JI311" s="101"/>
      <c r="JJ311" s="101"/>
      <c r="JK311" s="101"/>
      <c r="JL311" s="101"/>
      <c r="JM311" s="101"/>
      <c r="JN311" s="101"/>
      <c r="JO311" s="101"/>
      <c r="JP311" s="101"/>
      <c r="JQ311" s="101"/>
      <c r="JR311" s="101"/>
      <c r="JS311" s="101"/>
      <c r="JT311" s="101"/>
      <c r="JU311" s="101"/>
      <c r="JV311" s="101"/>
      <c r="JW311" s="101"/>
      <c r="JX311" s="101"/>
      <c r="JY311" s="101"/>
      <c r="JZ311" s="101"/>
      <c r="KA311" s="101"/>
      <c r="KB311" s="101"/>
      <c r="KC311" s="101"/>
      <c r="KD311" s="101"/>
      <c r="KE311" s="101"/>
      <c r="KF311" s="101"/>
      <c r="KG311" s="101"/>
      <c r="KH311" s="101"/>
      <c r="KI311" s="101"/>
      <c r="KJ311" s="101"/>
      <c r="KK311" s="101"/>
      <c r="KL311" s="101"/>
      <c r="KM311" s="101"/>
      <c r="KN311" s="101"/>
      <c r="KO311" s="101"/>
      <c r="KP311" s="101"/>
      <c r="KQ311" s="101"/>
      <c r="KR311" s="101"/>
      <c r="KS311" s="101"/>
      <c r="KT311" s="101"/>
      <c r="KU311" s="101"/>
      <c r="KV311" s="101"/>
      <c r="KW311" s="101"/>
      <c r="KX311" s="101"/>
      <c r="KY311" s="101"/>
      <c r="KZ311" s="101"/>
      <c r="LA311" s="101"/>
    </row>
    <row r="312" spans="1:313" s="6" customFormat="1" ht="30" customHeight="1" x14ac:dyDescent="0.25">
      <c r="A312" s="47" t="s">
        <v>738</v>
      </c>
      <c r="B312" s="47"/>
      <c r="C312" s="47"/>
      <c r="D312" s="74">
        <v>16</v>
      </c>
      <c r="E312" s="26">
        <f t="shared" si="40"/>
        <v>400000</v>
      </c>
      <c r="F312" s="27">
        <v>0.05</v>
      </c>
      <c r="G312" s="26">
        <v>8000000</v>
      </c>
      <c r="H312" s="47" t="s">
        <v>737</v>
      </c>
      <c r="I312" s="46"/>
      <c r="J312" s="46"/>
      <c r="K312" s="46"/>
      <c r="L312" s="47" t="s">
        <v>736</v>
      </c>
      <c r="M312" s="2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1"/>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c r="GE312" s="101"/>
      <c r="GF312" s="101"/>
      <c r="GG312" s="101"/>
      <c r="GH312" s="101"/>
      <c r="GI312" s="101"/>
      <c r="GJ312" s="101"/>
      <c r="GK312" s="101"/>
      <c r="GL312" s="101"/>
      <c r="GM312" s="101"/>
      <c r="GN312" s="101"/>
      <c r="GO312" s="101"/>
      <c r="GP312" s="101"/>
      <c r="GQ312" s="101"/>
      <c r="GR312" s="101"/>
      <c r="GS312" s="101"/>
      <c r="GT312" s="101"/>
      <c r="GU312" s="101"/>
      <c r="GV312" s="101"/>
      <c r="GW312" s="101"/>
      <c r="GX312" s="101"/>
      <c r="GY312" s="101"/>
      <c r="GZ312" s="101"/>
      <c r="HA312" s="101"/>
      <c r="HB312" s="101"/>
      <c r="HC312" s="101"/>
      <c r="HD312" s="101"/>
      <c r="HE312" s="101"/>
      <c r="HF312" s="101"/>
      <c r="HG312" s="101"/>
      <c r="HH312" s="101"/>
      <c r="HI312" s="101"/>
      <c r="HJ312" s="101"/>
      <c r="HK312" s="101"/>
      <c r="HL312" s="101"/>
      <c r="HM312" s="101"/>
      <c r="HN312" s="101"/>
      <c r="HO312" s="101"/>
      <c r="HP312" s="101"/>
      <c r="HQ312" s="101"/>
      <c r="HR312" s="101"/>
      <c r="HS312" s="101"/>
      <c r="HT312" s="101"/>
      <c r="HU312" s="101"/>
      <c r="HV312" s="101"/>
      <c r="HW312" s="101"/>
      <c r="HX312" s="101"/>
      <c r="HY312" s="101"/>
      <c r="HZ312" s="101"/>
      <c r="IA312" s="101"/>
      <c r="IB312" s="101"/>
      <c r="IC312" s="101"/>
      <c r="ID312" s="101"/>
      <c r="IE312" s="101"/>
      <c r="IF312" s="101"/>
      <c r="IG312" s="101"/>
      <c r="IH312" s="101"/>
      <c r="II312" s="101"/>
      <c r="IJ312" s="101"/>
      <c r="IK312" s="101"/>
      <c r="IL312" s="101"/>
      <c r="IM312" s="101"/>
      <c r="IN312" s="101"/>
      <c r="IO312" s="101"/>
      <c r="IP312" s="101"/>
      <c r="IQ312" s="101"/>
      <c r="IR312" s="101"/>
      <c r="IS312" s="101"/>
      <c r="IT312" s="101"/>
      <c r="IU312" s="101"/>
      <c r="IV312" s="101"/>
      <c r="IW312" s="101"/>
      <c r="IX312" s="101"/>
      <c r="IY312" s="101"/>
      <c r="IZ312" s="101"/>
      <c r="JA312" s="101"/>
      <c r="JB312" s="101"/>
      <c r="JC312" s="101"/>
      <c r="JD312" s="101"/>
      <c r="JE312" s="101"/>
      <c r="JF312" s="101"/>
      <c r="JG312" s="101"/>
      <c r="JH312" s="101"/>
      <c r="JI312" s="101"/>
      <c r="JJ312" s="101"/>
      <c r="JK312" s="101"/>
      <c r="JL312" s="101"/>
      <c r="JM312" s="101"/>
      <c r="JN312" s="101"/>
      <c r="JO312" s="101"/>
      <c r="JP312" s="101"/>
      <c r="JQ312" s="101"/>
      <c r="JR312" s="101"/>
      <c r="JS312" s="101"/>
      <c r="JT312" s="101"/>
      <c r="JU312" s="101"/>
      <c r="JV312" s="101"/>
      <c r="JW312" s="101"/>
      <c r="JX312" s="101"/>
      <c r="JY312" s="101"/>
      <c r="JZ312" s="101"/>
      <c r="KA312" s="101"/>
      <c r="KB312" s="101"/>
      <c r="KC312" s="101"/>
      <c r="KD312" s="101"/>
      <c r="KE312" s="101"/>
      <c r="KF312" s="101"/>
      <c r="KG312" s="101"/>
      <c r="KH312" s="101"/>
      <c r="KI312" s="101"/>
      <c r="KJ312" s="101"/>
      <c r="KK312" s="101"/>
      <c r="KL312" s="101"/>
      <c r="KM312" s="101"/>
      <c r="KN312" s="101"/>
      <c r="KO312" s="101"/>
      <c r="KP312" s="101"/>
      <c r="KQ312" s="101"/>
      <c r="KR312" s="101"/>
      <c r="KS312" s="101"/>
      <c r="KT312" s="101"/>
      <c r="KU312" s="101"/>
      <c r="KV312" s="101"/>
      <c r="KW312" s="101"/>
      <c r="KX312" s="101"/>
      <c r="KY312" s="101"/>
      <c r="KZ312" s="101"/>
      <c r="LA312" s="101"/>
    </row>
    <row r="313" spans="1:313" s="6" customFormat="1" ht="30" customHeight="1" x14ac:dyDescent="0.25">
      <c r="A313" s="47" t="s">
        <v>777</v>
      </c>
      <c r="B313" s="47"/>
      <c r="C313" s="47"/>
      <c r="D313" s="74">
        <v>16</v>
      </c>
      <c r="E313" s="23">
        <f t="shared" si="40"/>
        <v>1400000.0000000002</v>
      </c>
      <c r="F313" s="24">
        <v>7.0000000000000007E-2</v>
      </c>
      <c r="G313" s="23">
        <v>20000000</v>
      </c>
      <c r="H313" s="46"/>
      <c r="I313" s="46"/>
      <c r="J313" s="46"/>
      <c r="K313" s="46"/>
      <c r="L313" s="75" t="s">
        <v>776</v>
      </c>
      <c r="M313" s="2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1"/>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c r="GE313" s="101"/>
      <c r="GF313" s="101"/>
      <c r="GG313" s="101"/>
      <c r="GH313" s="101"/>
      <c r="GI313" s="101"/>
      <c r="GJ313" s="101"/>
      <c r="GK313" s="101"/>
      <c r="GL313" s="101"/>
      <c r="GM313" s="101"/>
      <c r="GN313" s="101"/>
      <c r="GO313" s="101"/>
      <c r="GP313" s="101"/>
      <c r="GQ313" s="101"/>
      <c r="GR313" s="101"/>
      <c r="GS313" s="101"/>
      <c r="GT313" s="101"/>
      <c r="GU313" s="101"/>
      <c r="GV313" s="101"/>
      <c r="GW313" s="101"/>
      <c r="GX313" s="101"/>
      <c r="GY313" s="101"/>
      <c r="GZ313" s="101"/>
      <c r="HA313" s="101"/>
      <c r="HB313" s="101"/>
      <c r="HC313" s="101"/>
      <c r="HD313" s="101"/>
      <c r="HE313" s="101"/>
      <c r="HF313" s="101"/>
      <c r="HG313" s="101"/>
      <c r="HH313" s="101"/>
      <c r="HI313" s="101"/>
      <c r="HJ313" s="101"/>
      <c r="HK313" s="101"/>
      <c r="HL313" s="101"/>
      <c r="HM313" s="101"/>
      <c r="HN313" s="101"/>
      <c r="HO313" s="101"/>
      <c r="HP313" s="101"/>
      <c r="HQ313" s="101"/>
      <c r="HR313" s="101"/>
      <c r="HS313" s="101"/>
      <c r="HT313" s="101"/>
      <c r="HU313" s="101"/>
      <c r="HV313" s="101"/>
      <c r="HW313" s="101"/>
      <c r="HX313" s="101"/>
      <c r="HY313" s="101"/>
      <c r="HZ313" s="101"/>
      <c r="IA313" s="101"/>
      <c r="IB313" s="101"/>
      <c r="IC313" s="101"/>
      <c r="ID313" s="101"/>
      <c r="IE313" s="101"/>
      <c r="IF313" s="101"/>
      <c r="IG313" s="101"/>
      <c r="IH313" s="101"/>
      <c r="II313" s="101"/>
      <c r="IJ313" s="101"/>
      <c r="IK313" s="101"/>
      <c r="IL313" s="101"/>
      <c r="IM313" s="101"/>
      <c r="IN313" s="101"/>
      <c r="IO313" s="101"/>
      <c r="IP313" s="101"/>
      <c r="IQ313" s="101"/>
      <c r="IR313" s="101"/>
      <c r="IS313" s="101"/>
      <c r="IT313" s="101"/>
      <c r="IU313" s="101"/>
      <c r="IV313" s="101"/>
      <c r="IW313" s="101"/>
      <c r="IX313" s="101"/>
      <c r="IY313" s="101"/>
      <c r="IZ313" s="101"/>
      <c r="JA313" s="101"/>
      <c r="JB313" s="101"/>
      <c r="JC313" s="101"/>
      <c r="JD313" s="101"/>
      <c r="JE313" s="101"/>
      <c r="JF313" s="101"/>
      <c r="JG313" s="101"/>
      <c r="JH313" s="101"/>
      <c r="JI313" s="101"/>
      <c r="JJ313" s="101"/>
      <c r="JK313" s="101"/>
      <c r="JL313" s="101"/>
      <c r="JM313" s="101"/>
      <c r="JN313" s="101"/>
      <c r="JO313" s="101"/>
      <c r="JP313" s="101"/>
      <c r="JQ313" s="101"/>
      <c r="JR313" s="101"/>
      <c r="JS313" s="101"/>
      <c r="JT313" s="101"/>
      <c r="JU313" s="101"/>
      <c r="JV313" s="101"/>
      <c r="JW313" s="101"/>
      <c r="JX313" s="101"/>
      <c r="JY313" s="101"/>
      <c r="JZ313" s="101"/>
      <c r="KA313" s="101"/>
      <c r="KB313" s="101"/>
      <c r="KC313" s="101"/>
      <c r="KD313" s="101"/>
      <c r="KE313" s="101"/>
      <c r="KF313" s="101"/>
      <c r="KG313" s="101"/>
      <c r="KH313" s="101"/>
      <c r="KI313" s="101"/>
      <c r="KJ313" s="101"/>
      <c r="KK313" s="101"/>
      <c r="KL313" s="101"/>
      <c r="KM313" s="101"/>
      <c r="KN313" s="101"/>
      <c r="KO313" s="101"/>
      <c r="KP313" s="101"/>
      <c r="KQ313" s="101"/>
      <c r="KR313" s="101"/>
      <c r="KS313" s="101"/>
      <c r="KT313" s="101"/>
      <c r="KU313" s="101"/>
      <c r="KV313" s="101"/>
      <c r="KW313" s="101"/>
      <c r="KX313" s="101"/>
      <c r="KY313" s="101"/>
      <c r="KZ313" s="101"/>
      <c r="LA313" s="101"/>
    </row>
    <row r="314" spans="1:313" s="6" customFormat="1" ht="30" customHeight="1" x14ac:dyDescent="0.25">
      <c r="A314" s="29"/>
      <c r="B314" s="29"/>
      <c r="C314" s="29"/>
      <c r="D314" s="30">
        <v>16</v>
      </c>
      <c r="E314" s="23">
        <f t="shared" si="40"/>
        <v>6500000</v>
      </c>
      <c r="F314" s="24">
        <v>0.05</v>
      </c>
      <c r="G314" s="23">
        <v>130000000</v>
      </c>
      <c r="H314" s="23" t="s">
        <v>762</v>
      </c>
      <c r="I314" s="23"/>
      <c r="J314" s="21"/>
      <c r="K314" s="21"/>
      <c r="L314" s="21" t="s">
        <v>761</v>
      </c>
      <c r="M314" s="2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1"/>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1"/>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c r="GE314" s="101"/>
      <c r="GF314" s="101"/>
      <c r="GG314" s="101"/>
      <c r="GH314" s="101"/>
      <c r="GI314" s="101"/>
      <c r="GJ314" s="101"/>
      <c r="GK314" s="101"/>
      <c r="GL314" s="101"/>
      <c r="GM314" s="101"/>
      <c r="GN314" s="101"/>
      <c r="GO314" s="101"/>
      <c r="GP314" s="101"/>
      <c r="GQ314" s="101"/>
      <c r="GR314" s="101"/>
      <c r="GS314" s="101"/>
      <c r="GT314" s="101"/>
      <c r="GU314" s="101"/>
      <c r="GV314" s="101"/>
      <c r="GW314" s="101"/>
      <c r="GX314" s="101"/>
      <c r="GY314" s="101"/>
      <c r="GZ314" s="101"/>
      <c r="HA314" s="101"/>
      <c r="HB314" s="101"/>
      <c r="HC314" s="101"/>
      <c r="HD314" s="101"/>
      <c r="HE314" s="101"/>
      <c r="HF314" s="101"/>
      <c r="HG314" s="101"/>
      <c r="HH314" s="101"/>
      <c r="HI314" s="101"/>
      <c r="HJ314" s="101"/>
      <c r="HK314" s="101"/>
      <c r="HL314" s="101"/>
      <c r="HM314" s="101"/>
      <c r="HN314" s="101"/>
      <c r="HO314" s="101"/>
      <c r="HP314" s="101"/>
      <c r="HQ314" s="101"/>
      <c r="HR314" s="101"/>
      <c r="HS314" s="101"/>
      <c r="HT314" s="101"/>
      <c r="HU314" s="101"/>
      <c r="HV314" s="101"/>
      <c r="HW314" s="101"/>
      <c r="HX314" s="101"/>
      <c r="HY314" s="101"/>
      <c r="HZ314" s="101"/>
      <c r="IA314" s="101"/>
      <c r="IB314" s="101"/>
      <c r="IC314" s="101"/>
      <c r="ID314" s="101"/>
      <c r="IE314" s="101"/>
      <c r="IF314" s="101"/>
      <c r="IG314" s="101"/>
      <c r="IH314" s="101"/>
      <c r="II314" s="101"/>
      <c r="IJ314" s="101"/>
      <c r="IK314" s="101"/>
      <c r="IL314" s="101"/>
      <c r="IM314" s="101"/>
      <c r="IN314" s="101"/>
      <c r="IO314" s="101"/>
      <c r="IP314" s="101"/>
      <c r="IQ314" s="101"/>
      <c r="IR314" s="101"/>
      <c r="IS314" s="101"/>
      <c r="IT314" s="101"/>
      <c r="IU314" s="101"/>
      <c r="IV314" s="101"/>
      <c r="IW314" s="101"/>
      <c r="IX314" s="101"/>
      <c r="IY314" s="101"/>
      <c r="IZ314" s="101"/>
      <c r="JA314" s="101"/>
      <c r="JB314" s="101"/>
      <c r="JC314" s="101"/>
      <c r="JD314" s="101"/>
      <c r="JE314" s="101"/>
      <c r="JF314" s="101"/>
      <c r="JG314" s="101"/>
      <c r="JH314" s="101"/>
      <c r="JI314" s="101"/>
      <c r="JJ314" s="101"/>
      <c r="JK314" s="101"/>
      <c r="JL314" s="101"/>
      <c r="JM314" s="101"/>
      <c r="JN314" s="101"/>
      <c r="JO314" s="101"/>
      <c r="JP314" s="101"/>
      <c r="JQ314" s="101"/>
      <c r="JR314" s="101"/>
      <c r="JS314" s="101"/>
      <c r="JT314" s="101"/>
      <c r="JU314" s="101"/>
      <c r="JV314" s="101"/>
      <c r="JW314" s="101"/>
      <c r="JX314" s="101"/>
      <c r="JY314" s="101"/>
      <c r="JZ314" s="101"/>
      <c r="KA314" s="101"/>
      <c r="KB314" s="101"/>
      <c r="KC314" s="101"/>
      <c r="KD314" s="101"/>
      <c r="KE314" s="101"/>
      <c r="KF314" s="101"/>
      <c r="KG314" s="101"/>
      <c r="KH314" s="101"/>
      <c r="KI314" s="101"/>
      <c r="KJ314" s="101"/>
      <c r="KK314" s="101"/>
      <c r="KL314" s="101"/>
      <c r="KM314" s="101"/>
      <c r="KN314" s="101"/>
      <c r="KO314" s="101"/>
      <c r="KP314" s="101"/>
      <c r="KQ314" s="101"/>
      <c r="KR314" s="101"/>
      <c r="KS314" s="101"/>
      <c r="KT314" s="101"/>
      <c r="KU314" s="101"/>
      <c r="KV314" s="101"/>
      <c r="KW314" s="101"/>
      <c r="KX314" s="101"/>
      <c r="KY314" s="101"/>
      <c r="KZ314" s="101"/>
      <c r="LA314" s="101"/>
    </row>
    <row r="315" spans="1:313" s="6" customFormat="1" ht="30" customHeight="1" x14ac:dyDescent="0.25">
      <c r="A315" s="29"/>
      <c r="B315" s="29"/>
      <c r="C315" s="29"/>
      <c r="D315" s="30">
        <v>16</v>
      </c>
      <c r="E315" s="23">
        <f t="shared" si="40"/>
        <v>5035000</v>
      </c>
      <c r="F315" s="24">
        <v>5.2999999999999999E-2</v>
      </c>
      <c r="G315" s="23">
        <v>95000000</v>
      </c>
      <c r="H315" s="23"/>
      <c r="I315" s="23"/>
      <c r="J315" s="21"/>
      <c r="K315" s="21"/>
      <c r="L315" s="21" t="s">
        <v>757</v>
      </c>
      <c r="M315" s="21">
        <v>174</v>
      </c>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1"/>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1"/>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c r="GE315" s="101"/>
      <c r="GF315" s="101"/>
      <c r="GG315" s="101"/>
      <c r="GH315" s="101"/>
      <c r="GI315" s="101"/>
      <c r="GJ315" s="101"/>
      <c r="GK315" s="101"/>
      <c r="GL315" s="101"/>
      <c r="GM315" s="101"/>
      <c r="GN315" s="101"/>
      <c r="GO315" s="101"/>
      <c r="GP315" s="101"/>
      <c r="GQ315" s="101"/>
      <c r="GR315" s="101"/>
      <c r="GS315" s="101"/>
      <c r="GT315" s="101"/>
      <c r="GU315" s="101"/>
      <c r="GV315" s="101"/>
      <c r="GW315" s="101"/>
      <c r="GX315" s="101"/>
      <c r="GY315" s="101"/>
      <c r="GZ315" s="101"/>
      <c r="HA315" s="101"/>
      <c r="HB315" s="101"/>
      <c r="HC315" s="101"/>
      <c r="HD315" s="101"/>
      <c r="HE315" s="101"/>
      <c r="HF315" s="101"/>
      <c r="HG315" s="101"/>
      <c r="HH315" s="101"/>
      <c r="HI315" s="101"/>
      <c r="HJ315" s="101"/>
      <c r="HK315" s="101"/>
      <c r="HL315" s="101"/>
      <c r="HM315" s="101"/>
      <c r="HN315" s="101"/>
      <c r="HO315" s="101"/>
      <c r="HP315" s="101"/>
      <c r="HQ315" s="101"/>
      <c r="HR315" s="101"/>
      <c r="HS315" s="101"/>
      <c r="HT315" s="101"/>
      <c r="HU315" s="101"/>
      <c r="HV315" s="101"/>
      <c r="HW315" s="101"/>
      <c r="HX315" s="101"/>
      <c r="HY315" s="101"/>
      <c r="HZ315" s="101"/>
      <c r="IA315" s="101"/>
      <c r="IB315" s="101"/>
      <c r="IC315" s="101"/>
      <c r="ID315" s="101"/>
      <c r="IE315" s="101"/>
      <c r="IF315" s="101"/>
      <c r="IG315" s="101"/>
      <c r="IH315" s="101"/>
      <c r="II315" s="101"/>
      <c r="IJ315" s="101"/>
      <c r="IK315" s="101"/>
      <c r="IL315" s="101"/>
      <c r="IM315" s="101"/>
      <c r="IN315" s="101"/>
      <c r="IO315" s="101"/>
      <c r="IP315" s="101"/>
      <c r="IQ315" s="101"/>
      <c r="IR315" s="101"/>
      <c r="IS315" s="101"/>
      <c r="IT315" s="101"/>
      <c r="IU315" s="101"/>
      <c r="IV315" s="101"/>
      <c r="IW315" s="101"/>
      <c r="IX315" s="101"/>
      <c r="IY315" s="101"/>
      <c r="IZ315" s="101"/>
      <c r="JA315" s="101"/>
      <c r="JB315" s="101"/>
      <c r="JC315" s="101"/>
      <c r="JD315" s="101"/>
      <c r="JE315" s="101"/>
      <c r="JF315" s="101"/>
      <c r="JG315" s="101"/>
      <c r="JH315" s="101"/>
      <c r="JI315" s="101"/>
      <c r="JJ315" s="101"/>
      <c r="JK315" s="101"/>
      <c r="JL315" s="101"/>
      <c r="JM315" s="101"/>
      <c r="JN315" s="101"/>
      <c r="JO315" s="101"/>
      <c r="JP315" s="101"/>
      <c r="JQ315" s="101"/>
      <c r="JR315" s="101"/>
      <c r="JS315" s="101"/>
      <c r="JT315" s="101"/>
      <c r="JU315" s="101"/>
      <c r="JV315" s="101"/>
      <c r="JW315" s="101"/>
      <c r="JX315" s="101"/>
      <c r="JY315" s="101"/>
      <c r="JZ315" s="101"/>
      <c r="KA315" s="101"/>
      <c r="KB315" s="101"/>
      <c r="KC315" s="101"/>
      <c r="KD315" s="101"/>
      <c r="KE315" s="101"/>
      <c r="KF315" s="101"/>
      <c r="KG315" s="101"/>
      <c r="KH315" s="101"/>
      <c r="KI315" s="101"/>
      <c r="KJ315" s="101"/>
      <c r="KK315" s="101"/>
      <c r="KL315" s="101"/>
      <c r="KM315" s="101"/>
      <c r="KN315" s="101"/>
      <c r="KO315" s="101"/>
      <c r="KP315" s="101"/>
      <c r="KQ315" s="101"/>
      <c r="KR315" s="101"/>
      <c r="KS315" s="101"/>
      <c r="KT315" s="101"/>
      <c r="KU315" s="101"/>
      <c r="KV315" s="101"/>
      <c r="KW315" s="101"/>
      <c r="KX315" s="101"/>
      <c r="KY315" s="101"/>
      <c r="KZ315" s="101"/>
      <c r="LA315" s="101"/>
    </row>
    <row r="316" spans="1:313" s="6" customFormat="1" ht="30" customHeight="1" x14ac:dyDescent="0.25">
      <c r="A316" s="29" t="s">
        <v>1235</v>
      </c>
      <c r="B316" s="29"/>
      <c r="C316" s="29"/>
      <c r="D316" s="30" t="s">
        <v>770</v>
      </c>
      <c r="E316" s="23">
        <f t="shared" si="40"/>
        <v>10000000</v>
      </c>
      <c r="F316" s="24">
        <v>0.05</v>
      </c>
      <c r="G316" s="23">
        <v>200000000</v>
      </c>
      <c r="H316" s="23" t="s">
        <v>765</v>
      </c>
      <c r="I316" s="23"/>
      <c r="J316" s="21"/>
      <c r="K316" s="21"/>
      <c r="L316" s="21" t="s">
        <v>764</v>
      </c>
      <c r="M316" s="21">
        <v>176</v>
      </c>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1"/>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1"/>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c r="GE316" s="101"/>
      <c r="GF316" s="101"/>
      <c r="GG316" s="101"/>
      <c r="GH316" s="101"/>
      <c r="GI316" s="101"/>
      <c r="GJ316" s="101"/>
      <c r="GK316" s="101"/>
      <c r="GL316" s="101"/>
      <c r="GM316" s="101"/>
      <c r="GN316" s="101"/>
      <c r="GO316" s="101"/>
      <c r="GP316" s="101"/>
      <c r="GQ316" s="101"/>
      <c r="GR316" s="101"/>
      <c r="GS316" s="101"/>
      <c r="GT316" s="101"/>
      <c r="GU316" s="101"/>
      <c r="GV316" s="101"/>
      <c r="GW316" s="101"/>
      <c r="GX316" s="101"/>
      <c r="GY316" s="101"/>
      <c r="GZ316" s="101"/>
      <c r="HA316" s="101"/>
      <c r="HB316" s="101"/>
      <c r="HC316" s="101"/>
      <c r="HD316" s="101"/>
      <c r="HE316" s="101"/>
      <c r="HF316" s="101"/>
      <c r="HG316" s="101"/>
      <c r="HH316" s="101"/>
      <c r="HI316" s="101"/>
      <c r="HJ316" s="101"/>
      <c r="HK316" s="101"/>
      <c r="HL316" s="101"/>
      <c r="HM316" s="101"/>
      <c r="HN316" s="101"/>
      <c r="HO316" s="101"/>
      <c r="HP316" s="101"/>
      <c r="HQ316" s="101"/>
      <c r="HR316" s="101"/>
      <c r="HS316" s="101"/>
      <c r="HT316" s="101"/>
      <c r="HU316" s="101"/>
      <c r="HV316" s="101"/>
      <c r="HW316" s="101"/>
      <c r="HX316" s="101"/>
      <c r="HY316" s="101"/>
      <c r="HZ316" s="101"/>
      <c r="IA316" s="101"/>
      <c r="IB316" s="101"/>
      <c r="IC316" s="101"/>
      <c r="ID316" s="101"/>
      <c r="IE316" s="101"/>
      <c r="IF316" s="101"/>
      <c r="IG316" s="101"/>
      <c r="IH316" s="101"/>
      <c r="II316" s="101"/>
      <c r="IJ316" s="101"/>
      <c r="IK316" s="101"/>
      <c r="IL316" s="101"/>
      <c r="IM316" s="101"/>
      <c r="IN316" s="101"/>
      <c r="IO316" s="101"/>
      <c r="IP316" s="101"/>
      <c r="IQ316" s="101"/>
      <c r="IR316" s="101"/>
      <c r="IS316" s="101"/>
      <c r="IT316" s="101"/>
      <c r="IU316" s="101"/>
      <c r="IV316" s="101"/>
      <c r="IW316" s="101"/>
      <c r="IX316" s="101"/>
      <c r="IY316" s="101"/>
      <c r="IZ316" s="101"/>
      <c r="JA316" s="101"/>
      <c r="JB316" s="101"/>
      <c r="JC316" s="101"/>
      <c r="JD316" s="101"/>
      <c r="JE316" s="101"/>
      <c r="JF316" s="101"/>
      <c r="JG316" s="101"/>
      <c r="JH316" s="101"/>
      <c r="JI316" s="101"/>
      <c r="JJ316" s="101"/>
      <c r="JK316" s="101"/>
      <c r="JL316" s="101"/>
      <c r="JM316" s="101"/>
      <c r="JN316" s="101"/>
      <c r="JO316" s="101"/>
      <c r="JP316" s="101"/>
      <c r="JQ316" s="101"/>
      <c r="JR316" s="101"/>
      <c r="JS316" s="101"/>
      <c r="JT316" s="101"/>
      <c r="JU316" s="101"/>
      <c r="JV316" s="101"/>
      <c r="JW316" s="101"/>
      <c r="JX316" s="101"/>
      <c r="JY316" s="101"/>
      <c r="JZ316" s="101"/>
      <c r="KA316" s="101"/>
      <c r="KB316" s="101"/>
      <c r="KC316" s="101"/>
      <c r="KD316" s="101"/>
      <c r="KE316" s="101"/>
      <c r="KF316" s="101"/>
      <c r="KG316" s="101"/>
      <c r="KH316" s="101"/>
      <c r="KI316" s="101"/>
      <c r="KJ316" s="101"/>
      <c r="KK316" s="101"/>
      <c r="KL316" s="101"/>
      <c r="KM316" s="101"/>
      <c r="KN316" s="101"/>
      <c r="KO316" s="101"/>
      <c r="KP316" s="101"/>
      <c r="KQ316" s="101"/>
      <c r="KR316" s="101"/>
      <c r="KS316" s="101"/>
      <c r="KT316" s="101"/>
      <c r="KU316" s="101"/>
      <c r="KV316" s="101"/>
      <c r="KW316" s="101"/>
      <c r="KX316" s="101"/>
      <c r="KY316" s="101"/>
      <c r="KZ316" s="101"/>
      <c r="LA316" s="101"/>
    </row>
    <row r="317" spans="1:313" s="6" customFormat="1" ht="30" customHeight="1" x14ac:dyDescent="0.25">
      <c r="A317" s="21"/>
      <c r="B317" s="21"/>
      <c r="C317" s="21"/>
      <c r="D317" s="22">
        <v>17</v>
      </c>
      <c r="E317" s="23">
        <f t="shared" si="40"/>
        <v>1719999.9999999998</v>
      </c>
      <c r="F317" s="24">
        <v>4.2999999999999997E-2</v>
      </c>
      <c r="G317" s="23">
        <f>30000000+10000000</f>
        <v>40000000</v>
      </c>
      <c r="H317" s="21">
        <v>6348</v>
      </c>
      <c r="I317" s="21"/>
      <c r="J317" s="21"/>
      <c r="K317" s="21"/>
      <c r="L317" s="21" t="s">
        <v>859</v>
      </c>
      <c r="M317" s="2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1"/>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1"/>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c r="GE317" s="101"/>
      <c r="GF317" s="101"/>
      <c r="GG317" s="101"/>
      <c r="GH317" s="101"/>
      <c r="GI317" s="101"/>
      <c r="GJ317" s="101"/>
      <c r="GK317" s="101"/>
      <c r="GL317" s="101"/>
      <c r="GM317" s="101"/>
      <c r="GN317" s="101"/>
      <c r="GO317" s="101"/>
      <c r="GP317" s="101"/>
      <c r="GQ317" s="101"/>
      <c r="GR317" s="101"/>
      <c r="GS317" s="101"/>
      <c r="GT317" s="101"/>
      <c r="GU317" s="101"/>
      <c r="GV317" s="101"/>
      <c r="GW317" s="101"/>
      <c r="GX317" s="101"/>
      <c r="GY317" s="101"/>
      <c r="GZ317" s="101"/>
      <c r="HA317" s="101"/>
      <c r="HB317" s="101"/>
      <c r="HC317" s="101"/>
      <c r="HD317" s="101"/>
      <c r="HE317" s="101"/>
      <c r="HF317" s="101"/>
      <c r="HG317" s="101"/>
      <c r="HH317" s="101"/>
      <c r="HI317" s="101"/>
      <c r="HJ317" s="101"/>
      <c r="HK317" s="101"/>
      <c r="HL317" s="101"/>
      <c r="HM317" s="101"/>
      <c r="HN317" s="101"/>
      <c r="HO317" s="101"/>
      <c r="HP317" s="101"/>
      <c r="HQ317" s="101"/>
      <c r="HR317" s="101"/>
      <c r="HS317" s="101"/>
      <c r="HT317" s="101"/>
      <c r="HU317" s="101"/>
      <c r="HV317" s="101"/>
      <c r="HW317" s="101"/>
      <c r="HX317" s="101"/>
      <c r="HY317" s="101"/>
      <c r="HZ317" s="101"/>
      <c r="IA317" s="101"/>
      <c r="IB317" s="101"/>
      <c r="IC317" s="101"/>
      <c r="ID317" s="101"/>
      <c r="IE317" s="101"/>
      <c r="IF317" s="101"/>
      <c r="IG317" s="101"/>
      <c r="IH317" s="101"/>
      <c r="II317" s="101"/>
      <c r="IJ317" s="101"/>
      <c r="IK317" s="101"/>
      <c r="IL317" s="101"/>
      <c r="IM317" s="101"/>
      <c r="IN317" s="101"/>
      <c r="IO317" s="101"/>
      <c r="IP317" s="101"/>
      <c r="IQ317" s="101"/>
      <c r="IR317" s="101"/>
      <c r="IS317" s="101"/>
      <c r="IT317" s="101"/>
      <c r="IU317" s="101"/>
      <c r="IV317" s="101"/>
      <c r="IW317" s="101"/>
      <c r="IX317" s="101"/>
      <c r="IY317" s="101"/>
      <c r="IZ317" s="101"/>
      <c r="JA317" s="101"/>
      <c r="JB317" s="101"/>
      <c r="JC317" s="101"/>
      <c r="JD317" s="101"/>
      <c r="JE317" s="101"/>
      <c r="JF317" s="101"/>
      <c r="JG317" s="101"/>
      <c r="JH317" s="101"/>
      <c r="JI317" s="101"/>
      <c r="JJ317" s="101"/>
      <c r="JK317" s="101"/>
      <c r="JL317" s="101"/>
      <c r="JM317" s="101"/>
      <c r="JN317" s="101"/>
      <c r="JO317" s="101"/>
      <c r="JP317" s="101"/>
      <c r="JQ317" s="101"/>
      <c r="JR317" s="101"/>
      <c r="JS317" s="101"/>
      <c r="JT317" s="101"/>
      <c r="JU317" s="101"/>
      <c r="JV317" s="101"/>
      <c r="JW317" s="101"/>
      <c r="JX317" s="101"/>
      <c r="JY317" s="101"/>
      <c r="JZ317" s="101"/>
      <c r="KA317" s="101"/>
      <c r="KB317" s="101"/>
      <c r="KC317" s="101"/>
      <c r="KD317" s="101"/>
      <c r="KE317" s="101"/>
      <c r="KF317" s="101"/>
      <c r="KG317" s="101"/>
      <c r="KH317" s="101"/>
      <c r="KI317" s="101"/>
      <c r="KJ317" s="101"/>
      <c r="KK317" s="101"/>
      <c r="KL317" s="101"/>
      <c r="KM317" s="101"/>
      <c r="KN317" s="101"/>
      <c r="KO317" s="101"/>
      <c r="KP317" s="101"/>
      <c r="KQ317" s="101"/>
      <c r="KR317" s="101"/>
      <c r="KS317" s="101"/>
      <c r="KT317" s="101"/>
      <c r="KU317" s="101"/>
      <c r="KV317" s="101"/>
      <c r="KW317" s="101"/>
      <c r="KX317" s="101"/>
      <c r="KY317" s="101"/>
      <c r="KZ317" s="101"/>
      <c r="LA317" s="101"/>
    </row>
    <row r="318" spans="1:313" s="6" customFormat="1" ht="30" customHeight="1" x14ac:dyDescent="0.25">
      <c r="A318" s="21"/>
      <c r="B318" s="21"/>
      <c r="C318" s="21"/>
      <c r="D318" s="22">
        <v>17</v>
      </c>
      <c r="E318" s="23">
        <f>G318*F318</f>
        <v>495000</v>
      </c>
      <c r="F318" s="24">
        <v>4.4999999999999998E-2</v>
      </c>
      <c r="G318" s="23">
        <v>11000000</v>
      </c>
      <c r="H318" s="23" t="s">
        <v>170</v>
      </c>
      <c r="I318" s="23"/>
      <c r="J318" s="21"/>
      <c r="K318" s="21">
        <v>5</v>
      </c>
      <c r="L318" s="21" t="s">
        <v>169</v>
      </c>
      <c r="M318" s="21">
        <v>87</v>
      </c>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1"/>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1"/>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c r="GE318" s="101"/>
      <c r="GF318" s="101"/>
      <c r="GG318" s="101"/>
      <c r="GH318" s="101"/>
      <c r="GI318" s="101"/>
      <c r="GJ318" s="101"/>
      <c r="GK318" s="101"/>
      <c r="GL318" s="101"/>
      <c r="GM318" s="101"/>
      <c r="GN318" s="101"/>
      <c r="GO318" s="101"/>
      <c r="GP318" s="101"/>
      <c r="GQ318" s="101"/>
      <c r="GR318" s="101"/>
      <c r="GS318" s="101"/>
      <c r="GT318" s="101"/>
      <c r="GU318" s="101"/>
      <c r="GV318" s="101"/>
      <c r="GW318" s="101"/>
      <c r="GX318" s="101"/>
      <c r="GY318" s="101"/>
      <c r="GZ318" s="101"/>
      <c r="HA318" s="101"/>
      <c r="HB318" s="101"/>
      <c r="HC318" s="101"/>
      <c r="HD318" s="101"/>
      <c r="HE318" s="101"/>
      <c r="HF318" s="101"/>
      <c r="HG318" s="101"/>
      <c r="HH318" s="101"/>
      <c r="HI318" s="101"/>
      <c r="HJ318" s="101"/>
      <c r="HK318" s="101"/>
      <c r="HL318" s="101"/>
      <c r="HM318" s="101"/>
      <c r="HN318" s="101"/>
      <c r="HO318" s="101"/>
      <c r="HP318" s="101"/>
      <c r="HQ318" s="101"/>
      <c r="HR318" s="101"/>
      <c r="HS318" s="101"/>
      <c r="HT318" s="101"/>
      <c r="HU318" s="101"/>
      <c r="HV318" s="101"/>
      <c r="HW318" s="101"/>
      <c r="HX318" s="101"/>
      <c r="HY318" s="101"/>
      <c r="HZ318" s="101"/>
      <c r="IA318" s="101"/>
      <c r="IB318" s="101"/>
      <c r="IC318" s="101"/>
      <c r="ID318" s="101"/>
      <c r="IE318" s="101"/>
      <c r="IF318" s="101"/>
      <c r="IG318" s="101"/>
      <c r="IH318" s="101"/>
      <c r="II318" s="101"/>
      <c r="IJ318" s="101"/>
      <c r="IK318" s="101"/>
      <c r="IL318" s="101"/>
      <c r="IM318" s="101"/>
      <c r="IN318" s="101"/>
      <c r="IO318" s="101"/>
      <c r="IP318" s="101"/>
      <c r="IQ318" s="101"/>
      <c r="IR318" s="101"/>
      <c r="IS318" s="101"/>
      <c r="IT318" s="101"/>
      <c r="IU318" s="101"/>
      <c r="IV318" s="101"/>
      <c r="IW318" s="101"/>
      <c r="IX318" s="101"/>
      <c r="IY318" s="101"/>
      <c r="IZ318" s="101"/>
      <c r="JA318" s="101"/>
      <c r="JB318" s="101"/>
      <c r="JC318" s="101"/>
      <c r="JD318" s="101"/>
      <c r="JE318" s="101"/>
      <c r="JF318" s="101"/>
      <c r="JG318" s="101"/>
      <c r="JH318" s="101"/>
      <c r="JI318" s="101"/>
      <c r="JJ318" s="101"/>
      <c r="JK318" s="101"/>
      <c r="JL318" s="101"/>
      <c r="JM318" s="101"/>
      <c r="JN318" s="101"/>
      <c r="JO318" s="101"/>
      <c r="JP318" s="101"/>
      <c r="JQ318" s="101"/>
      <c r="JR318" s="101"/>
      <c r="JS318" s="101"/>
      <c r="JT318" s="101"/>
      <c r="JU318" s="101"/>
      <c r="JV318" s="101"/>
      <c r="JW318" s="101"/>
      <c r="JX318" s="101"/>
      <c r="JY318" s="101"/>
      <c r="JZ318" s="101"/>
      <c r="KA318" s="101"/>
      <c r="KB318" s="101"/>
      <c r="KC318" s="101"/>
      <c r="KD318" s="101"/>
      <c r="KE318" s="101"/>
      <c r="KF318" s="101"/>
      <c r="KG318" s="101"/>
      <c r="KH318" s="101"/>
      <c r="KI318" s="101"/>
      <c r="KJ318" s="101"/>
      <c r="KK318" s="101"/>
      <c r="KL318" s="101"/>
      <c r="KM318" s="101"/>
      <c r="KN318" s="101"/>
      <c r="KO318" s="101"/>
      <c r="KP318" s="101"/>
      <c r="KQ318" s="101"/>
      <c r="KR318" s="101"/>
      <c r="KS318" s="101"/>
      <c r="KT318" s="101"/>
      <c r="KU318" s="101"/>
      <c r="KV318" s="101"/>
      <c r="KW318" s="101"/>
      <c r="KX318" s="101"/>
      <c r="KY318" s="101"/>
      <c r="KZ318" s="101"/>
      <c r="LA318" s="101"/>
    </row>
    <row r="319" spans="1:313" s="6" customFormat="1" ht="30" customHeight="1" x14ac:dyDescent="0.25">
      <c r="A319" s="32"/>
      <c r="B319" s="32"/>
      <c r="C319" s="32"/>
      <c r="D319" s="33">
        <v>17</v>
      </c>
      <c r="E319" s="26">
        <f t="shared" ref="E319" si="41">G319*F319</f>
        <v>450000</v>
      </c>
      <c r="F319" s="27">
        <v>4.4999999999999998E-2</v>
      </c>
      <c r="G319" s="26">
        <v>10000000</v>
      </c>
      <c r="H319" s="26" t="s">
        <v>371</v>
      </c>
      <c r="I319" s="26"/>
      <c r="J319" s="29"/>
      <c r="K319" s="29">
        <v>16</v>
      </c>
      <c r="L319" s="29" t="s">
        <v>278</v>
      </c>
      <c r="M319" s="2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1"/>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1"/>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c r="GE319" s="101"/>
      <c r="GF319" s="101"/>
      <c r="GG319" s="101"/>
      <c r="GH319" s="101"/>
      <c r="GI319" s="101"/>
      <c r="GJ319" s="101"/>
      <c r="GK319" s="101"/>
      <c r="GL319" s="101"/>
      <c r="GM319" s="101"/>
      <c r="GN319" s="101"/>
      <c r="GO319" s="101"/>
      <c r="GP319" s="101"/>
      <c r="GQ319" s="101"/>
      <c r="GR319" s="101"/>
      <c r="GS319" s="101"/>
      <c r="GT319" s="101"/>
      <c r="GU319" s="101"/>
      <c r="GV319" s="101"/>
      <c r="GW319" s="101"/>
      <c r="GX319" s="101"/>
      <c r="GY319" s="101"/>
      <c r="GZ319" s="101"/>
      <c r="HA319" s="101"/>
      <c r="HB319" s="101"/>
      <c r="HC319" s="101"/>
      <c r="HD319" s="101"/>
      <c r="HE319" s="101"/>
      <c r="HF319" s="101"/>
      <c r="HG319" s="101"/>
      <c r="HH319" s="101"/>
      <c r="HI319" s="101"/>
      <c r="HJ319" s="101"/>
      <c r="HK319" s="101"/>
      <c r="HL319" s="101"/>
      <c r="HM319" s="101"/>
      <c r="HN319" s="101"/>
      <c r="HO319" s="101"/>
      <c r="HP319" s="101"/>
      <c r="HQ319" s="101"/>
      <c r="HR319" s="101"/>
      <c r="HS319" s="101"/>
      <c r="HT319" s="101"/>
      <c r="HU319" s="101"/>
      <c r="HV319" s="101"/>
      <c r="HW319" s="101"/>
      <c r="HX319" s="101"/>
      <c r="HY319" s="101"/>
      <c r="HZ319" s="101"/>
      <c r="IA319" s="101"/>
      <c r="IB319" s="101"/>
      <c r="IC319" s="101"/>
      <c r="ID319" s="101"/>
      <c r="IE319" s="101"/>
      <c r="IF319" s="101"/>
      <c r="IG319" s="101"/>
      <c r="IH319" s="101"/>
      <c r="II319" s="101"/>
      <c r="IJ319" s="101"/>
      <c r="IK319" s="101"/>
      <c r="IL319" s="101"/>
      <c r="IM319" s="101"/>
      <c r="IN319" s="101"/>
      <c r="IO319" s="101"/>
      <c r="IP319" s="101"/>
      <c r="IQ319" s="101"/>
      <c r="IR319" s="101"/>
      <c r="IS319" s="101"/>
      <c r="IT319" s="101"/>
      <c r="IU319" s="101"/>
      <c r="IV319" s="101"/>
      <c r="IW319" s="101"/>
      <c r="IX319" s="101"/>
      <c r="IY319" s="101"/>
      <c r="IZ319" s="101"/>
      <c r="JA319" s="101"/>
      <c r="JB319" s="101"/>
      <c r="JC319" s="101"/>
      <c r="JD319" s="101"/>
      <c r="JE319" s="101"/>
      <c r="JF319" s="101"/>
      <c r="JG319" s="101"/>
      <c r="JH319" s="101"/>
      <c r="JI319" s="101"/>
      <c r="JJ319" s="101"/>
      <c r="JK319" s="101"/>
      <c r="JL319" s="101"/>
      <c r="JM319" s="101"/>
      <c r="JN319" s="101"/>
      <c r="JO319" s="101"/>
      <c r="JP319" s="101"/>
      <c r="JQ319" s="101"/>
      <c r="JR319" s="101"/>
      <c r="JS319" s="101"/>
      <c r="JT319" s="101"/>
      <c r="JU319" s="101"/>
      <c r="JV319" s="101"/>
      <c r="JW319" s="101"/>
      <c r="JX319" s="101"/>
      <c r="JY319" s="101"/>
      <c r="JZ319" s="101"/>
      <c r="KA319" s="101"/>
      <c r="KB319" s="101"/>
      <c r="KC319" s="101"/>
      <c r="KD319" s="101"/>
      <c r="KE319" s="101"/>
      <c r="KF319" s="101"/>
      <c r="KG319" s="101"/>
      <c r="KH319" s="101"/>
      <c r="KI319" s="101"/>
      <c r="KJ319" s="101"/>
      <c r="KK319" s="101"/>
      <c r="KL319" s="101"/>
      <c r="KM319" s="101"/>
      <c r="KN319" s="101"/>
      <c r="KO319" s="101"/>
      <c r="KP319" s="101"/>
      <c r="KQ319" s="101"/>
      <c r="KR319" s="101"/>
      <c r="KS319" s="101"/>
      <c r="KT319" s="101"/>
      <c r="KU319" s="101"/>
      <c r="KV319" s="101"/>
      <c r="KW319" s="101"/>
      <c r="KX319" s="101"/>
      <c r="KY319" s="101"/>
      <c r="KZ319" s="101"/>
      <c r="LA319" s="101"/>
    </row>
    <row r="320" spans="1:313" s="6" customFormat="1" ht="30" customHeight="1" x14ac:dyDescent="0.25">
      <c r="A320" s="21" t="s">
        <v>780</v>
      </c>
      <c r="B320" s="21"/>
      <c r="C320" s="21"/>
      <c r="D320" s="22">
        <v>17</v>
      </c>
      <c r="E320" s="23">
        <f>G320*F320</f>
        <v>400000</v>
      </c>
      <c r="F320" s="24">
        <v>0.04</v>
      </c>
      <c r="G320" s="23">
        <v>10000000</v>
      </c>
      <c r="H320" s="23" t="s">
        <v>165</v>
      </c>
      <c r="I320" s="23"/>
      <c r="J320" s="21"/>
      <c r="K320" s="21"/>
      <c r="L320" s="21" t="s">
        <v>523</v>
      </c>
      <c r="M320" s="21">
        <v>198</v>
      </c>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1"/>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1"/>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c r="GE320" s="101"/>
      <c r="GF320" s="101"/>
      <c r="GG320" s="101"/>
      <c r="GH320" s="101"/>
      <c r="GI320" s="101"/>
      <c r="GJ320" s="101"/>
      <c r="GK320" s="101"/>
      <c r="GL320" s="101"/>
      <c r="GM320" s="101"/>
      <c r="GN320" s="101"/>
      <c r="GO320" s="101"/>
      <c r="GP320" s="101"/>
      <c r="GQ320" s="101"/>
      <c r="GR320" s="101"/>
      <c r="GS320" s="101"/>
      <c r="GT320" s="101"/>
      <c r="GU320" s="101"/>
      <c r="GV320" s="101"/>
      <c r="GW320" s="101"/>
      <c r="GX320" s="101"/>
      <c r="GY320" s="101"/>
      <c r="GZ320" s="101"/>
      <c r="HA320" s="101"/>
      <c r="HB320" s="101"/>
      <c r="HC320" s="101"/>
      <c r="HD320" s="101"/>
      <c r="HE320" s="101"/>
      <c r="HF320" s="101"/>
      <c r="HG320" s="101"/>
      <c r="HH320" s="101"/>
      <c r="HI320" s="101"/>
      <c r="HJ320" s="101"/>
      <c r="HK320" s="101"/>
      <c r="HL320" s="101"/>
      <c r="HM320" s="101"/>
      <c r="HN320" s="101"/>
      <c r="HO320" s="101"/>
      <c r="HP320" s="101"/>
      <c r="HQ320" s="101"/>
      <c r="HR320" s="101"/>
      <c r="HS320" s="101"/>
      <c r="HT320" s="101"/>
      <c r="HU320" s="101"/>
      <c r="HV320" s="101"/>
      <c r="HW320" s="101"/>
      <c r="HX320" s="101"/>
      <c r="HY320" s="101"/>
      <c r="HZ320" s="101"/>
      <c r="IA320" s="101"/>
      <c r="IB320" s="101"/>
      <c r="IC320" s="101"/>
      <c r="ID320" s="101"/>
      <c r="IE320" s="101"/>
      <c r="IF320" s="101"/>
      <c r="IG320" s="101"/>
      <c r="IH320" s="101"/>
      <c r="II320" s="101"/>
      <c r="IJ320" s="101"/>
      <c r="IK320" s="101"/>
      <c r="IL320" s="101"/>
      <c r="IM320" s="101"/>
      <c r="IN320" s="101"/>
      <c r="IO320" s="101"/>
      <c r="IP320" s="101"/>
      <c r="IQ320" s="101"/>
      <c r="IR320" s="101"/>
      <c r="IS320" s="101"/>
      <c r="IT320" s="101"/>
      <c r="IU320" s="101"/>
      <c r="IV320" s="101"/>
      <c r="IW320" s="101"/>
      <c r="IX320" s="101"/>
      <c r="IY320" s="101"/>
      <c r="IZ320" s="101"/>
      <c r="JA320" s="101"/>
      <c r="JB320" s="101"/>
      <c r="JC320" s="101"/>
      <c r="JD320" s="101"/>
      <c r="JE320" s="101"/>
      <c r="JF320" s="101"/>
      <c r="JG320" s="101"/>
      <c r="JH320" s="101"/>
      <c r="JI320" s="101"/>
      <c r="JJ320" s="101"/>
      <c r="JK320" s="101"/>
      <c r="JL320" s="101"/>
      <c r="JM320" s="101"/>
      <c r="JN320" s="101"/>
      <c r="JO320" s="101"/>
      <c r="JP320" s="101"/>
      <c r="JQ320" s="101"/>
      <c r="JR320" s="101"/>
      <c r="JS320" s="101"/>
      <c r="JT320" s="101"/>
      <c r="JU320" s="101"/>
      <c r="JV320" s="101"/>
      <c r="JW320" s="101"/>
      <c r="JX320" s="101"/>
      <c r="JY320" s="101"/>
      <c r="JZ320" s="101"/>
      <c r="KA320" s="101"/>
      <c r="KB320" s="101"/>
      <c r="KC320" s="101"/>
      <c r="KD320" s="101"/>
      <c r="KE320" s="101"/>
      <c r="KF320" s="101"/>
      <c r="KG320" s="101"/>
      <c r="KH320" s="101"/>
      <c r="KI320" s="101"/>
      <c r="KJ320" s="101"/>
      <c r="KK320" s="101"/>
      <c r="KL320" s="101"/>
      <c r="KM320" s="101"/>
      <c r="KN320" s="101"/>
      <c r="KO320" s="101"/>
      <c r="KP320" s="101"/>
      <c r="KQ320" s="101"/>
      <c r="KR320" s="101"/>
      <c r="KS320" s="101"/>
      <c r="KT320" s="101"/>
      <c r="KU320" s="101"/>
      <c r="KV320" s="101"/>
      <c r="KW320" s="101"/>
      <c r="KX320" s="101"/>
      <c r="KY320" s="101"/>
      <c r="KZ320" s="101"/>
      <c r="LA320" s="101"/>
    </row>
    <row r="321" spans="1:313" s="6" customFormat="1" ht="30" customHeight="1" x14ac:dyDescent="0.25">
      <c r="A321" s="32"/>
      <c r="B321" s="32"/>
      <c r="C321" s="32"/>
      <c r="D321" s="33">
        <v>17</v>
      </c>
      <c r="E321" s="23">
        <f t="shared" ref="E321:E325" si="42">G321*F321</f>
        <v>1200000</v>
      </c>
      <c r="F321" s="27">
        <v>4.8000000000000001E-2</v>
      </c>
      <c r="G321" s="23">
        <v>25000000</v>
      </c>
      <c r="H321" s="23" t="s">
        <v>376</v>
      </c>
      <c r="I321" s="23"/>
      <c r="J321" s="21"/>
      <c r="K321" s="21"/>
      <c r="L321" s="21" t="s">
        <v>713</v>
      </c>
      <c r="M321" s="2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1"/>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1"/>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c r="GE321" s="101"/>
      <c r="GF321" s="101"/>
      <c r="GG321" s="101"/>
      <c r="GH321" s="101"/>
      <c r="GI321" s="101"/>
      <c r="GJ321" s="101"/>
      <c r="GK321" s="101"/>
      <c r="GL321" s="101"/>
      <c r="GM321" s="101"/>
      <c r="GN321" s="101"/>
      <c r="GO321" s="101"/>
      <c r="GP321" s="101"/>
      <c r="GQ321" s="101"/>
      <c r="GR321" s="101"/>
      <c r="GS321" s="101"/>
      <c r="GT321" s="101"/>
      <c r="GU321" s="101"/>
      <c r="GV321" s="101"/>
      <c r="GW321" s="101"/>
      <c r="GX321" s="101"/>
      <c r="GY321" s="101"/>
      <c r="GZ321" s="101"/>
      <c r="HA321" s="101"/>
      <c r="HB321" s="101"/>
      <c r="HC321" s="101"/>
      <c r="HD321" s="101"/>
      <c r="HE321" s="101"/>
      <c r="HF321" s="101"/>
      <c r="HG321" s="101"/>
      <c r="HH321" s="101"/>
      <c r="HI321" s="101"/>
      <c r="HJ321" s="101"/>
      <c r="HK321" s="101"/>
      <c r="HL321" s="101"/>
      <c r="HM321" s="101"/>
      <c r="HN321" s="101"/>
      <c r="HO321" s="101"/>
      <c r="HP321" s="101"/>
      <c r="HQ321" s="101"/>
      <c r="HR321" s="101"/>
      <c r="HS321" s="101"/>
      <c r="HT321" s="101"/>
      <c r="HU321" s="101"/>
      <c r="HV321" s="101"/>
      <c r="HW321" s="101"/>
      <c r="HX321" s="101"/>
      <c r="HY321" s="101"/>
      <c r="HZ321" s="101"/>
      <c r="IA321" s="101"/>
      <c r="IB321" s="101"/>
      <c r="IC321" s="101"/>
      <c r="ID321" s="101"/>
      <c r="IE321" s="101"/>
      <c r="IF321" s="101"/>
      <c r="IG321" s="101"/>
      <c r="IH321" s="101"/>
      <c r="II321" s="101"/>
      <c r="IJ321" s="101"/>
      <c r="IK321" s="101"/>
      <c r="IL321" s="101"/>
      <c r="IM321" s="101"/>
      <c r="IN321" s="101"/>
      <c r="IO321" s="101"/>
      <c r="IP321" s="101"/>
      <c r="IQ321" s="101"/>
      <c r="IR321" s="101"/>
      <c r="IS321" s="101"/>
      <c r="IT321" s="101"/>
      <c r="IU321" s="101"/>
      <c r="IV321" s="101"/>
      <c r="IW321" s="101"/>
      <c r="IX321" s="101"/>
      <c r="IY321" s="101"/>
      <c r="IZ321" s="101"/>
      <c r="JA321" s="101"/>
      <c r="JB321" s="101"/>
      <c r="JC321" s="101"/>
      <c r="JD321" s="101"/>
      <c r="JE321" s="101"/>
      <c r="JF321" s="101"/>
      <c r="JG321" s="101"/>
      <c r="JH321" s="101"/>
      <c r="JI321" s="101"/>
      <c r="JJ321" s="101"/>
      <c r="JK321" s="101"/>
      <c r="JL321" s="101"/>
      <c r="JM321" s="101"/>
      <c r="JN321" s="101"/>
      <c r="JO321" s="101"/>
      <c r="JP321" s="101"/>
      <c r="JQ321" s="101"/>
      <c r="JR321" s="101"/>
      <c r="JS321" s="101"/>
      <c r="JT321" s="101"/>
      <c r="JU321" s="101"/>
      <c r="JV321" s="101"/>
      <c r="JW321" s="101"/>
      <c r="JX321" s="101"/>
      <c r="JY321" s="101"/>
      <c r="JZ321" s="101"/>
      <c r="KA321" s="101"/>
      <c r="KB321" s="101"/>
      <c r="KC321" s="101"/>
      <c r="KD321" s="101"/>
      <c r="KE321" s="101"/>
      <c r="KF321" s="101"/>
      <c r="KG321" s="101"/>
      <c r="KH321" s="101"/>
      <c r="KI321" s="101"/>
      <c r="KJ321" s="101"/>
      <c r="KK321" s="101"/>
      <c r="KL321" s="101"/>
      <c r="KM321" s="101"/>
      <c r="KN321" s="101"/>
      <c r="KO321" s="101"/>
      <c r="KP321" s="101"/>
      <c r="KQ321" s="101"/>
      <c r="KR321" s="101"/>
      <c r="KS321" s="101"/>
      <c r="KT321" s="101"/>
      <c r="KU321" s="101"/>
      <c r="KV321" s="101"/>
      <c r="KW321" s="101"/>
      <c r="KX321" s="101"/>
      <c r="KY321" s="101"/>
      <c r="KZ321" s="101"/>
      <c r="LA321" s="101"/>
    </row>
    <row r="322" spans="1:313" s="6" customFormat="1" ht="30" customHeight="1" x14ac:dyDescent="0.25">
      <c r="A322" s="29" t="s">
        <v>847</v>
      </c>
      <c r="B322" s="29"/>
      <c r="C322" s="29"/>
      <c r="D322" s="30">
        <v>17</v>
      </c>
      <c r="E322" s="23">
        <f t="shared" si="42"/>
        <v>800000</v>
      </c>
      <c r="F322" s="27">
        <v>0.04</v>
      </c>
      <c r="G322" s="23">
        <v>20000000</v>
      </c>
      <c r="H322" s="23">
        <v>1241</v>
      </c>
      <c r="I322" s="23"/>
      <c r="J322" s="21"/>
      <c r="K322" s="21"/>
      <c r="L322" s="21" t="s">
        <v>748</v>
      </c>
      <c r="M322" s="2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1"/>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1"/>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c r="GE322" s="101"/>
      <c r="GF322" s="101"/>
      <c r="GG322" s="101"/>
      <c r="GH322" s="101"/>
      <c r="GI322" s="101"/>
      <c r="GJ322" s="101"/>
      <c r="GK322" s="101"/>
      <c r="GL322" s="101"/>
      <c r="GM322" s="101"/>
      <c r="GN322" s="101"/>
      <c r="GO322" s="101"/>
      <c r="GP322" s="101"/>
      <c r="GQ322" s="101"/>
      <c r="GR322" s="101"/>
      <c r="GS322" s="101"/>
      <c r="GT322" s="101"/>
      <c r="GU322" s="101"/>
      <c r="GV322" s="101"/>
      <c r="GW322" s="101"/>
      <c r="GX322" s="101"/>
      <c r="GY322" s="101"/>
      <c r="GZ322" s="101"/>
      <c r="HA322" s="101"/>
      <c r="HB322" s="101"/>
      <c r="HC322" s="101"/>
      <c r="HD322" s="101"/>
      <c r="HE322" s="101"/>
      <c r="HF322" s="101"/>
      <c r="HG322" s="101"/>
      <c r="HH322" s="101"/>
      <c r="HI322" s="101"/>
      <c r="HJ322" s="101"/>
      <c r="HK322" s="101"/>
      <c r="HL322" s="101"/>
      <c r="HM322" s="101"/>
      <c r="HN322" s="101"/>
      <c r="HO322" s="101"/>
      <c r="HP322" s="101"/>
      <c r="HQ322" s="101"/>
      <c r="HR322" s="101"/>
      <c r="HS322" s="101"/>
      <c r="HT322" s="101"/>
      <c r="HU322" s="101"/>
      <c r="HV322" s="101"/>
      <c r="HW322" s="101"/>
      <c r="HX322" s="101"/>
      <c r="HY322" s="101"/>
      <c r="HZ322" s="101"/>
      <c r="IA322" s="101"/>
      <c r="IB322" s="101"/>
      <c r="IC322" s="101"/>
      <c r="ID322" s="101"/>
      <c r="IE322" s="101"/>
      <c r="IF322" s="101"/>
      <c r="IG322" s="101"/>
      <c r="IH322" s="101"/>
      <c r="II322" s="101"/>
      <c r="IJ322" s="101"/>
      <c r="IK322" s="101"/>
      <c r="IL322" s="101"/>
      <c r="IM322" s="101"/>
      <c r="IN322" s="101"/>
      <c r="IO322" s="101"/>
      <c r="IP322" s="101"/>
      <c r="IQ322" s="101"/>
      <c r="IR322" s="101"/>
      <c r="IS322" s="101"/>
      <c r="IT322" s="101"/>
      <c r="IU322" s="101"/>
      <c r="IV322" s="101"/>
      <c r="IW322" s="101"/>
      <c r="IX322" s="101"/>
      <c r="IY322" s="101"/>
      <c r="IZ322" s="101"/>
      <c r="JA322" s="101"/>
      <c r="JB322" s="101"/>
      <c r="JC322" s="101"/>
      <c r="JD322" s="101"/>
      <c r="JE322" s="101"/>
      <c r="JF322" s="101"/>
      <c r="JG322" s="101"/>
      <c r="JH322" s="101"/>
      <c r="JI322" s="101"/>
      <c r="JJ322" s="101"/>
      <c r="JK322" s="101"/>
      <c r="JL322" s="101"/>
      <c r="JM322" s="101"/>
      <c r="JN322" s="101"/>
      <c r="JO322" s="101"/>
      <c r="JP322" s="101"/>
      <c r="JQ322" s="101"/>
      <c r="JR322" s="101"/>
      <c r="JS322" s="101"/>
      <c r="JT322" s="101"/>
      <c r="JU322" s="101"/>
      <c r="JV322" s="101"/>
      <c r="JW322" s="101"/>
      <c r="JX322" s="101"/>
      <c r="JY322" s="101"/>
      <c r="JZ322" s="101"/>
      <c r="KA322" s="101"/>
      <c r="KB322" s="101"/>
      <c r="KC322" s="101"/>
      <c r="KD322" s="101"/>
      <c r="KE322" s="101"/>
      <c r="KF322" s="101"/>
      <c r="KG322" s="101"/>
      <c r="KH322" s="101"/>
      <c r="KI322" s="101"/>
      <c r="KJ322" s="101"/>
      <c r="KK322" s="101"/>
      <c r="KL322" s="101"/>
      <c r="KM322" s="101"/>
      <c r="KN322" s="101"/>
      <c r="KO322" s="101"/>
      <c r="KP322" s="101"/>
      <c r="KQ322" s="101"/>
      <c r="KR322" s="101"/>
      <c r="KS322" s="101"/>
      <c r="KT322" s="101"/>
      <c r="KU322" s="101"/>
      <c r="KV322" s="101"/>
      <c r="KW322" s="101"/>
      <c r="KX322" s="101"/>
      <c r="KY322" s="101"/>
      <c r="KZ322" s="101"/>
      <c r="LA322" s="101"/>
    </row>
    <row r="323" spans="1:313" s="6" customFormat="1" ht="30" customHeight="1" x14ac:dyDescent="0.25">
      <c r="A323" s="21"/>
      <c r="B323" s="21"/>
      <c r="C323" s="21"/>
      <c r="D323" s="22">
        <v>17</v>
      </c>
      <c r="E323" s="26">
        <f t="shared" si="42"/>
        <v>950250</v>
      </c>
      <c r="F323" s="24">
        <v>0.05</v>
      </c>
      <c r="G323" s="23">
        <v>19005000</v>
      </c>
      <c r="H323" s="21">
        <v>8655</v>
      </c>
      <c r="I323" s="21"/>
      <c r="J323" s="21"/>
      <c r="K323" s="21"/>
      <c r="L323" s="21" t="s">
        <v>976</v>
      </c>
      <c r="M323" s="2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1"/>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1"/>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c r="GE323" s="101"/>
      <c r="GF323" s="101"/>
      <c r="GG323" s="101"/>
      <c r="GH323" s="101"/>
      <c r="GI323" s="101"/>
      <c r="GJ323" s="101"/>
      <c r="GK323" s="101"/>
      <c r="GL323" s="101"/>
      <c r="GM323" s="101"/>
      <c r="GN323" s="101"/>
      <c r="GO323" s="101"/>
      <c r="GP323" s="101"/>
      <c r="GQ323" s="101"/>
      <c r="GR323" s="101"/>
      <c r="GS323" s="101"/>
      <c r="GT323" s="101"/>
      <c r="GU323" s="101"/>
      <c r="GV323" s="101"/>
      <c r="GW323" s="101"/>
      <c r="GX323" s="101"/>
      <c r="GY323" s="101"/>
      <c r="GZ323" s="101"/>
      <c r="HA323" s="101"/>
      <c r="HB323" s="101"/>
      <c r="HC323" s="101"/>
      <c r="HD323" s="101"/>
      <c r="HE323" s="101"/>
      <c r="HF323" s="101"/>
      <c r="HG323" s="101"/>
      <c r="HH323" s="101"/>
      <c r="HI323" s="101"/>
      <c r="HJ323" s="101"/>
      <c r="HK323" s="101"/>
      <c r="HL323" s="101"/>
      <c r="HM323" s="101"/>
      <c r="HN323" s="101"/>
      <c r="HO323" s="101"/>
      <c r="HP323" s="101"/>
      <c r="HQ323" s="101"/>
      <c r="HR323" s="101"/>
      <c r="HS323" s="101"/>
      <c r="HT323" s="101"/>
      <c r="HU323" s="101"/>
      <c r="HV323" s="101"/>
      <c r="HW323" s="101"/>
      <c r="HX323" s="101"/>
      <c r="HY323" s="101"/>
      <c r="HZ323" s="101"/>
      <c r="IA323" s="101"/>
      <c r="IB323" s="101"/>
      <c r="IC323" s="101"/>
      <c r="ID323" s="101"/>
      <c r="IE323" s="101"/>
      <c r="IF323" s="101"/>
      <c r="IG323" s="101"/>
      <c r="IH323" s="101"/>
      <c r="II323" s="101"/>
      <c r="IJ323" s="101"/>
      <c r="IK323" s="101"/>
      <c r="IL323" s="101"/>
      <c r="IM323" s="101"/>
      <c r="IN323" s="101"/>
      <c r="IO323" s="101"/>
      <c r="IP323" s="101"/>
      <c r="IQ323" s="101"/>
      <c r="IR323" s="101"/>
      <c r="IS323" s="101"/>
      <c r="IT323" s="101"/>
      <c r="IU323" s="101"/>
      <c r="IV323" s="101"/>
      <c r="IW323" s="101"/>
      <c r="IX323" s="101"/>
      <c r="IY323" s="101"/>
      <c r="IZ323" s="101"/>
      <c r="JA323" s="101"/>
      <c r="JB323" s="101"/>
      <c r="JC323" s="101"/>
      <c r="JD323" s="101"/>
      <c r="JE323" s="101"/>
      <c r="JF323" s="101"/>
      <c r="JG323" s="101"/>
      <c r="JH323" s="101"/>
      <c r="JI323" s="101"/>
      <c r="JJ323" s="101"/>
      <c r="JK323" s="101"/>
      <c r="JL323" s="101"/>
      <c r="JM323" s="101"/>
      <c r="JN323" s="101"/>
      <c r="JO323" s="101"/>
      <c r="JP323" s="101"/>
      <c r="JQ323" s="101"/>
      <c r="JR323" s="101"/>
      <c r="JS323" s="101"/>
      <c r="JT323" s="101"/>
      <c r="JU323" s="101"/>
      <c r="JV323" s="101"/>
      <c r="JW323" s="101"/>
      <c r="JX323" s="101"/>
      <c r="JY323" s="101"/>
      <c r="JZ323" s="101"/>
      <c r="KA323" s="101"/>
      <c r="KB323" s="101"/>
      <c r="KC323" s="101"/>
      <c r="KD323" s="101"/>
      <c r="KE323" s="101"/>
      <c r="KF323" s="101"/>
      <c r="KG323" s="101"/>
      <c r="KH323" s="101"/>
      <c r="KI323" s="101"/>
      <c r="KJ323" s="101"/>
      <c r="KK323" s="101"/>
      <c r="KL323" s="101"/>
      <c r="KM323" s="101"/>
      <c r="KN323" s="101"/>
      <c r="KO323" s="101"/>
      <c r="KP323" s="101"/>
      <c r="KQ323" s="101"/>
      <c r="KR323" s="101"/>
      <c r="KS323" s="101"/>
      <c r="KT323" s="101"/>
      <c r="KU323" s="101"/>
      <c r="KV323" s="101"/>
      <c r="KW323" s="101"/>
      <c r="KX323" s="101"/>
      <c r="KY323" s="101"/>
      <c r="KZ323" s="101"/>
      <c r="LA323" s="101"/>
    </row>
    <row r="324" spans="1:313" s="17" customFormat="1" ht="30" customHeight="1" x14ac:dyDescent="0.25">
      <c r="A324" s="76" t="s">
        <v>1234</v>
      </c>
      <c r="B324" s="76"/>
      <c r="C324" s="76"/>
      <c r="D324" s="22">
        <v>17</v>
      </c>
      <c r="E324" s="52">
        <f t="shared" si="42"/>
        <v>4725000</v>
      </c>
      <c r="F324" s="77">
        <v>4.4999999999999998E-2</v>
      </c>
      <c r="G324" s="52">
        <f>115000000-10000000</f>
        <v>105000000</v>
      </c>
      <c r="H324" s="78" t="s">
        <v>766</v>
      </c>
      <c r="I324" s="77"/>
      <c r="J324" s="77"/>
      <c r="K324" s="77"/>
      <c r="L324" s="77" t="s">
        <v>65</v>
      </c>
      <c r="M324" s="3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1"/>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1"/>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c r="GE324" s="101"/>
      <c r="GF324" s="101"/>
      <c r="GG324" s="101"/>
      <c r="GH324" s="101"/>
      <c r="GI324" s="101"/>
      <c r="GJ324" s="101"/>
      <c r="GK324" s="101"/>
      <c r="GL324" s="101"/>
      <c r="GM324" s="101"/>
      <c r="GN324" s="101"/>
      <c r="GO324" s="101"/>
      <c r="GP324" s="101"/>
      <c r="GQ324" s="101"/>
      <c r="GR324" s="101"/>
      <c r="GS324" s="101"/>
      <c r="GT324" s="101"/>
      <c r="GU324" s="101"/>
      <c r="GV324" s="101"/>
      <c r="GW324" s="101"/>
      <c r="GX324" s="101"/>
      <c r="GY324" s="101"/>
      <c r="GZ324" s="101"/>
      <c r="HA324" s="101"/>
      <c r="HB324" s="101"/>
      <c r="HC324" s="101"/>
      <c r="HD324" s="101"/>
      <c r="HE324" s="101"/>
      <c r="HF324" s="101"/>
      <c r="HG324" s="101"/>
      <c r="HH324" s="101"/>
      <c r="HI324" s="101"/>
      <c r="HJ324" s="101"/>
      <c r="HK324" s="101"/>
      <c r="HL324" s="101"/>
      <c r="HM324" s="101"/>
      <c r="HN324" s="101"/>
      <c r="HO324" s="101"/>
      <c r="HP324" s="101"/>
      <c r="HQ324" s="101"/>
      <c r="HR324" s="101"/>
      <c r="HS324" s="101"/>
      <c r="HT324" s="101"/>
      <c r="HU324" s="101"/>
      <c r="HV324" s="101"/>
      <c r="HW324" s="101"/>
      <c r="HX324" s="101"/>
      <c r="HY324" s="101"/>
      <c r="HZ324" s="101"/>
      <c r="IA324" s="101"/>
      <c r="IB324" s="101"/>
      <c r="IC324" s="101"/>
      <c r="ID324" s="101"/>
      <c r="IE324" s="101"/>
      <c r="IF324" s="101"/>
      <c r="IG324" s="101"/>
      <c r="IH324" s="101"/>
      <c r="II324" s="101"/>
      <c r="IJ324" s="101"/>
      <c r="IK324" s="101"/>
      <c r="IL324" s="101"/>
      <c r="IM324" s="101"/>
      <c r="IN324" s="101"/>
      <c r="IO324" s="101"/>
      <c r="IP324" s="101"/>
      <c r="IQ324" s="101"/>
      <c r="IR324" s="101"/>
      <c r="IS324" s="101"/>
      <c r="IT324" s="101"/>
      <c r="IU324" s="101"/>
      <c r="IV324" s="101"/>
      <c r="IW324" s="101"/>
      <c r="IX324" s="101"/>
      <c r="IY324" s="101"/>
      <c r="IZ324" s="101"/>
      <c r="JA324" s="101"/>
      <c r="JB324" s="101"/>
      <c r="JC324" s="101"/>
      <c r="JD324" s="101"/>
      <c r="JE324" s="101"/>
      <c r="JF324" s="101"/>
      <c r="JG324" s="101"/>
      <c r="JH324" s="101"/>
      <c r="JI324" s="101"/>
      <c r="JJ324" s="101"/>
      <c r="JK324" s="101"/>
      <c r="JL324" s="101"/>
      <c r="JM324" s="101"/>
      <c r="JN324" s="101"/>
      <c r="JO324" s="101"/>
      <c r="JP324" s="101"/>
      <c r="JQ324" s="101"/>
      <c r="JR324" s="101"/>
      <c r="JS324" s="101"/>
      <c r="JT324" s="101"/>
      <c r="JU324" s="101"/>
      <c r="JV324" s="101"/>
      <c r="JW324" s="101"/>
      <c r="JX324" s="101"/>
      <c r="JY324" s="101"/>
      <c r="JZ324" s="101"/>
      <c r="KA324" s="101"/>
      <c r="KB324" s="101"/>
      <c r="KC324" s="101"/>
      <c r="KD324" s="101"/>
      <c r="KE324" s="101"/>
      <c r="KF324" s="101"/>
      <c r="KG324" s="101"/>
      <c r="KH324" s="101"/>
      <c r="KI324" s="101"/>
      <c r="KJ324" s="101"/>
      <c r="KK324" s="101"/>
      <c r="KL324" s="101"/>
      <c r="KM324" s="101"/>
      <c r="KN324" s="101"/>
      <c r="KO324" s="101"/>
      <c r="KP324" s="101"/>
      <c r="KQ324" s="101"/>
      <c r="KR324" s="101"/>
      <c r="KS324" s="101"/>
      <c r="KT324" s="101"/>
      <c r="KU324" s="101"/>
      <c r="KV324" s="101"/>
      <c r="KW324" s="101"/>
      <c r="KX324" s="101"/>
      <c r="KY324" s="101"/>
      <c r="KZ324" s="101"/>
      <c r="LA324" s="101"/>
    </row>
    <row r="325" spans="1:313" s="6" customFormat="1" ht="30" customHeight="1" x14ac:dyDescent="0.25">
      <c r="A325" s="21"/>
      <c r="B325" s="21"/>
      <c r="C325" s="21"/>
      <c r="D325" s="22">
        <v>17</v>
      </c>
      <c r="E325" s="23">
        <f t="shared" si="42"/>
        <v>3200000</v>
      </c>
      <c r="F325" s="24">
        <v>0.04</v>
      </c>
      <c r="G325" s="23">
        <v>80000000</v>
      </c>
      <c r="H325" s="21">
        <v>6455</v>
      </c>
      <c r="I325" s="21"/>
      <c r="J325" s="21"/>
      <c r="K325" s="21"/>
      <c r="L325" s="21" t="s">
        <v>1110</v>
      </c>
      <c r="M325" s="2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1"/>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1"/>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c r="GE325" s="101"/>
      <c r="GF325" s="101"/>
      <c r="GG325" s="101"/>
      <c r="GH325" s="101"/>
      <c r="GI325" s="101"/>
      <c r="GJ325" s="101"/>
      <c r="GK325" s="101"/>
      <c r="GL325" s="101"/>
      <c r="GM325" s="101"/>
      <c r="GN325" s="101"/>
      <c r="GO325" s="101"/>
      <c r="GP325" s="101"/>
      <c r="GQ325" s="101"/>
      <c r="GR325" s="101"/>
      <c r="GS325" s="101"/>
      <c r="GT325" s="101"/>
      <c r="GU325" s="101"/>
      <c r="GV325" s="101"/>
      <c r="GW325" s="101"/>
      <c r="GX325" s="101"/>
      <c r="GY325" s="101"/>
      <c r="GZ325" s="101"/>
      <c r="HA325" s="101"/>
      <c r="HB325" s="101"/>
      <c r="HC325" s="101"/>
      <c r="HD325" s="101"/>
      <c r="HE325" s="101"/>
      <c r="HF325" s="101"/>
      <c r="HG325" s="101"/>
      <c r="HH325" s="101"/>
      <c r="HI325" s="101"/>
      <c r="HJ325" s="101"/>
      <c r="HK325" s="101"/>
      <c r="HL325" s="101"/>
      <c r="HM325" s="101"/>
      <c r="HN325" s="101"/>
      <c r="HO325" s="101"/>
      <c r="HP325" s="101"/>
      <c r="HQ325" s="101"/>
      <c r="HR325" s="101"/>
      <c r="HS325" s="101"/>
      <c r="HT325" s="101"/>
      <c r="HU325" s="101"/>
      <c r="HV325" s="101"/>
      <c r="HW325" s="101"/>
      <c r="HX325" s="101"/>
      <c r="HY325" s="101"/>
      <c r="HZ325" s="101"/>
      <c r="IA325" s="101"/>
      <c r="IB325" s="101"/>
      <c r="IC325" s="101"/>
      <c r="ID325" s="101"/>
      <c r="IE325" s="101"/>
      <c r="IF325" s="101"/>
      <c r="IG325" s="101"/>
      <c r="IH325" s="101"/>
      <c r="II325" s="101"/>
      <c r="IJ325" s="101"/>
      <c r="IK325" s="101"/>
      <c r="IL325" s="101"/>
      <c r="IM325" s="101"/>
      <c r="IN325" s="101"/>
      <c r="IO325" s="101"/>
      <c r="IP325" s="101"/>
      <c r="IQ325" s="101"/>
      <c r="IR325" s="101"/>
      <c r="IS325" s="101"/>
      <c r="IT325" s="101"/>
      <c r="IU325" s="101"/>
      <c r="IV325" s="101"/>
      <c r="IW325" s="101"/>
      <c r="IX325" s="101"/>
      <c r="IY325" s="101"/>
      <c r="IZ325" s="101"/>
      <c r="JA325" s="101"/>
      <c r="JB325" s="101"/>
      <c r="JC325" s="101"/>
      <c r="JD325" s="101"/>
      <c r="JE325" s="101"/>
      <c r="JF325" s="101"/>
      <c r="JG325" s="101"/>
      <c r="JH325" s="101"/>
      <c r="JI325" s="101"/>
      <c r="JJ325" s="101"/>
      <c r="JK325" s="101"/>
      <c r="JL325" s="101"/>
      <c r="JM325" s="101"/>
      <c r="JN325" s="101"/>
      <c r="JO325" s="101"/>
      <c r="JP325" s="101"/>
      <c r="JQ325" s="101"/>
      <c r="JR325" s="101"/>
      <c r="JS325" s="101"/>
      <c r="JT325" s="101"/>
      <c r="JU325" s="101"/>
      <c r="JV325" s="101"/>
      <c r="JW325" s="101"/>
      <c r="JX325" s="101"/>
      <c r="JY325" s="101"/>
      <c r="JZ325" s="101"/>
      <c r="KA325" s="101"/>
      <c r="KB325" s="101"/>
      <c r="KC325" s="101"/>
      <c r="KD325" s="101"/>
      <c r="KE325" s="101"/>
      <c r="KF325" s="101"/>
      <c r="KG325" s="101"/>
      <c r="KH325" s="101"/>
      <c r="KI325" s="101"/>
      <c r="KJ325" s="101"/>
      <c r="KK325" s="101"/>
      <c r="KL325" s="101"/>
      <c r="KM325" s="101"/>
      <c r="KN325" s="101"/>
      <c r="KO325" s="101"/>
      <c r="KP325" s="101"/>
      <c r="KQ325" s="101"/>
      <c r="KR325" s="101"/>
      <c r="KS325" s="101"/>
      <c r="KT325" s="101"/>
      <c r="KU325" s="101"/>
      <c r="KV325" s="101"/>
      <c r="KW325" s="101"/>
      <c r="KX325" s="101"/>
      <c r="KY325" s="101"/>
      <c r="KZ325" s="101"/>
      <c r="LA325" s="101"/>
    </row>
    <row r="326" spans="1:313" s="6" customFormat="1" ht="30" customHeight="1" x14ac:dyDescent="0.25">
      <c r="A326" s="23" t="s">
        <v>1237</v>
      </c>
      <c r="B326" s="23"/>
      <c r="C326" s="23"/>
      <c r="D326" s="34" t="s">
        <v>769</v>
      </c>
      <c r="E326" s="23">
        <f t="shared" ref="E326:E332" si="43">G326*F326</f>
        <v>7000000.0000000009</v>
      </c>
      <c r="F326" s="24">
        <v>7.0000000000000007E-2</v>
      </c>
      <c r="G326" s="23">
        <v>100000000</v>
      </c>
      <c r="H326" s="26" t="s">
        <v>434</v>
      </c>
      <c r="I326" s="26"/>
      <c r="J326" s="29"/>
      <c r="K326" s="29"/>
      <c r="L326" s="29" t="s">
        <v>406</v>
      </c>
      <c r="M326" s="2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1"/>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1"/>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c r="GE326" s="101"/>
      <c r="GF326" s="101"/>
      <c r="GG326" s="101"/>
      <c r="GH326" s="101"/>
      <c r="GI326" s="101"/>
      <c r="GJ326" s="101"/>
      <c r="GK326" s="101"/>
      <c r="GL326" s="101"/>
      <c r="GM326" s="101"/>
      <c r="GN326" s="101"/>
      <c r="GO326" s="101"/>
      <c r="GP326" s="101"/>
      <c r="GQ326" s="101"/>
      <c r="GR326" s="101"/>
      <c r="GS326" s="101"/>
      <c r="GT326" s="101"/>
      <c r="GU326" s="101"/>
      <c r="GV326" s="101"/>
      <c r="GW326" s="101"/>
      <c r="GX326" s="101"/>
      <c r="GY326" s="101"/>
      <c r="GZ326" s="101"/>
      <c r="HA326" s="101"/>
      <c r="HB326" s="101"/>
      <c r="HC326" s="101"/>
      <c r="HD326" s="101"/>
      <c r="HE326" s="101"/>
      <c r="HF326" s="101"/>
      <c r="HG326" s="101"/>
      <c r="HH326" s="101"/>
      <c r="HI326" s="101"/>
      <c r="HJ326" s="101"/>
      <c r="HK326" s="101"/>
      <c r="HL326" s="101"/>
      <c r="HM326" s="101"/>
      <c r="HN326" s="101"/>
      <c r="HO326" s="101"/>
      <c r="HP326" s="101"/>
      <c r="HQ326" s="101"/>
      <c r="HR326" s="101"/>
      <c r="HS326" s="101"/>
      <c r="HT326" s="101"/>
      <c r="HU326" s="101"/>
      <c r="HV326" s="101"/>
      <c r="HW326" s="101"/>
      <c r="HX326" s="101"/>
      <c r="HY326" s="101"/>
      <c r="HZ326" s="101"/>
      <c r="IA326" s="101"/>
      <c r="IB326" s="101"/>
      <c r="IC326" s="101"/>
      <c r="ID326" s="101"/>
      <c r="IE326" s="101"/>
      <c r="IF326" s="101"/>
      <c r="IG326" s="101"/>
      <c r="IH326" s="101"/>
      <c r="II326" s="101"/>
      <c r="IJ326" s="101"/>
      <c r="IK326" s="101"/>
      <c r="IL326" s="101"/>
      <c r="IM326" s="101"/>
      <c r="IN326" s="101"/>
      <c r="IO326" s="101"/>
      <c r="IP326" s="101"/>
      <c r="IQ326" s="101"/>
      <c r="IR326" s="101"/>
      <c r="IS326" s="101"/>
      <c r="IT326" s="101"/>
      <c r="IU326" s="101"/>
      <c r="IV326" s="101"/>
      <c r="IW326" s="101"/>
      <c r="IX326" s="101"/>
      <c r="IY326" s="101"/>
      <c r="IZ326" s="101"/>
      <c r="JA326" s="101"/>
      <c r="JB326" s="101"/>
      <c r="JC326" s="101"/>
      <c r="JD326" s="101"/>
      <c r="JE326" s="101"/>
      <c r="JF326" s="101"/>
      <c r="JG326" s="101"/>
      <c r="JH326" s="101"/>
      <c r="JI326" s="101"/>
      <c r="JJ326" s="101"/>
      <c r="JK326" s="101"/>
      <c r="JL326" s="101"/>
      <c r="JM326" s="101"/>
      <c r="JN326" s="101"/>
      <c r="JO326" s="101"/>
      <c r="JP326" s="101"/>
      <c r="JQ326" s="101"/>
      <c r="JR326" s="101"/>
      <c r="JS326" s="101"/>
      <c r="JT326" s="101"/>
      <c r="JU326" s="101"/>
      <c r="JV326" s="101"/>
      <c r="JW326" s="101"/>
      <c r="JX326" s="101"/>
      <c r="JY326" s="101"/>
      <c r="JZ326" s="101"/>
      <c r="KA326" s="101"/>
      <c r="KB326" s="101"/>
      <c r="KC326" s="101"/>
      <c r="KD326" s="101"/>
      <c r="KE326" s="101"/>
      <c r="KF326" s="101"/>
      <c r="KG326" s="101"/>
      <c r="KH326" s="101"/>
      <c r="KI326" s="101"/>
      <c r="KJ326" s="101"/>
      <c r="KK326" s="101"/>
      <c r="KL326" s="101"/>
      <c r="KM326" s="101"/>
      <c r="KN326" s="101"/>
      <c r="KO326" s="101"/>
      <c r="KP326" s="101"/>
      <c r="KQ326" s="101"/>
      <c r="KR326" s="101"/>
      <c r="KS326" s="101"/>
      <c r="KT326" s="101"/>
      <c r="KU326" s="101"/>
      <c r="KV326" s="101"/>
      <c r="KW326" s="101"/>
      <c r="KX326" s="101"/>
      <c r="KY326" s="101"/>
      <c r="KZ326" s="101"/>
      <c r="LA326" s="101"/>
    </row>
    <row r="327" spans="1:313" s="6" customFormat="1" ht="30" customHeight="1" x14ac:dyDescent="0.25">
      <c r="A327" s="21" t="s">
        <v>856</v>
      </c>
      <c r="B327" s="21"/>
      <c r="C327" s="21"/>
      <c r="D327" s="22">
        <v>17</v>
      </c>
      <c r="E327" s="23">
        <f t="shared" si="43"/>
        <v>400000</v>
      </c>
      <c r="F327" s="24">
        <v>0.04</v>
      </c>
      <c r="G327" s="23">
        <f>17500000-7500000</f>
        <v>10000000</v>
      </c>
      <c r="H327" s="23"/>
      <c r="I327" s="23"/>
      <c r="J327" s="21"/>
      <c r="K327" s="21"/>
      <c r="L327" s="21" t="s">
        <v>147</v>
      </c>
      <c r="M327" s="2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1"/>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1"/>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c r="GE327" s="101"/>
      <c r="GF327" s="101"/>
      <c r="GG327" s="101"/>
      <c r="GH327" s="101"/>
      <c r="GI327" s="101"/>
      <c r="GJ327" s="101"/>
      <c r="GK327" s="101"/>
      <c r="GL327" s="101"/>
      <c r="GM327" s="101"/>
      <c r="GN327" s="101"/>
      <c r="GO327" s="101"/>
      <c r="GP327" s="101"/>
      <c r="GQ327" s="101"/>
      <c r="GR327" s="101"/>
      <c r="GS327" s="101"/>
      <c r="GT327" s="101"/>
      <c r="GU327" s="101"/>
      <c r="GV327" s="101"/>
      <c r="GW327" s="101"/>
      <c r="GX327" s="101"/>
      <c r="GY327" s="101"/>
      <c r="GZ327" s="101"/>
      <c r="HA327" s="101"/>
      <c r="HB327" s="101"/>
      <c r="HC327" s="101"/>
      <c r="HD327" s="101"/>
      <c r="HE327" s="101"/>
      <c r="HF327" s="101"/>
      <c r="HG327" s="101"/>
      <c r="HH327" s="101"/>
      <c r="HI327" s="101"/>
      <c r="HJ327" s="101"/>
      <c r="HK327" s="101"/>
      <c r="HL327" s="101"/>
      <c r="HM327" s="101"/>
      <c r="HN327" s="101"/>
      <c r="HO327" s="101"/>
      <c r="HP327" s="101"/>
      <c r="HQ327" s="101"/>
      <c r="HR327" s="101"/>
      <c r="HS327" s="101"/>
      <c r="HT327" s="101"/>
      <c r="HU327" s="101"/>
      <c r="HV327" s="101"/>
      <c r="HW327" s="101"/>
      <c r="HX327" s="101"/>
      <c r="HY327" s="101"/>
      <c r="HZ327" s="101"/>
      <c r="IA327" s="101"/>
      <c r="IB327" s="101"/>
      <c r="IC327" s="101"/>
      <c r="ID327" s="101"/>
      <c r="IE327" s="101"/>
      <c r="IF327" s="101"/>
      <c r="IG327" s="101"/>
      <c r="IH327" s="101"/>
      <c r="II327" s="101"/>
      <c r="IJ327" s="101"/>
      <c r="IK327" s="101"/>
      <c r="IL327" s="101"/>
      <c r="IM327" s="101"/>
      <c r="IN327" s="101"/>
      <c r="IO327" s="101"/>
      <c r="IP327" s="101"/>
      <c r="IQ327" s="101"/>
      <c r="IR327" s="101"/>
      <c r="IS327" s="101"/>
      <c r="IT327" s="101"/>
      <c r="IU327" s="101"/>
      <c r="IV327" s="101"/>
      <c r="IW327" s="101"/>
      <c r="IX327" s="101"/>
      <c r="IY327" s="101"/>
      <c r="IZ327" s="101"/>
      <c r="JA327" s="101"/>
      <c r="JB327" s="101"/>
      <c r="JC327" s="101"/>
      <c r="JD327" s="101"/>
      <c r="JE327" s="101"/>
      <c r="JF327" s="101"/>
      <c r="JG327" s="101"/>
      <c r="JH327" s="101"/>
      <c r="JI327" s="101"/>
      <c r="JJ327" s="101"/>
      <c r="JK327" s="101"/>
      <c r="JL327" s="101"/>
      <c r="JM327" s="101"/>
      <c r="JN327" s="101"/>
      <c r="JO327" s="101"/>
      <c r="JP327" s="101"/>
      <c r="JQ327" s="101"/>
      <c r="JR327" s="101"/>
      <c r="JS327" s="101"/>
      <c r="JT327" s="101"/>
      <c r="JU327" s="101"/>
      <c r="JV327" s="101"/>
      <c r="JW327" s="101"/>
      <c r="JX327" s="101"/>
      <c r="JY327" s="101"/>
      <c r="JZ327" s="101"/>
      <c r="KA327" s="101"/>
      <c r="KB327" s="101"/>
      <c r="KC327" s="101"/>
      <c r="KD327" s="101"/>
      <c r="KE327" s="101"/>
      <c r="KF327" s="101"/>
      <c r="KG327" s="101"/>
      <c r="KH327" s="101"/>
      <c r="KI327" s="101"/>
      <c r="KJ327" s="101"/>
      <c r="KK327" s="101"/>
      <c r="KL327" s="101"/>
      <c r="KM327" s="101"/>
      <c r="KN327" s="101"/>
      <c r="KO327" s="101"/>
      <c r="KP327" s="101"/>
      <c r="KQ327" s="101"/>
      <c r="KR327" s="101"/>
      <c r="KS327" s="101"/>
      <c r="KT327" s="101"/>
      <c r="KU327" s="101"/>
      <c r="KV327" s="101"/>
      <c r="KW327" s="101"/>
      <c r="KX327" s="101"/>
      <c r="KY327" s="101"/>
      <c r="KZ327" s="101"/>
      <c r="LA327" s="101"/>
    </row>
    <row r="328" spans="1:313" s="6" customFormat="1" ht="30" customHeight="1" x14ac:dyDescent="0.25">
      <c r="A328" s="21"/>
      <c r="B328" s="21"/>
      <c r="C328" s="21"/>
      <c r="D328" s="22">
        <v>18</v>
      </c>
      <c r="E328" s="26">
        <f t="shared" si="43"/>
        <v>750000</v>
      </c>
      <c r="F328" s="27">
        <v>0.05</v>
      </c>
      <c r="G328" s="26">
        <v>15000000</v>
      </c>
      <c r="H328" s="26" t="s">
        <v>436</v>
      </c>
      <c r="I328" s="26"/>
      <c r="J328" s="29"/>
      <c r="K328" s="29"/>
      <c r="L328" s="29" t="s">
        <v>279</v>
      </c>
      <c r="M328" s="2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1"/>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1"/>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c r="GE328" s="101"/>
      <c r="GF328" s="101"/>
      <c r="GG328" s="101"/>
      <c r="GH328" s="101"/>
      <c r="GI328" s="101"/>
      <c r="GJ328" s="101"/>
      <c r="GK328" s="101"/>
      <c r="GL328" s="101"/>
      <c r="GM328" s="101"/>
      <c r="GN328" s="101"/>
      <c r="GO328" s="101"/>
      <c r="GP328" s="101"/>
      <c r="GQ328" s="101"/>
      <c r="GR328" s="101"/>
      <c r="GS328" s="101"/>
      <c r="GT328" s="101"/>
      <c r="GU328" s="101"/>
      <c r="GV328" s="101"/>
      <c r="GW328" s="101"/>
      <c r="GX328" s="101"/>
      <c r="GY328" s="101"/>
      <c r="GZ328" s="101"/>
      <c r="HA328" s="101"/>
      <c r="HB328" s="101"/>
      <c r="HC328" s="101"/>
      <c r="HD328" s="101"/>
      <c r="HE328" s="101"/>
      <c r="HF328" s="101"/>
      <c r="HG328" s="101"/>
      <c r="HH328" s="101"/>
      <c r="HI328" s="101"/>
      <c r="HJ328" s="101"/>
      <c r="HK328" s="101"/>
      <c r="HL328" s="101"/>
      <c r="HM328" s="101"/>
      <c r="HN328" s="101"/>
      <c r="HO328" s="101"/>
      <c r="HP328" s="101"/>
      <c r="HQ328" s="101"/>
      <c r="HR328" s="101"/>
      <c r="HS328" s="101"/>
      <c r="HT328" s="101"/>
      <c r="HU328" s="101"/>
      <c r="HV328" s="101"/>
      <c r="HW328" s="101"/>
      <c r="HX328" s="101"/>
      <c r="HY328" s="101"/>
      <c r="HZ328" s="101"/>
      <c r="IA328" s="101"/>
      <c r="IB328" s="101"/>
      <c r="IC328" s="101"/>
      <c r="ID328" s="101"/>
      <c r="IE328" s="101"/>
      <c r="IF328" s="101"/>
      <c r="IG328" s="101"/>
      <c r="IH328" s="101"/>
      <c r="II328" s="101"/>
      <c r="IJ328" s="101"/>
      <c r="IK328" s="101"/>
      <c r="IL328" s="101"/>
      <c r="IM328" s="101"/>
      <c r="IN328" s="101"/>
      <c r="IO328" s="101"/>
      <c r="IP328" s="101"/>
      <c r="IQ328" s="101"/>
      <c r="IR328" s="101"/>
      <c r="IS328" s="101"/>
      <c r="IT328" s="101"/>
      <c r="IU328" s="101"/>
      <c r="IV328" s="101"/>
      <c r="IW328" s="101"/>
      <c r="IX328" s="101"/>
      <c r="IY328" s="101"/>
      <c r="IZ328" s="101"/>
      <c r="JA328" s="101"/>
      <c r="JB328" s="101"/>
      <c r="JC328" s="101"/>
      <c r="JD328" s="101"/>
      <c r="JE328" s="101"/>
      <c r="JF328" s="101"/>
      <c r="JG328" s="101"/>
      <c r="JH328" s="101"/>
      <c r="JI328" s="101"/>
      <c r="JJ328" s="101"/>
      <c r="JK328" s="101"/>
      <c r="JL328" s="101"/>
      <c r="JM328" s="101"/>
      <c r="JN328" s="101"/>
      <c r="JO328" s="101"/>
      <c r="JP328" s="101"/>
      <c r="JQ328" s="101"/>
      <c r="JR328" s="101"/>
      <c r="JS328" s="101"/>
      <c r="JT328" s="101"/>
      <c r="JU328" s="101"/>
      <c r="JV328" s="101"/>
      <c r="JW328" s="101"/>
      <c r="JX328" s="101"/>
      <c r="JY328" s="101"/>
      <c r="JZ328" s="101"/>
      <c r="KA328" s="101"/>
      <c r="KB328" s="101"/>
      <c r="KC328" s="101"/>
      <c r="KD328" s="101"/>
      <c r="KE328" s="101"/>
      <c r="KF328" s="101"/>
      <c r="KG328" s="101"/>
      <c r="KH328" s="101"/>
      <c r="KI328" s="101"/>
      <c r="KJ328" s="101"/>
      <c r="KK328" s="101"/>
      <c r="KL328" s="101"/>
      <c r="KM328" s="101"/>
      <c r="KN328" s="101"/>
      <c r="KO328" s="101"/>
      <c r="KP328" s="101"/>
      <c r="KQ328" s="101"/>
      <c r="KR328" s="101"/>
      <c r="KS328" s="101"/>
      <c r="KT328" s="101"/>
      <c r="KU328" s="101"/>
      <c r="KV328" s="101"/>
      <c r="KW328" s="101"/>
      <c r="KX328" s="101"/>
      <c r="KY328" s="101"/>
      <c r="KZ328" s="101"/>
      <c r="LA328" s="101"/>
    </row>
    <row r="329" spans="1:313" s="6" customFormat="1" ht="30" customHeight="1" x14ac:dyDescent="0.25">
      <c r="A329" s="21"/>
      <c r="B329" s="21"/>
      <c r="C329" s="21"/>
      <c r="D329" s="22">
        <v>18</v>
      </c>
      <c r="E329" s="26">
        <f t="shared" si="43"/>
        <v>2250000</v>
      </c>
      <c r="F329" s="24">
        <v>4.4999999999999998E-2</v>
      </c>
      <c r="G329" s="23">
        <v>50000000</v>
      </c>
      <c r="H329" s="23" t="s">
        <v>1236</v>
      </c>
      <c r="I329" s="23"/>
      <c r="J329" s="21"/>
      <c r="K329" s="21"/>
      <c r="L329" s="21" t="s">
        <v>1115</v>
      </c>
      <c r="M329" s="2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1"/>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1"/>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c r="GE329" s="101"/>
      <c r="GF329" s="101"/>
      <c r="GG329" s="101"/>
      <c r="GH329" s="101"/>
      <c r="GI329" s="101"/>
      <c r="GJ329" s="101"/>
      <c r="GK329" s="101"/>
      <c r="GL329" s="101"/>
      <c r="GM329" s="101"/>
      <c r="GN329" s="101"/>
      <c r="GO329" s="101"/>
      <c r="GP329" s="101"/>
      <c r="GQ329" s="101"/>
      <c r="GR329" s="101"/>
      <c r="GS329" s="101"/>
      <c r="GT329" s="101"/>
      <c r="GU329" s="101"/>
      <c r="GV329" s="101"/>
      <c r="GW329" s="101"/>
      <c r="GX329" s="101"/>
      <c r="GY329" s="101"/>
      <c r="GZ329" s="101"/>
      <c r="HA329" s="101"/>
      <c r="HB329" s="101"/>
      <c r="HC329" s="101"/>
      <c r="HD329" s="101"/>
      <c r="HE329" s="101"/>
      <c r="HF329" s="101"/>
      <c r="HG329" s="101"/>
      <c r="HH329" s="101"/>
      <c r="HI329" s="101"/>
      <c r="HJ329" s="101"/>
      <c r="HK329" s="101"/>
      <c r="HL329" s="101"/>
      <c r="HM329" s="101"/>
      <c r="HN329" s="101"/>
      <c r="HO329" s="101"/>
      <c r="HP329" s="101"/>
      <c r="HQ329" s="101"/>
      <c r="HR329" s="101"/>
      <c r="HS329" s="101"/>
      <c r="HT329" s="101"/>
      <c r="HU329" s="101"/>
      <c r="HV329" s="101"/>
      <c r="HW329" s="101"/>
      <c r="HX329" s="101"/>
      <c r="HY329" s="101"/>
      <c r="HZ329" s="101"/>
      <c r="IA329" s="101"/>
      <c r="IB329" s="101"/>
      <c r="IC329" s="101"/>
      <c r="ID329" s="101"/>
      <c r="IE329" s="101"/>
      <c r="IF329" s="101"/>
      <c r="IG329" s="101"/>
      <c r="IH329" s="101"/>
      <c r="II329" s="101"/>
      <c r="IJ329" s="101"/>
      <c r="IK329" s="101"/>
      <c r="IL329" s="101"/>
      <c r="IM329" s="101"/>
      <c r="IN329" s="101"/>
      <c r="IO329" s="101"/>
      <c r="IP329" s="101"/>
      <c r="IQ329" s="101"/>
      <c r="IR329" s="101"/>
      <c r="IS329" s="101"/>
      <c r="IT329" s="101"/>
      <c r="IU329" s="101"/>
      <c r="IV329" s="101"/>
      <c r="IW329" s="101"/>
      <c r="IX329" s="101"/>
      <c r="IY329" s="101"/>
      <c r="IZ329" s="101"/>
      <c r="JA329" s="101"/>
      <c r="JB329" s="101"/>
      <c r="JC329" s="101"/>
      <c r="JD329" s="101"/>
      <c r="JE329" s="101"/>
      <c r="JF329" s="101"/>
      <c r="JG329" s="101"/>
      <c r="JH329" s="101"/>
      <c r="JI329" s="101"/>
      <c r="JJ329" s="101"/>
      <c r="JK329" s="101"/>
      <c r="JL329" s="101"/>
      <c r="JM329" s="101"/>
      <c r="JN329" s="101"/>
      <c r="JO329" s="101"/>
      <c r="JP329" s="101"/>
      <c r="JQ329" s="101"/>
      <c r="JR329" s="101"/>
      <c r="JS329" s="101"/>
      <c r="JT329" s="101"/>
      <c r="JU329" s="101"/>
      <c r="JV329" s="101"/>
      <c r="JW329" s="101"/>
      <c r="JX329" s="101"/>
      <c r="JY329" s="101"/>
      <c r="JZ329" s="101"/>
      <c r="KA329" s="101"/>
      <c r="KB329" s="101"/>
      <c r="KC329" s="101"/>
      <c r="KD329" s="101"/>
      <c r="KE329" s="101"/>
      <c r="KF329" s="101"/>
      <c r="KG329" s="101"/>
      <c r="KH329" s="101"/>
      <c r="KI329" s="101"/>
      <c r="KJ329" s="101"/>
      <c r="KK329" s="101"/>
      <c r="KL329" s="101"/>
      <c r="KM329" s="101"/>
      <c r="KN329" s="101"/>
      <c r="KO329" s="101"/>
      <c r="KP329" s="101"/>
      <c r="KQ329" s="101"/>
      <c r="KR329" s="101"/>
      <c r="KS329" s="101"/>
      <c r="KT329" s="101"/>
      <c r="KU329" s="101"/>
      <c r="KV329" s="101"/>
      <c r="KW329" s="101"/>
      <c r="KX329" s="101"/>
      <c r="KY329" s="101"/>
      <c r="KZ329" s="101"/>
      <c r="LA329" s="101"/>
    </row>
    <row r="330" spans="1:313" s="6" customFormat="1" ht="30" customHeight="1" x14ac:dyDescent="0.25">
      <c r="A330" s="21"/>
      <c r="B330" s="21"/>
      <c r="C330" s="21"/>
      <c r="D330" s="22">
        <v>18</v>
      </c>
      <c r="E330" s="23">
        <f t="shared" si="43"/>
        <v>1350000</v>
      </c>
      <c r="F330" s="24">
        <v>4.4999999999999998E-2</v>
      </c>
      <c r="G330" s="23">
        <v>30000000</v>
      </c>
      <c r="H330" s="23" t="s">
        <v>862</v>
      </c>
      <c r="I330" s="23"/>
      <c r="J330" s="23"/>
      <c r="K330" s="23"/>
      <c r="L330" s="23" t="s">
        <v>866</v>
      </c>
      <c r="M330" s="2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1"/>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1"/>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c r="GE330" s="101"/>
      <c r="GF330" s="101"/>
      <c r="GG330" s="101"/>
      <c r="GH330" s="101"/>
      <c r="GI330" s="101"/>
      <c r="GJ330" s="101"/>
      <c r="GK330" s="101"/>
      <c r="GL330" s="101"/>
      <c r="GM330" s="101"/>
      <c r="GN330" s="101"/>
      <c r="GO330" s="101"/>
      <c r="GP330" s="101"/>
      <c r="GQ330" s="101"/>
      <c r="GR330" s="101"/>
      <c r="GS330" s="101"/>
      <c r="GT330" s="101"/>
      <c r="GU330" s="101"/>
      <c r="GV330" s="101"/>
      <c r="GW330" s="101"/>
      <c r="GX330" s="101"/>
      <c r="GY330" s="101"/>
      <c r="GZ330" s="101"/>
      <c r="HA330" s="101"/>
      <c r="HB330" s="101"/>
      <c r="HC330" s="101"/>
      <c r="HD330" s="101"/>
      <c r="HE330" s="101"/>
      <c r="HF330" s="101"/>
      <c r="HG330" s="101"/>
      <c r="HH330" s="101"/>
      <c r="HI330" s="101"/>
      <c r="HJ330" s="101"/>
      <c r="HK330" s="101"/>
      <c r="HL330" s="101"/>
      <c r="HM330" s="101"/>
      <c r="HN330" s="101"/>
      <c r="HO330" s="101"/>
      <c r="HP330" s="101"/>
      <c r="HQ330" s="101"/>
      <c r="HR330" s="101"/>
      <c r="HS330" s="101"/>
      <c r="HT330" s="101"/>
      <c r="HU330" s="101"/>
      <c r="HV330" s="101"/>
      <c r="HW330" s="101"/>
      <c r="HX330" s="101"/>
      <c r="HY330" s="101"/>
      <c r="HZ330" s="101"/>
      <c r="IA330" s="101"/>
      <c r="IB330" s="101"/>
      <c r="IC330" s="101"/>
      <c r="ID330" s="101"/>
      <c r="IE330" s="101"/>
      <c r="IF330" s="101"/>
      <c r="IG330" s="101"/>
      <c r="IH330" s="101"/>
      <c r="II330" s="101"/>
      <c r="IJ330" s="101"/>
      <c r="IK330" s="101"/>
      <c r="IL330" s="101"/>
      <c r="IM330" s="101"/>
      <c r="IN330" s="101"/>
      <c r="IO330" s="101"/>
      <c r="IP330" s="101"/>
      <c r="IQ330" s="101"/>
      <c r="IR330" s="101"/>
      <c r="IS330" s="101"/>
      <c r="IT330" s="101"/>
      <c r="IU330" s="101"/>
      <c r="IV330" s="101"/>
      <c r="IW330" s="101"/>
      <c r="IX330" s="101"/>
      <c r="IY330" s="101"/>
      <c r="IZ330" s="101"/>
      <c r="JA330" s="101"/>
      <c r="JB330" s="101"/>
      <c r="JC330" s="101"/>
      <c r="JD330" s="101"/>
      <c r="JE330" s="101"/>
      <c r="JF330" s="101"/>
      <c r="JG330" s="101"/>
      <c r="JH330" s="101"/>
      <c r="JI330" s="101"/>
      <c r="JJ330" s="101"/>
      <c r="JK330" s="101"/>
      <c r="JL330" s="101"/>
      <c r="JM330" s="101"/>
      <c r="JN330" s="101"/>
      <c r="JO330" s="101"/>
      <c r="JP330" s="101"/>
      <c r="JQ330" s="101"/>
      <c r="JR330" s="101"/>
      <c r="JS330" s="101"/>
      <c r="JT330" s="101"/>
      <c r="JU330" s="101"/>
      <c r="JV330" s="101"/>
      <c r="JW330" s="101"/>
      <c r="JX330" s="101"/>
      <c r="JY330" s="101"/>
      <c r="JZ330" s="101"/>
      <c r="KA330" s="101"/>
      <c r="KB330" s="101"/>
      <c r="KC330" s="101"/>
      <c r="KD330" s="101"/>
      <c r="KE330" s="101"/>
      <c r="KF330" s="101"/>
      <c r="KG330" s="101"/>
      <c r="KH330" s="101"/>
      <c r="KI330" s="101"/>
      <c r="KJ330" s="101"/>
      <c r="KK330" s="101"/>
      <c r="KL330" s="101"/>
      <c r="KM330" s="101"/>
      <c r="KN330" s="101"/>
      <c r="KO330" s="101"/>
      <c r="KP330" s="101"/>
      <c r="KQ330" s="101"/>
      <c r="KR330" s="101"/>
      <c r="KS330" s="101"/>
      <c r="KT330" s="101"/>
      <c r="KU330" s="101"/>
      <c r="KV330" s="101"/>
      <c r="KW330" s="101"/>
      <c r="KX330" s="101"/>
      <c r="KY330" s="101"/>
      <c r="KZ330" s="101"/>
      <c r="LA330" s="101"/>
    </row>
    <row r="331" spans="1:313" s="6" customFormat="1" ht="30" customHeight="1" x14ac:dyDescent="0.25">
      <c r="A331" s="60" t="s">
        <v>962</v>
      </c>
      <c r="B331" s="60"/>
      <c r="C331" s="60"/>
      <c r="D331" s="30">
        <v>18</v>
      </c>
      <c r="E331" s="23">
        <f t="shared" si="43"/>
        <v>15000000</v>
      </c>
      <c r="F331" s="24">
        <v>0.05</v>
      </c>
      <c r="G331" s="23">
        <v>300000000</v>
      </c>
      <c r="H331" s="23" t="s">
        <v>729</v>
      </c>
      <c r="I331" s="23"/>
      <c r="J331" s="21"/>
      <c r="K331" s="21"/>
      <c r="L331" s="21" t="s">
        <v>728</v>
      </c>
      <c r="M331" s="2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1"/>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1"/>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c r="GE331" s="101"/>
      <c r="GF331" s="101"/>
      <c r="GG331" s="101"/>
      <c r="GH331" s="101"/>
      <c r="GI331" s="101"/>
      <c r="GJ331" s="101"/>
      <c r="GK331" s="101"/>
      <c r="GL331" s="101"/>
      <c r="GM331" s="101"/>
      <c r="GN331" s="101"/>
      <c r="GO331" s="101"/>
      <c r="GP331" s="101"/>
      <c r="GQ331" s="101"/>
      <c r="GR331" s="101"/>
      <c r="GS331" s="101"/>
      <c r="GT331" s="101"/>
      <c r="GU331" s="101"/>
      <c r="GV331" s="101"/>
      <c r="GW331" s="101"/>
      <c r="GX331" s="101"/>
      <c r="GY331" s="101"/>
      <c r="GZ331" s="101"/>
      <c r="HA331" s="101"/>
      <c r="HB331" s="101"/>
      <c r="HC331" s="101"/>
      <c r="HD331" s="101"/>
      <c r="HE331" s="101"/>
      <c r="HF331" s="101"/>
      <c r="HG331" s="101"/>
      <c r="HH331" s="101"/>
      <c r="HI331" s="101"/>
      <c r="HJ331" s="101"/>
      <c r="HK331" s="101"/>
      <c r="HL331" s="101"/>
      <c r="HM331" s="101"/>
      <c r="HN331" s="101"/>
      <c r="HO331" s="101"/>
      <c r="HP331" s="101"/>
      <c r="HQ331" s="101"/>
      <c r="HR331" s="101"/>
      <c r="HS331" s="101"/>
      <c r="HT331" s="101"/>
      <c r="HU331" s="101"/>
      <c r="HV331" s="101"/>
      <c r="HW331" s="101"/>
      <c r="HX331" s="101"/>
      <c r="HY331" s="101"/>
      <c r="HZ331" s="101"/>
      <c r="IA331" s="101"/>
      <c r="IB331" s="101"/>
      <c r="IC331" s="101"/>
      <c r="ID331" s="101"/>
      <c r="IE331" s="101"/>
      <c r="IF331" s="101"/>
      <c r="IG331" s="101"/>
      <c r="IH331" s="101"/>
      <c r="II331" s="101"/>
      <c r="IJ331" s="101"/>
      <c r="IK331" s="101"/>
      <c r="IL331" s="101"/>
      <c r="IM331" s="101"/>
      <c r="IN331" s="101"/>
      <c r="IO331" s="101"/>
      <c r="IP331" s="101"/>
      <c r="IQ331" s="101"/>
      <c r="IR331" s="101"/>
      <c r="IS331" s="101"/>
      <c r="IT331" s="101"/>
      <c r="IU331" s="101"/>
      <c r="IV331" s="101"/>
      <c r="IW331" s="101"/>
      <c r="IX331" s="101"/>
      <c r="IY331" s="101"/>
      <c r="IZ331" s="101"/>
      <c r="JA331" s="101"/>
      <c r="JB331" s="101"/>
      <c r="JC331" s="101"/>
      <c r="JD331" s="101"/>
      <c r="JE331" s="101"/>
      <c r="JF331" s="101"/>
      <c r="JG331" s="101"/>
      <c r="JH331" s="101"/>
      <c r="JI331" s="101"/>
      <c r="JJ331" s="101"/>
      <c r="JK331" s="101"/>
      <c r="JL331" s="101"/>
      <c r="JM331" s="101"/>
      <c r="JN331" s="101"/>
      <c r="JO331" s="101"/>
      <c r="JP331" s="101"/>
      <c r="JQ331" s="101"/>
      <c r="JR331" s="101"/>
      <c r="JS331" s="101"/>
      <c r="JT331" s="101"/>
      <c r="JU331" s="101"/>
      <c r="JV331" s="101"/>
      <c r="JW331" s="101"/>
      <c r="JX331" s="101"/>
      <c r="JY331" s="101"/>
      <c r="JZ331" s="101"/>
      <c r="KA331" s="101"/>
      <c r="KB331" s="101"/>
      <c r="KC331" s="101"/>
      <c r="KD331" s="101"/>
      <c r="KE331" s="101"/>
      <c r="KF331" s="101"/>
      <c r="KG331" s="101"/>
      <c r="KH331" s="101"/>
      <c r="KI331" s="101"/>
      <c r="KJ331" s="101"/>
      <c r="KK331" s="101"/>
      <c r="KL331" s="101"/>
      <c r="KM331" s="101"/>
      <c r="KN331" s="101"/>
      <c r="KO331" s="101"/>
      <c r="KP331" s="101"/>
      <c r="KQ331" s="101"/>
      <c r="KR331" s="101"/>
      <c r="KS331" s="101"/>
      <c r="KT331" s="101"/>
      <c r="KU331" s="101"/>
      <c r="KV331" s="101"/>
      <c r="KW331" s="101"/>
      <c r="KX331" s="101"/>
      <c r="KY331" s="101"/>
      <c r="KZ331" s="101"/>
      <c r="LA331" s="101"/>
    </row>
    <row r="332" spans="1:313" s="6" customFormat="1" ht="30" customHeight="1" x14ac:dyDescent="0.25">
      <c r="A332" s="29"/>
      <c r="B332" s="29"/>
      <c r="C332" s="29"/>
      <c r="D332" s="30">
        <v>18</v>
      </c>
      <c r="E332" s="23">
        <f t="shared" si="43"/>
        <v>1000000</v>
      </c>
      <c r="F332" s="27">
        <v>0.05</v>
      </c>
      <c r="G332" s="23">
        <v>20000000</v>
      </c>
      <c r="H332" s="23" t="s">
        <v>865</v>
      </c>
      <c r="I332" s="23"/>
      <c r="J332" s="23"/>
      <c r="K332" s="23"/>
      <c r="L332" s="23" t="s">
        <v>479</v>
      </c>
      <c r="M332" s="2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1"/>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c r="GE332" s="101"/>
      <c r="GF332" s="101"/>
      <c r="GG332" s="101"/>
      <c r="GH332" s="101"/>
      <c r="GI332" s="101"/>
      <c r="GJ332" s="101"/>
      <c r="GK332" s="101"/>
      <c r="GL332" s="101"/>
      <c r="GM332" s="101"/>
      <c r="GN332" s="101"/>
      <c r="GO332" s="101"/>
      <c r="GP332" s="101"/>
      <c r="GQ332" s="101"/>
      <c r="GR332" s="101"/>
      <c r="GS332" s="101"/>
      <c r="GT332" s="101"/>
      <c r="GU332" s="101"/>
      <c r="GV332" s="101"/>
      <c r="GW332" s="101"/>
      <c r="GX332" s="101"/>
      <c r="GY332" s="101"/>
      <c r="GZ332" s="101"/>
      <c r="HA332" s="101"/>
      <c r="HB332" s="101"/>
      <c r="HC332" s="101"/>
      <c r="HD332" s="101"/>
      <c r="HE332" s="101"/>
      <c r="HF332" s="101"/>
      <c r="HG332" s="101"/>
      <c r="HH332" s="101"/>
      <c r="HI332" s="101"/>
      <c r="HJ332" s="101"/>
      <c r="HK332" s="101"/>
      <c r="HL332" s="101"/>
      <c r="HM332" s="101"/>
      <c r="HN332" s="101"/>
      <c r="HO332" s="101"/>
      <c r="HP332" s="101"/>
      <c r="HQ332" s="101"/>
      <c r="HR332" s="101"/>
      <c r="HS332" s="101"/>
      <c r="HT332" s="101"/>
      <c r="HU332" s="101"/>
      <c r="HV332" s="101"/>
      <c r="HW332" s="101"/>
      <c r="HX332" s="101"/>
      <c r="HY332" s="101"/>
      <c r="HZ332" s="101"/>
      <c r="IA332" s="101"/>
      <c r="IB332" s="101"/>
      <c r="IC332" s="101"/>
      <c r="ID332" s="101"/>
      <c r="IE332" s="101"/>
      <c r="IF332" s="101"/>
      <c r="IG332" s="101"/>
      <c r="IH332" s="101"/>
      <c r="II332" s="101"/>
      <c r="IJ332" s="101"/>
      <c r="IK332" s="101"/>
      <c r="IL332" s="101"/>
      <c r="IM332" s="101"/>
      <c r="IN332" s="101"/>
      <c r="IO332" s="101"/>
      <c r="IP332" s="101"/>
      <c r="IQ332" s="101"/>
      <c r="IR332" s="101"/>
      <c r="IS332" s="101"/>
      <c r="IT332" s="101"/>
      <c r="IU332" s="101"/>
      <c r="IV332" s="101"/>
      <c r="IW332" s="101"/>
      <c r="IX332" s="101"/>
      <c r="IY332" s="101"/>
      <c r="IZ332" s="101"/>
      <c r="JA332" s="101"/>
      <c r="JB332" s="101"/>
      <c r="JC332" s="101"/>
      <c r="JD332" s="101"/>
      <c r="JE332" s="101"/>
      <c r="JF332" s="101"/>
      <c r="JG332" s="101"/>
      <c r="JH332" s="101"/>
      <c r="JI332" s="101"/>
      <c r="JJ332" s="101"/>
      <c r="JK332" s="101"/>
      <c r="JL332" s="101"/>
      <c r="JM332" s="101"/>
      <c r="JN332" s="101"/>
      <c r="JO332" s="101"/>
      <c r="JP332" s="101"/>
      <c r="JQ332" s="101"/>
      <c r="JR332" s="101"/>
      <c r="JS332" s="101"/>
      <c r="JT332" s="101"/>
      <c r="JU332" s="101"/>
      <c r="JV332" s="101"/>
      <c r="JW332" s="101"/>
      <c r="JX332" s="101"/>
      <c r="JY332" s="101"/>
      <c r="JZ332" s="101"/>
      <c r="KA332" s="101"/>
      <c r="KB332" s="101"/>
      <c r="KC332" s="101"/>
      <c r="KD332" s="101"/>
      <c r="KE332" s="101"/>
      <c r="KF332" s="101"/>
      <c r="KG332" s="101"/>
      <c r="KH332" s="101"/>
      <c r="KI332" s="101"/>
      <c r="KJ332" s="101"/>
      <c r="KK332" s="101"/>
      <c r="KL332" s="101"/>
      <c r="KM332" s="101"/>
      <c r="KN332" s="101"/>
      <c r="KO332" s="101"/>
      <c r="KP332" s="101"/>
      <c r="KQ332" s="101"/>
      <c r="KR332" s="101"/>
      <c r="KS332" s="101"/>
      <c r="KT332" s="101"/>
      <c r="KU332" s="101"/>
      <c r="KV332" s="101"/>
      <c r="KW332" s="101"/>
      <c r="KX332" s="101"/>
      <c r="KY332" s="101"/>
      <c r="KZ332" s="101"/>
      <c r="LA332" s="101"/>
    </row>
    <row r="333" spans="1:313" s="6" customFormat="1" ht="30" customHeight="1" x14ac:dyDescent="0.25">
      <c r="A333" s="21"/>
      <c r="B333" s="21"/>
      <c r="C333" s="21"/>
      <c r="D333" s="22">
        <v>18</v>
      </c>
      <c r="E333" s="23">
        <v>20000000</v>
      </c>
      <c r="F333" s="24"/>
      <c r="G333" s="23" t="s">
        <v>2</v>
      </c>
      <c r="H333" s="21" t="s">
        <v>1241</v>
      </c>
      <c r="I333" s="21"/>
      <c r="J333" s="21"/>
      <c r="K333" s="21"/>
      <c r="L333" s="21" t="s">
        <v>1240</v>
      </c>
      <c r="M333" s="2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1"/>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c r="GE333" s="101"/>
      <c r="GF333" s="101"/>
      <c r="GG333" s="101"/>
      <c r="GH333" s="101"/>
      <c r="GI333" s="101"/>
      <c r="GJ333" s="101"/>
      <c r="GK333" s="101"/>
      <c r="GL333" s="101"/>
      <c r="GM333" s="101"/>
      <c r="GN333" s="101"/>
      <c r="GO333" s="101"/>
      <c r="GP333" s="101"/>
      <c r="GQ333" s="101"/>
      <c r="GR333" s="101"/>
      <c r="GS333" s="101"/>
      <c r="GT333" s="101"/>
      <c r="GU333" s="101"/>
      <c r="GV333" s="101"/>
      <c r="GW333" s="101"/>
      <c r="GX333" s="101"/>
      <c r="GY333" s="101"/>
      <c r="GZ333" s="101"/>
      <c r="HA333" s="101"/>
      <c r="HB333" s="101"/>
      <c r="HC333" s="101"/>
      <c r="HD333" s="101"/>
      <c r="HE333" s="101"/>
      <c r="HF333" s="101"/>
      <c r="HG333" s="101"/>
      <c r="HH333" s="101"/>
      <c r="HI333" s="101"/>
      <c r="HJ333" s="101"/>
      <c r="HK333" s="101"/>
      <c r="HL333" s="101"/>
      <c r="HM333" s="101"/>
      <c r="HN333" s="101"/>
      <c r="HO333" s="101"/>
      <c r="HP333" s="101"/>
      <c r="HQ333" s="101"/>
      <c r="HR333" s="101"/>
      <c r="HS333" s="101"/>
      <c r="HT333" s="101"/>
      <c r="HU333" s="101"/>
      <c r="HV333" s="101"/>
      <c r="HW333" s="101"/>
      <c r="HX333" s="101"/>
      <c r="HY333" s="101"/>
      <c r="HZ333" s="101"/>
      <c r="IA333" s="101"/>
      <c r="IB333" s="101"/>
      <c r="IC333" s="101"/>
      <c r="ID333" s="101"/>
      <c r="IE333" s="101"/>
      <c r="IF333" s="101"/>
      <c r="IG333" s="101"/>
      <c r="IH333" s="101"/>
      <c r="II333" s="101"/>
      <c r="IJ333" s="101"/>
      <c r="IK333" s="101"/>
      <c r="IL333" s="101"/>
      <c r="IM333" s="101"/>
      <c r="IN333" s="101"/>
      <c r="IO333" s="101"/>
      <c r="IP333" s="101"/>
      <c r="IQ333" s="101"/>
      <c r="IR333" s="101"/>
      <c r="IS333" s="101"/>
      <c r="IT333" s="101"/>
      <c r="IU333" s="101"/>
      <c r="IV333" s="101"/>
      <c r="IW333" s="101"/>
      <c r="IX333" s="101"/>
      <c r="IY333" s="101"/>
      <c r="IZ333" s="101"/>
      <c r="JA333" s="101"/>
      <c r="JB333" s="101"/>
      <c r="JC333" s="101"/>
      <c r="JD333" s="101"/>
      <c r="JE333" s="101"/>
      <c r="JF333" s="101"/>
      <c r="JG333" s="101"/>
      <c r="JH333" s="101"/>
      <c r="JI333" s="101"/>
      <c r="JJ333" s="101"/>
      <c r="JK333" s="101"/>
      <c r="JL333" s="101"/>
      <c r="JM333" s="101"/>
      <c r="JN333" s="101"/>
      <c r="JO333" s="101"/>
      <c r="JP333" s="101"/>
      <c r="JQ333" s="101"/>
      <c r="JR333" s="101"/>
      <c r="JS333" s="101"/>
      <c r="JT333" s="101"/>
      <c r="JU333" s="101"/>
      <c r="JV333" s="101"/>
      <c r="JW333" s="101"/>
      <c r="JX333" s="101"/>
      <c r="JY333" s="101"/>
      <c r="JZ333" s="101"/>
      <c r="KA333" s="101"/>
      <c r="KB333" s="101"/>
      <c r="KC333" s="101"/>
      <c r="KD333" s="101"/>
      <c r="KE333" s="101"/>
      <c r="KF333" s="101"/>
      <c r="KG333" s="101"/>
      <c r="KH333" s="101"/>
      <c r="KI333" s="101"/>
      <c r="KJ333" s="101"/>
      <c r="KK333" s="101"/>
      <c r="KL333" s="101"/>
      <c r="KM333" s="101"/>
      <c r="KN333" s="101"/>
      <c r="KO333" s="101"/>
      <c r="KP333" s="101"/>
      <c r="KQ333" s="101"/>
      <c r="KR333" s="101"/>
      <c r="KS333" s="101"/>
      <c r="KT333" s="101"/>
      <c r="KU333" s="101"/>
      <c r="KV333" s="101"/>
      <c r="KW333" s="101"/>
      <c r="KX333" s="101"/>
      <c r="KY333" s="101"/>
      <c r="KZ333" s="101"/>
      <c r="LA333" s="101"/>
    </row>
    <row r="334" spans="1:313" s="6" customFormat="1" ht="30" customHeight="1" x14ac:dyDescent="0.25">
      <c r="A334" s="23" t="s">
        <v>1242</v>
      </c>
      <c r="B334" s="23"/>
      <c r="C334" s="23"/>
      <c r="D334" s="34">
        <v>18</v>
      </c>
      <c r="E334" s="23">
        <f>G334*F334</f>
        <v>4000000</v>
      </c>
      <c r="F334" s="24">
        <v>0.05</v>
      </c>
      <c r="G334" s="23">
        <v>80000000</v>
      </c>
      <c r="H334" s="23" t="s">
        <v>1097</v>
      </c>
      <c r="I334" s="23"/>
      <c r="J334" s="21"/>
      <c r="K334" s="21"/>
      <c r="L334" s="21" t="s">
        <v>79</v>
      </c>
      <c r="M334" s="2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1"/>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c r="GE334" s="101"/>
      <c r="GF334" s="101"/>
      <c r="GG334" s="101"/>
      <c r="GH334" s="101"/>
      <c r="GI334" s="101"/>
      <c r="GJ334" s="101"/>
      <c r="GK334" s="101"/>
      <c r="GL334" s="101"/>
      <c r="GM334" s="101"/>
      <c r="GN334" s="101"/>
      <c r="GO334" s="101"/>
      <c r="GP334" s="101"/>
      <c r="GQ334" s="101"/>
      <c r="GR334" s="101"/>
      <c r="GS334" s="101"/>
      <c r="GT334" s="101"/>
      <c r="GU334" s="101"/>
      <c r="GV334" s="101"/>
      <c r="GW334" s="101"/>
      <c r="GX334" s="101"/>
      <c r="GY334" s="101"/>
      <c r="GZ334" s="101"/>
      <c r="HA334" s="101"/>
      <c r="HB334" s="101"/>
      <c r="HC334" s="101"/>
      <c r="HD334" s="101"/>
      <c r="HE334" s="101"/>
      <c r="HF334" s="101"/>
      <c r="HG334" s="101"/>
      <c r="HH334" s="101"/>
      <c r="HI334" s="101"/>
      <c r="HJ334" s="101"/>
      <c r="HK334" s="101"/>
      <c r="HL334" s="101"/>
      <c r="HM334" s="101"/>
      <c r="HN334" s="101"/>
      <c r="HO334" s="101"/>
      <c r="HP334" s="101"/>
      <c r="HQ334" s="101"/>
      <c r="HR334" s="101"/>
      <c r="HS334" s="101"/>
      <c r="HT334" s="101"/>
      <c r="HU334" s="101"/>
      <c r="HV334" s="101"/>
      <c r="HW334" s="101"/>
      <c r="HX334" s="101"/>
      <c r="HY334" s="101"/>
      <c r="HZ334" s="101"/>
      <c r="IA334" s="101"/>
      <c r="IB334" s="101"/>
      <c r="IC334" s="101"/>
      <c r="ID334" s="101"/>
      <c r="IE334" s="101"/>
      <c r="IF334" s="101"/>
      <c r="IG334" s="101"/>
      <c r="IH334" s="101"/>
      <c r="II334" s="101"/>
      <c r="IJ334" s="101"/>
      <c r="IK334" s="101"/>
      <c r="IL334" s="101"/>
      <c r="IM334" s="101"/>
      <c r="IN334" s="101"/>
      <c r="IO334" s="101"/>
      <c r="IP334" s="101"/>
      <c r="IQ334" s="101"/>
      <c r="IR334" s="101"/>
      <c r="IS334" s="101"/>
      <c r="IT334" s="101"/>
      <c r="IU334" s="101"/>
      <c r="IV334" s="101"/>
      <c r="IW334" s="101"/>
      <c r="IX334" s="101"/>
      <c r="IY334" s="101"/>
      <c r="IZ334" s="101"/>
      <c r="JA334" s="101"/>
      <c r="JB334" s="101"/>
      <c r="JC334" s="101"/>
      <c r="JD334" s="101"/>
      <c r="JE334" s="101"/>
      <c r="JF334" s="101"/>
      <c r="JG334" s="101"/>
      <c r="JH334" s="101"/>
      <c r="JI334" s="101"/>
      <c r="JJ334" s="101"/>
      <c r="JK334" s="101"/>
      <c r="JL334" s="101"/>
      <c r="JM334" s="101"/>
      <c r="JN334" s="101"/>
      <c r="JO334" s="101"/>
      <c r="JP334" s="101"/>
      <c r="JQ334" s="101"/>
      <c r="JR334" s="101"/>
      <c r="JS334" s="101"/>
      <c r="JT334" s="101"/>
      <c r="JU334" s="101"/>
      <c r="JV334" s="101"/>
      <c r="JW334" s="101"/>
      <c r="JX334" s="101"/>
      <c r="JY334" s="101"/>
      <c r="JZ334" s="101"/>
      <c r="KA334" s="101"/>
      <c r="KB334" s="101"/>
      <c r="KC334" s="101"/>
      <c r="KD334" s="101"/>
      <c r="KE334" s="101"/>
      <c r="KF334" s="101"/>
      <c r="KG334" s="101"/>
      <c r="KH334" s="101"/>
      <c r="KI334" s="101"/>
      <c r="KJ334" s="101"/>
      <c r="KK334" s="101"/>
      <c r="KL334" s="101"/>
      <c r="KM334" s="101"/>
      <c r="KN334" s="101"/>
      <c r="KO334" s="101"/>
      <c r="KP334" s="101"/>
      <c r="KQ334" s="101"/>
      <c r="KR334" s="101"/>
      <c r="KS334" s="101"/>
      <c r="KT334" s="101"/>
      <c r="KU334" s="101"/>
      <c r="KV334" s="101"/>
      <c r="KW334" s="101"/>
      <c r="KX334" s="101"/>
      <c r="KY334" s="101"/>
      <c r="KZ334" s="101"/>
      <c r="LA334" s="101"/>
    </row>
    <row r="335" spans="1:313" s="6" customFormat="1" ht="30" customHeight="1" x14ac:dyDescent="0.25">
      <c r="A335" s="21"/>
      <c r="B335" s="21"/>
      <c r="C335" s="21"/>
      <c r="D335" s="22">
        <v>18</v>
      </c>
      <c r="E335" s="23">
        <v>400000</v>
      </c>
      <c r="F335" s="24"/>
      <c r="G335" s="23" t="s">
        <v>2</v>
      </c>
      <c r="H335" s="21" t="s">
        <v>1244</v>
      </c>
      <c r="I335" s="21"/>
      <c r="J335" s="21"/>
      <c r="K335" s="21"/>
      <c r="L335" s="21" t="s">
        <v>1243</v>
      </c>
      <c r="M335" s="2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1"/>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c r="GE335" s="101"/>
      <c r="GF335" s="101"/>
      <c r="GG335" s="101"/>
      <c r="GH335" s="101"/>
      <c r="GI335" s="101"/>
      <c r="GJ335" s="101"/>
      <c r="GK335" s="101"/>
      <c r="GL335" s="101"/>
      <c r="GM335" s="101"/>
      <c r="GN335" s="101"/>
      <c r="GO335" s="101"/>
      <c r="GP335" s="101"/>
      <c r="GQ335" s="101"/>
      <c r="GR335" s="101"/>
      <c r="GS335" s="101"/>
      <c r="GT335" s="101"/>
      <c r="GU335" s="101"/>
      <c r="GV335" s="101"/>
      <c r="GW335" s="101"/>
      <c r="GX335" s="101"/>
      <c r="GY335" s="101"/>
      <c r="GZ335" s="101"/>
      <c r="HA335" s="101"/>
      <c r="HB335" s="101"/>
      <c r="HC335" s="101"/>
      <c r="HD335" s="101"/>
      <c r="HE335" s="101"/>
      <c r="HF335" s="101"/>
      <c r="HG335" s="101"/>
      <c r="HH335" s="101"/>
      <c r="HI335" s="101"/>
      <c r="HJ335" s="101"/>
      <c r="HK335" s="101"/>
      <c r="HL335" s="101"/>
      <c r="HM335" s="101"/>
      <c r="HN335" s="101"/>
      <c r="HO335" s="101"/>
      <c r="HP335" s="101"/>
      <c r="HQ335" s="101"/>
      <c r="HR335" s="101"/>
      <c r="HS335" s="101"/>
      <c r="HT335" s="101"/>
      <c r="HU335" s="101"/>
      <c r="HV335" s="101"/>
      <c r="HW335" s="101"/>
      <c r="HX335" s="101"/>
      <c r="HY335" s="101"/>
      <c r="HZ335" s="101"/>
      <c r="IA335" s="101"/>
      <c r="IB335" s="101"/>
      <c r="IC335" s="101"/>
      <c r="ID335" s="101"/>
      <c r="IE335" s="101"/>
      <c r="IF335" s="101"/>
      <c r="IG335" s="101"/>
      <c r="IH335" s="101"/>
      <c r="II335" s="101"/>
      <c r="IJ335" s="101"/>
      <c r="IK335" s="101"/>
      <c r="IL335" s="101"/>
      <c r="IM335" s="101"/>
      <c r="IN335" s="101"/>
      <c r="IO335" s="101"/>
      <c r="IP335" s="101"/>
      <c r="IQ335" s="101"/>
      <c r="IR335" s="101"/>
      <c r="IS335" s="101"/>
      <c r="IT335" s="101"/>
      <c r="IU335" s="101"/>
      <c r="IV335" s="101"/>
      <c r="IW335" s="101"/>
      <c r="IX335" s="101"/>
      <c r="IY335" s="101"/>
      <c r="IZ335" s="101"/>
      <c r="JA335" s="101"/>
      <c r="JB335" s="101"/>
      <c r="JC335" s="101"/>
      <c r="JD335" s="101"/>
      <c r="JE335" s="101"/>
      <c r="JF335" s="101"/>
      <c r="JG335" s="101"/>
      <c r="JH335" s="101"/>
      <c r="JI335" s="101"/>
      <c r="JJ335" s="101"/>
      <c r="JK335" s="101"/>
      <c r="JL335" s="101"/>
      <c r="JM335" s="101"/>
      <c r="JN335" s="101"/>
      <c r="JO335" s="101"/>
      <c r="JP335" s="101"/>
      <c r="JQ335" s="101"/>
      <c r="JR335" s="101"/>
      <c r="JS335" s="101"/>
      <c r="JT335" s="101"/>
      <c r="JU335" s="101"/>
      <c r="JV335" s="101"/>
      <c r="JW335" s="101"/>
      <c r="JX335" s="101"/>
      <c r="JY335" s="101"/>
      <c r="JZ335" s="101"/>
      <c r="KA335" s="101"/>
      <c r="KB335" s="101"/>
      <c r="KC335" s="101"/>
      <c r="KD335" s="101"/>
      <c r="KE335" s="101"/>
      <c r="KF335" s="101"/>
      <c r="KG335" s="101"/>
      <c r="KH335" s="101"/>
      <c r="KI335" s="101"/>
      <c r="KJ335" s="101"/>
      <c r="KK335" s="101"/>
      <c r="KL335" s="101"/>
      <c r="KM335" s="101"/>
      <c r="KN335" s="101"/>
      <c r="KO335" s="101"/>
      <c r="KP335" s="101"/>
      <c r="KQ335" s="101"/>
      <c r="KR335" s="101"/>
      <c r="KS335" s="101"/>
      <c r="KT335" s="101"/>
      <c r="KU335" s="101"/>
      <c r="KV335" s="101"/>
      <c r="KW335" s="101"/>
      <c r="KX335" s="101"/>
      <c r="KY335" s="101"/>
      <c r="KZ335" s="101"/>
      <c r="LA335" s="101"/>
    </row>
    <row r="336" spans="1:313" s="6" customFormat="1" ht="30" customHeight="1" x14ac:dyDescent="0.25">
      <c r="A336" s="30"/>
      <c r="B336" s="30"/>
      <c r="C336" s="30"/>
      <c r="D336" s="30">
        <v>19</v>
      </c>
      <c r="E336" s="23">
        <f>G336*F336</f>
        <v>1400000</v>
      </c>
      <c r="F336" s="24">
        <v>0.04</v>
      </c>
      <c r="G336" s="23">
        <v>35000000</v>
      </c>
      <c r="H336" s="23" t="s">
        <v>407</v>
      </c>
      <c r="I336" s="23"/>
      <c r="J336" s="23"/>
      <c r="K336" s="23"/>
      <c r="L336" s="23" t="s">
        <v>282</v>
      </c>
      <c r="M336" s="2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1"/>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c r="GE336" s="101"/>
      <c r="GF336" s="101"/>
      <c r="GG336" s="101"/>
      <c r="GH336" s="101"/>
      <c r="GI336" s="101"/>
      <c r="GJ336" s="101"/>
      <c r="GK336" s="101"/>
      <c r="GL336" s="101"/>
      <c r="GM336" s="101"/>
      <c r="GN336" s="101"/>
      <c r="GO336" s="101"/>
      <c r="GP336" s="101"/>
      <c r="GQ336" s="101"/>
      <c r="GR336" s="101"/>
      <c r="GS336" s="101"/>
      <c r="GT336" s="101"/>
      <c r="GU336" s="101"/>
      <c r="GV336" s="101"/>
      <c r="GW336" s="101"/>
      <c r="GX336" s="101"/>
      <c r="GY336" s="101"/>
      <c r="GZ336" s="101"/>
      <c r="HA336" s="101"/>
      <c r="HB336" s="101"/>
      <c r="HC336" s="101"/>
      <c r="HD336" s="101"/>
      <c r="HE336" s="101"/>
      <c r="HF336" s="101"/>
      <c r="HG336" s="101"/>
      <c r="HH336" s="101"/>
      <c r="HI336" s="101"/>
      <c r="HJ336" s="101"/>
      <c r="HK336" s="101"/>
      <c r="HL336" s="101"/>
      <c r="HM336" s="101"/>
      <c r="HN336" s="101"/>
      <c r="HO336" s="101"/>
      <c r="HP336" s="101"/>
      <c r="HQ336" s="101"/>
      <c r="HR336" s="101"/>
      <c r="HS336" s="101"/>
      <c r="HT336" s="101"/>
      <c r="HU336" s="101"/>
      <c r="HV336" s="101"/>
      <c r="HW336" s="101"/>
      <c r="HX336" s="101"/>
      <c r="HY336" s="101"/>
      <c r="HZ336" s="101"/>
      <c r="IA336" s="101"/>
      <c r="IB336" s="101"/>
      <c r="IC336" s="101"/>
      <c r="ID336" s="101"/>
      <c r="IE336" s="101"/>
      <c r="IF336" s="101"/>
      <c r="IG336" s="101"/>
      <c r="IH336" s="101"/>
      <c r="II336" s="101"/>
      <c r="IJ336" s="101"/>
      <c r="IK336" s="101"/>
      <c r="IL336" s="101"/>
      <c r="IM336" s="101"/>
      <c r="IN336" s="101"/>
      <c r="IO336" s="101"/>
      <c r="IP336" s="101"/>
      <c r="IQ336" s="101"/>
      <c r="IR336" s="101"/>
      <c r="IS336" s="101"/>
      <c r="IT336" s="101"/>
      <c r="IU336" s="101"/>
      <c r="IV336" s="101"/>
      <c r="IW336" s="101"/>
      <c r="IX336" s="101"/>
      <c r="IY336" s="101"/>
      <c r="IZ336" s="101"/>
      <c r="JA336" s="101"/>
      <c r="JB336" s="101"/>
      <c r="JC336" s="101"/>
      <c r="JD336" s="101"/>
      <c r="JE336" s="101"/>
      <c r="JF336" s="101"/>
      <c r="JG336" s="101"/>
      <c r="JH336" s="101"/>
      <c r="JI336" s="101"/>
      <c r="JJ336" s="101"/>
      <c r="JK336" s="101"/>
      <c r="JL336" s="101"/>
      <c r="JM336" s="101"/>
      <c r="JN336" s="101"/>
      <c r="JO336" s="101"/>
      <c r="JP336" s="101"/>
      <c r="JQ336" s="101"/>
      <c r="JR336" s="101"/>
      <c r="JS336" s="101"/>
      <c r="JT336" s="101"/>
      <c r="JU336" s="101"/>
      <c r="JV336" s="101"/>
      <c r="JW336" s="101"/>
      <c r="JX336" s="101"/>
      <c r="JY336" s="101"/>
      <c r="JZ336" s="101"/>
      <c r="KA336" s="101"/>
      <c r="KB336" s="101"/>
      <c r="KC336" s="101"/>
      <c r="KD336" s="101"/>
      <c r="KE336" s="101"/>
      <c r="KF336" s="101"/>
      <c r="KG336" s="101"/>
      <c r="KH336" s="101"/>
      <c r="KI336" s="101"/>
      <c r="KJ336" s="101"/>
      <c r="KK336" s="101"/>
      <c r="KL336" s="101"/>
      <c r="KM336" s="101"/>
      <c r="KN336" s="101"/>
      <c r="KO336" s="101"/>
      <c r="KP336" s="101"/>
      <c r="KQ336" s="101"/>
      <c r="KR336" s="101"/>
      <c r="KS336" s="101"/>
      <c r="KT336" s="101"/>
      <c r="KU336" s="101"/>
      <c r="KV336" s="101"/>
      <c r="KW336" s="101"/>
      <c r="KX336" s="101"/>
      <c r="KY336" s="101"/>
      <c r="KZ336" s="101"/>
      <c r="LA336" s="101"/>
    </row>
    <row r="337" spans="1:313" s="6" customFormat="1" ht="30" customHeight="1" x14ac:dyDescent="0.25">
      <c r="A337" s="21" t="s">
        <v>967</v>
      </c>
      <c r="B337" s="21"/>
      <c r="C337" s="21"/>
      <c r="D337" s="22">
        <v>20</v>
      </c>
      <c r="E337" s="23">
        <f t="shared" ref="E337:E339" si="44">G337*F337</f>
        <v>5000000</v>
      </c>
      <c r="F337" s="24">
        <v>0.05</v>
      </c>
      <c r="G337" s="23">
        <v>100000000</v>
      </c>
      <c r="H337" s="23" t="s">
        <v>250</v>
      </c>
      <c r="I337" s="23"/>
      <c r="J337" s="21"/>
      <c r="K337" s="21">
        <v>2</v>
      </c>
      <c r="L337" s="21" t="s">
        <v>27</v>
      </c>
      <c r="M337" s="21">
        <v>53</v>
      </c>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1"/>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c r="GE337" s="101"/>
      <c r="GF337" s="101"/>
      <c r="GG337" s="101"/>
      <c r="GH337" s="101"/>
      <c r="GI337" s="101"/>
      <c r="GJ337" s="101"/>
      <c r="GK337" s="101"/>
      <c r="GL337" s="101"/>
      <c r="GM337" s="101"/>
      <c r="GN337" s="101"/>
      <c r="GO337" s="101"/>
      <c r="GP337" s="101"/>
      <c r="GQ337" s="101"/>
      <c r="GR337" s="101"/>
      <c r="GS337" s="101"/>
      <c r="GT337" s="101"/>
      <c r="GU337" s="101"/>
      <c r="GV337" s="101"/>
      <c r="GW337" s="101"/>
      <c r="GX337" s="101"/>
      <c r="GY337" s="101"/>
      <c r="GZ337" s="101"/>
      <c r="HA337" s="101"/>
      <c r="HB337" s="101"/>
      <c r="HC337" s="101"/>
      <c r="HD337" s="101"/>
      <c r="HE337" s="101"/>
      <c r="HF337" s="101"/>
      <c r="HG337" s="101"/>
      <c r="HH337" s="101"/>
      <c r="HI337" s="101"/>
      <c r="HJ337" s="101"/>
      <c r="HK337" s="101"/>
      <c r="HL337" s="101"/>
      <c r="HM337" s="101"/>
      <c r="HN337" s="101"/>
      <c r="HO337" s="101"/>
      <c r="HP337" s="101"/>
      <c r="HQ337" s="101"/>
      <c r="HR337" s="101"/>
      <c r="HS337" s="101"/>
      <c r="HT337" s="101"/>
      <c r="HU337" s="101"/>
      <c r="HV337" s="101"/>
      <c r="HW337" s="101"/>
      <c r="HX337" s="101"/>
      <c r="HY337" s="101"/>
      <c r="HZ337" s="101"/>
      <c r="IA337" s="101"/>
      <c r="IB337" s="101"/>
      <c r="IC337" s="101"/>
      <c r="ID337" s="101"/>
      <c r="IE337" s="101"/>
      <c r="IF337" s="101"/>
      <c r="IG337" s="101"/>
      <c r="IH337" s="101"/>
      <c r="II337" s="101"/>
      <c r="IJ337" s="101"/>
      <c r="IK337" s="101"/>
      <c r="IL337" s="101"/>
      <c r="IM337" s="101"/>
      <c r="IN337" s="101"/>
      <c r="IO337" s="101"/>
      <c r="IP337" s="101"/>
      <c r="IQ337" s="101"/>
      <c r="IR337" s="101"/>
      <c r="IS337" s="101"/>
      <c r="IT337" s="101"/>
      <c r="IU337" s="101"/>
      <c r="IV337" s="101"/>
      <c r="IW337" s="101"/>
      <c r="IX337" s="101"/>
      <c r="IY337" s="101"/>
      <c r="IZ337" s="101"/>
      <c r="JA337" s="101"/>
      <c r="JB337" s="101"/>
      <c r="JC337" s="101"/>
      <c r="JD337" s="101"/>
      <c r="JE337" s="101"/>
      <c r="JF337" s="101"/>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c r="KE337" s="101"/>
      <c r="KF337" s="101"/>
      <c r="KG337" s="101"/>
      <c r="KH337" s="101"/>
      <c r="KI337" s="101"/>
      <c r="KJ337" s="101"/>
      <c r="KK337" s="101"/>
      <c r="KL337" s="101"/>
      <c r="KM337" s="101"/>
      <c r="KN337" s="101"/>
      <c r="KO337" s="101"/>
      <c r="KP337" s="101"/>
      <c r="KQ337" s="101"/>
      <c r="KR337" s="101"/>
      <c r="KS337" s="101"/>
      <c r="KT337" s="101"/>
      <c r="KU337" s="101"/>
      <c r="KV337" s="101"/>
      <c r="KW337" s="101"/>
      <c r="KX337" s="101"/>
      <c r="KY337" s="101"/>
      <c r="KZ337" s="101"/>
      <c r="LA337" s="101"/>
    </row>
    <row r="338" spans="1:313" s="6" customFormat="1" ht="30" customHeight="1" x14ac:dyDescent="0.25">
      <c r="A338" s="28" t="s">
        <v>779</v>
      </c>
      <c r="B338" s="28"/>
      <c r="C338" s="28"/>
      <c r="D338" s="37">
        <v>20</v>
      </c>
      <c r="E338" s="23">
        <f t="shared" si="44"/>
        <v>1400000</v>
      </c>
      <c r="F338" s="27">
        <v>0.04</v>
      </c>
      <c r="G338" s="26">
        <v>35000000</v>
      </c>
      <c r="H338" s="39"/>
      <c r="I338" s="39"/>
      <c r="J338" s="38"/>
      <c r="K338" s="38"/>
      <c r="L338" s="38" t="s">
        <v>778</v>
      </c>
      <c r="M338" s="2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1"/>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c r="GE338" s="101"/>
      <c r="GF338" s="101"/>
      <c r="GG338" s="101"/>
      <c r="GH338" s="101"/>
      <c r="GI338" s="101"/>
      <c r="GJ338" s="101"/>
      <c r="GK338" s="101"/>
      <c r="GL338" s="101"/>
      <c r="GM338" s="101"/>
      <c r="GN338" s="101"/>
      <c r="GO338" s="101"/>
      <c r="GP338" s="101"/>
      <c r="GQ338" s="101"/>
      <c r="GR338" s="101"/>
      <c r="GS338" s="101"/>
      <c r="GT338" s="101"/>
      <c r="GU338" s="101"/>
      <c r="GV338" s="101"/>
      <c r="GW338" s="101"/>
      <c r="GX338" s="101"/>
      <c r="GY338" s="101"/>
      <c r="GZ338" s="101"/>
      <c r="HA338" s="101"/>
      <c r="HB338" s="101"/>
      <c r="HC338" s="101"/>
      <c r="HD338" s="101"/>
      <c r="HE338" s="101"/>
      <c r="HF338" s="101"/>
      <c r="HG338" s="101"/>
      <c r="HH338" s="101"/>
      <c r="HI338" s="101"/>
      <c r="HJ338" s="101"/>
      <c r="HK338" s="101"/>
      <c r="HL338" s="101"/>
      <c r="HM338" s="101"/>
      <c r="HN338" s="101"/>
      <c r="HO338" s="101"/>
      <c r="HP338" s="101"/>
      <c r="HQ338" s="101"/>
      <c r="HR338" s="101"/>
      <c r="HS338" s="101"/>
      <c r="HT338" s="101"/>
      <c r="HU338" s="101"/>
      <c r="HV338" s="101"/>
      <c r="HW338" s="101"/>
      <c r="HX338" s="101"/>
      <c r="HY338" s="101"/>
      <c r="HZ338" s="101"/>
      <c r="IA338" s="101"/>
      <c r="IB338" s="101"/>
      <c r="IC338" s="101"/>
      <c r="ID338" s="101"/>
      <c r="IE338" s="101"/>
      <c r="IF338" s="101"/>
      <c r="IG338" s="101"/>
      <c r="IH338" s="101"/>
      <c r="II338" s="101"/>
      <c r="IJ338" s="101"/>
      <c r="IK338" s="101"/>
      <c r="IL338" s="101"/>
      <c r="IM338" s="101"/>
      <c r="IN338" s="101"/>
      <c r="IO338" s="101"/>
      <c r="IP338" s="101"/>
      <c r="IQ338" s="101"/>
      <c r="IR338" s="101"/>
      <c r="IS338" s="101"/>
      <c r="IT338" s="101"/>
      <c r="IU338" s="101"/>
      <c r="IV338" s="101"/>
      <c r="IW338" s="101"/>
      <c r="IX338" s="101"/>
      <c r="IY338" s="101"/>
      <c r="IZ338" s="101"/>
      <c r="JA338" s="101"/>
      <c r="JB338" s="101"/>
      <c r="JC338" s="101"/>
      <c r="JD338" s="101"/>
      <c r="JE338" s="101"/>
      <c r="JF338" s="101"/>
      <c r="JG338" s="101"/>
      <c r="JH338" s="101"/>
      <c r="JI338" s="101"/>
      <c r="JJ338" s="101"/>
      <c r="JK338" s="101"/>
      <c r="JL338" s="101"/>
      <c r="JM338" s="101"/>
      <c r="JN338" s="101"/>
      <c r="JO338" s="101"/>
      <c r="JP338" s="101"/>
      <c r="JQ338" s="101"/>
      <c r="JR338" s="101"/>
      <c r="JS338" s="101"/>
      <c r="JT338" s="101"/>
      <c r="JU338" s="101"/>
      <c r="JV338" s="101"/>
      <c r="JW338" s="101"/>
      <c r="JX338" s="101"/>
      <c r="JY338" s="101"/>
      <c r="JZ338" s="101"/>
      <c r="KA338" s="101"/>
      <c r="KB338" s="101"/>
      <c r="KC338" s="101"/>
      <c r="KD338" s="101"/>
      <c r="KE338" s="101"/>
      <c r="KF338" s="101"/>
      <c r="KG338" s="101"/>
      <c r="KH338" s="101"/>
      <c r="KI338" s="101"/>
      <c r="KJ338" s="101"/>
      <c r="KK338" s="101"/>
      <c r="KL338" s="101"/>
      <c r="KM338" s="101"/>
      <c r="KN338" s="101"/>
      <c r="KO338" s="101"/>
      <c r="KP338" s="101"/>
      <c r="KQ338" s="101"/>
      <c r="KR338" s="101"/>
      <c r="KS338" s="101"/>
      <c r="KT338" s="101"/>
      <c r="KU338" s="101"/>
      <c r="KV338" s="101"/>
      <c r="KW338" s="101"/>
      <c r="KX338" s="101"/>
      <c r="KY338" s="101"/>
      <c r="KZ338" s="101"/>
      <c r="LA338" s="101"/>
    </row>
    <row r="339" spans="1:313" s="6" customFormat="1" ht="30" customHeight="1" x14ac:dyDescent="0.25">
      <c r="A339" s="60" t="s">
        <v>1121</v>
      </c>
      <c r="B339" s="60"/>
      <c r="C339" s="60"/>
      <c r="D339" s="30">
        <v>20</v>
      </c>
      <c r="E339" s="55">
        <f t="shared" si="44"/>
        <v>5900000</v>
      </c>
      <c r="F339" s="79">
        <v>0.05</v>
      </c>
      <c r="G339" s="55">
        <v>118000000</v>
      </c>
      <c r="H339" s="55" t="s">
        <v>164</v>
      </c>
      <c r="I339" s="55"/>
      <c r="J339" s="60"/>
      <c r="K339" s="60"/>
      <c r="L339" s="60" t="s">
        <v>288</v>
      </c>
      <c r="M339" s="2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1"/>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c r="GE339" s="101"/>
      <c r="GF339" s="101"/>
      <c r="GG339" s="101"/>
      <c r="GH339" s="101"/>
      <c r="GI339" s="101"/>
      <c r="GJ339" s="101"/>
      <c r="GK339" s="101"/>
      <c r="GL339" s="101"/>
      <c r="GM339" s="101"/>
      <c r="GN339" s="101"/>
      <c r="GO339" s="101"/>
      <c r="GP339" s="101"/>
      <c r="GQ339" s="101"/>
      <c r="GR339" s="101"/>
      <c r="GS339" s="101"/>
      <c r="GT339" s="101"/>
      <c r="GU339" s="101"/>
      <c r="GV339" s="101"/>
      <c r="GW339" s="101"/>
      <c r="GX339" s="101"/>
      <c r="GY339" s="101"/>
      <c r="GZ339" s="101"/>
      <c r="HA339" s="101"/>
      <c r="HB339" s="101"/>
      <c r="HC339" s="101"/>
      <c r="HD339" s="101"/>
      <c r="HE339" s="101"/>
      <c r="HF339" s="101"/>
      <c r="HG339" s="101"/>
      <c r="HH339" s="101"/>
      <c r="HI339" s="101"/>
      <c r="HJ339" s="101"/>
      <c r="HK339" s="101"/>
      <c r="HL339" s="101"/>
      <c r="HM339" s="101"/>
      <c r="HN339" s="101"/>
      <c r="HO339" s="101"/>
      <c r="HP339" s="101"/>
      <c r="HQ339" s="101"/>
      <c r="HR339" s="101"/>
      <c r="HS339" s="101"/>
      <c r="HT339" s="101"/>
      <c r="HU339" s="101"/>
      <c r="HV339" s="101"/>
      <c r="HW339" s="101"/>
      <c r="HX339" s="101"/>
      <c r="HY339" s="101"/>
      <c r="HZ339" s="101"/>
      <c r="IA339" s="101"/>
      <c r="IB339" s="101"/>
      <c r="IC339" s="101"/>
      <c r="ID339" s="101"/>
      <c r="IE339" s="101"/>
      <c r="IF339" s="101"/>
      <c r="IG339" s="101"/>
      <c r="IH339" s="101"/>
      <c r="II339" s="101"/>
      <c r="IJ339" s="101"/>
      <c r="IK339" s="101"/>
      <c r="IL339" s="101"/>
      <c r="IM339" s="101"/>
      <c r="IN339" s="101"/>
      <c r="IO339" s="101"/>
      <c r="IP339" s="101"/>
      <c r="IQ339" s="101"/>
      <c r="IR339" s="101"/>
      <c r="IS339" s="101"/>
      <c r="IT339" s="101"/>
      <c r="IU339" s="101"/>
      <c r="IV339" s="101"/>
      <c r="IW339" s="101"/>
      <c r="IX339" s="101"/>
      <c r="IY339" s="101"/>
      <c r="IZ339" s="101"/>
      <c r="JA339" s="101"/>
      <c r="JB339" s="101"/>
      <c r="JC339" s="101"/>
      <c r="JD339" s="101"/>
      <c r="JE339" s="101"/>
      <c r="JF339" s="101"/>
      <c r="JG339" s="101"/>
      <c r="JH339" s="101"/>
      <c r="JI339" s="101"/>
      <c r="JJ339" s="101"/>
      <c r="JK339" s="101"/>
      <c r="JL339" s="101"/>
      <c r="JM339" s="101"/>
      <c r="JN339" s="101"/>
      <c r="JO339" s="101"/>
      <c r="JP339" s="101"/>
      <c r="JQ339" s="101"/>
      <c r="JR339" s="101"/>
      <c r="JS339" s="101"/>
      <c r="JT339" s="101"/>
      <c r="JU339" s="101"/>
      <c r="JV339" s="101"/>
      <c r="JW339" s="101"/>
      <c r="JX339" s="101"/>
      <c r="JY339" s="101"/>
      <c r="JZ339" s="101"/>
      <c r="KA339" s="101"/>
      <c r="KB339" s="101"/>
      <c r="KC339" s="101"/>
      <c r="KD339" s="101"/>
      <c r="KE339" s="101"/>
      <c r="KF339" s="101"/>
      <c r="KG339" s="101"/>
      <c r="KH339" s="101"/>
      <c r="KI339" s="101"/>
      <c r="KJ339" s="101"/>
      <c r="KK339" s="101"/>
      <c r="KL339" s="101"/>
      <c r="KM339" s="101"/>
      <c r="KN339" s="101"/>
      <c r="KO339" s="101"/>
      <c r="KP339" s="101"/>
      <c r="KQ339" s="101"/>
      <c r="KR339" s="101"/>
      <c r="KS339" s="101"/>
      <c r="KT339" s="101"/>
      <c r="KU339" s="101"/>
      <c r="KV339" s="101"/>
      <c r="KW339" s="101"/>
      <c r="KX339" s="101"/>
      <c r="KY339" s="101"/>
      <c r="KZ339" s="101"/>
      <c r="LA339" s="101"/>
    </row>
    <row r="340" spans="1:313" s="6" customFormat="1" ht="30" customHeight="1" x14ac:dyDescent="0.25">
      <c r="A340" s="29" t="s">
        <v>1259</v>
      </c>
      <c r="B340" s="29"/>
      <c r="C340" s="29"/>
      <c r="D340" s="30" t="s">
        <v>1258</v>
      </c>
      <c r="E340" s="23">
        <f t="shared" ref="E340:E341" si="45">G340*F340</f>
        <v>7250000</v>
      </c>
      <c r="F340" s="24">
        <v>0.05</v>
      </c>
      <c r="G340" s="23">
        <v>145000000</v>
      </c>
      <c r="H340" s="23" t="s">
        <v>428</v>
      </c>
      <c r="I340" s="23"/>
      <c r="J340" s="21"/>
      <c r="K340" s="21">
        <v>22</v>
      </c>
      <c r="L340" s="21" t="s">
        <v>45</v>
      </c>
      <c r="M340" s="2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1"/>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c r="GE340" s="101"/>
      <c r="GF340" s="101"/>
      <c r="GG340" s="101"/>
      <c r="GH340" s="101"/>
      <c r="GI340" s="101"/>
      <c r="GJ340" s="101"/>
      <c r="GK340" s="101"/>
      <c r="GL340" s="101"/>
      <c r="GM340" s="101"/>
      <c r="GN340" s="101"/>
      <c r="GO340" s="101"/>
      <c r="GP340" s="101"/>
      <c r="GQ340" s="101"/>
      <c r="GR340" s="101"/>
      <c r="GS340" s="101"/>
      <c r="GT340" s="101"/>
      <c r="GU340" s="101"/>
      <c r="GV340" s="101"/>
      <c r="GW340" s="101"/>
      <c r="GX340" s="101"/>
      <c r="GY340" s="101"/>
      <c r="GZ340" s="101"/>
      <c r="HA340" s="101"/>
      <c r="HB340" s="101"/>
      <c r="HC340" s="101"/>
      <c r="HD340" s="101"/>
      <c r="HE340" s="101"/>
      <c r="HF340" s="101"/>
      <c r="HG340" s="101"/>
      <c r="HH340" s="101"/>
      <c r="HI340" s="101"/>
      <c r="HJ340" s="101"/>
      <c r="HK340" s="101"/>
      <c r="HL340" s="101"/>
      <c r="HM340" s="101"/>
      <c r="HN340" s="101"/>
      <c r="HO340" s="101"/>
      <c r="HP340" s="101"/>
      <c r="HQ340" s="101"/>
      <c r="HR340" s="101"/>
      <c r="HS340" s="101"/>
      <c r="HT340" s="101"/>
      <c r="HU340" s="101"/>
      <c r="HV340" s="101"/>
      <c r="HW340" s="101"/>
      <c r="HX340" s="101"/>
      <c r="HY340" s="101"/>
      <c r="HZ340" s="101"/>
      <c r="IA340" s="101"/>
      <c r="IB340" s="101"/>
      <c r="IC340" s="101"/>
      <c r="ID340" s="101"/>
      <c r="IE340" s="101"/>
      <c r="IF340" s="101"/>
      <c r="IG340" s="101"/>
      <c r="IH340" s="101"/>
      <c r="II340" s="101"/>
      <c r="IJ340" s="101"/>
      <c r="IK340" s="101"/>
      <c r="IL340" s="101"/>
      <c r="IM340" s="101"/>
      <c r="IN340" s="101"/>
      <c r="IO340" s="101"/>
      <c r="IP340" s="101"/>
      <c r="IQ340" s="101"/>
      <c r="IR340" s="101"/>
      <c r="IS340" s="101"/>
      <c r="IT340" s="101"/>
      <c r="IU340" s="101"/>
      <c r="IV340" s="101"/>
      <c r="IW340" s="101"/>
      <c r="IX340" s="101"/>
      <c r="IY340" s="101"/>
      <c r="IZ340" s="101"/>
      <c r="JA340" s="101"/>
      <c r="JB340" s="101"/>
      <c r="JC340" s="101"/>
      <c r="JD340" s="101"/>
      <c r="JE340" s="101"/>
      <c r="JF340" s="101"/>
      <c r="JG340" s="101"/>
      <c r="JH340" s="101"/>
      <c r="JI340" s="101"/>
      <c r="JJ340" s="101"/>
      <c r="JK340" s="101"/>
      <c r="JL340" s="101"/>
      <c r="JM340" s="101"/>
      <c r="JN340" s="101"/>
      <c r="JO340" s="101"/>
      <c r="JP340" s="101"/>
      <c r="JQ340" s="101"/>
      <c r="JR340" s="101"/>
      <c r="JS340" s="101"/>
      <c r="JT340" s="101"/>
      <c r="JU340" s="101"/>
      <c r="JV340" s="101"/>
      <c r="JW340" s="101"/>
      <c r="JX340" s="101"/>
      <c r="JY340" s="101"/>
      <c r="JZ340" s="101"/>
      <c r="KA340" s="101"/>
      <c r="KB340" s="101"/>
      <c r="KC340" s="101"/>
      <c r="KD340" s="101"/>
      <c r="KE340" s="101"/>
      <c r="KF340" s="101"/>
      <c r="KG340" s="101"/>
      <c r="KH340" s="101"/>
      <c r="KI340" s="101"/>
      <c r="KJ340" s="101"/>
      <c r="KK340" s="101"/>
      <c r="KL340" s="101"/>
      <c r="KM340" s="101"/>
      <c r="KN340" s="101"/>
      <c r="KO340" s="101"/>
      <c r="KP340" s="101"/>
      <c r="KQ340" s="101"/>
      <c r="KR340" s="101"/>
      <c r="KS340" s="101"/>
      <c r="KT340" s="101"/>
      <c r="KU340" s="101"/>
      <c r="KV340" s="101"/>
      <c r="KW340" s="101"/>
      <c r="KX340" s="101"/>
      <c r="KY340" s="101"/>
      <c r="KZ340" s="101"/>
      <c r="LA340" s="101"/>
    </row>
    <row r="341" spans="1:313" s="6" customFormat="1" ht="30" customHeight="1" x14ac:dyDescent="0.25">
      <c r="A341" s="29" t="s">
        <v>1246</v>
      </c>
      <c r="B341" s="29"/>
      <c r="C341" s="29"/>
      <c r="D341" s="30">
        <v>20</v>
      </c>
      <c r="E341" s="23">
        <f t="shared" si="45"/>
        <v>500000</v>
      </c>
      <c r="F341" s="24">
        <v>0.05</v>
      </c>
      <c r="G341" s="23">
        <v>10000000</v>
      </c>
      <c r="H341" s="23" t="s">
        <v>721</v>
      </c>
      <c r="I341" s="23"/>
      <c r="J341" s="21"/>
      <c r="K341" s="21"/>
      <c r="L341" s="21" t="s">
        <v>874</v>
      </c>
      <c r="M341" s="2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1"/>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c r="GE341" s="101"/>
      <c r="GF341" s="101"/>
      <c r="GG341" s="101"/>
      <c r="GH341" s="101"/>
      <c r="GI341" s="101"/>
      <c r="GJ341" s="101"/>
      <c r="GK341" s="101"/>
      <c r="GL341" s="101"/>
      <c r="GM341" s="101"/>
      <c r="GN341" s="101"/>
      <c r="GO341" s="101"/>
      <c r="GP341" s="101"/>
      <c r="GQ341" s="101"/>
      <c r="GR341" s="101"/>
      <c r="GS341" s="101"/>
      <c r="GT341" s="101"/>
      <c r="GU341" s="101"/>
      <c r="GV341" s="101"/>
      <c r="GW341" s="101"/>
      <c r="GX341" s="101"/>
      <c r="GY341" s="101"/>
      <c r="GZ341" s="101"/>
      <c r="HA341" s="101"/>
      <c r="HB341" s="101"/>
      <c r="HC341" s="101"/>
      <c r="HD341" s="101"/>
      <c r="HE341" s="101"/>
      <c r="HF341" s="101"/>
      <c r="HG341" s="101"/>
      <c r="HH341" s="101"/>
      <c r="HI341" s="101"/>
      <c r="HJ341" s="101"/>
      <c r="HK341" s="101"/>
      <c r="HL341" s="101"/>
      <c r="HM341" s="101"/>
      <c r="HN341" s="101"/>
      <c r="HO341" s="101"/>
      <c r="HP341" s="101"/>
      <c r="HQ341" s="101"/>
      <c r="HR341" s="101"/>
      <c r="HS341" s="101"/>
      <c r="HT341" s="101"/>
      <c r="HU341" s="101"/>
      <c r="HV341" s="101"/>
      <c r="HW341" s="101"/>
      <c r="HX341" s="101"/>
      <c r="HY341" s="101"/>
      <c r="HZ341" s="101"/>
      <c r="IA341" s="101"/>
      <c r="IB341" s="101"/>
      <c r="IC341" s="101"/>
      <c r="ID341" s="101"/>
      <c r="IE341" s="101"/>
      <c r="IF341" s="101"/>
      <c r="IG341" s="101"/>
      <c r="IH341" s="101"/>
      <c r="II341" s="101"/>
      <c r="IJ341" s="101"/>
      <c r="IK341" s="101"/>
      <c r="IL341" s="101"/>
      <c r="IM341" s="101"/>
      <c r="IN341" s="101"/>
      <c r="IO341" s="101"/>
      <c r="IP341" s="101"/>
      <c r="IQ341" s="101"/>
      <c r="IR341" s="101"/>
      <c r="IS341" s="101"/>
      <c r="IT341" s="101"/>
      <c r="IU341" s="101"/>
      <c r="IV341" s="101"/>
      <c r="IW341" s="101"/>
      <c r="IX341" s="101"/>
      <c r="IY341" s="101"/>
      <c r="IZ341" s="101"/>
      <c r="JA341" s="101"/>
      <c r="JB341" s="101"/>
      <c r="JC341" s="101"/>
      <c r="JD341" s="101"/>
      <c r="JE341" s="101"/>
      <c r="JF341" s="101"/>
      <c r="JG341" s="101"/>
      <c r="JH341" s="101"/>
      <c r="JI341" s="101"/>
      <c r="JJ341" s="101"/>
      <c r="JK341" s="101"/>
      <c r="JL341" s="101"/>
      <c r="JM341" s="101"/>
      <c r="JN341" s="101"/>
      <c r="JO341" s="101"/>
      <c r="JP341" s="101"/>
      <c r="JQ341" s="101"/>
      <c r="JR341" s="101"/>
      <c r="JS341" s="101"/>
      <c r="JT341" s="101"/>
      <c r="JU341" s="101"/>
      <c r="JV341" s="101"/>
      <c r="JW341" s="101"/>
      <c r="JX341" s="101"/>
      <c r="JY341" s="101"/>
      <c r="JZ341" s="101"/>
      <c r="KA341" s="101"/>
      <c r="KB341" s="101"/>
      <c r="KC341" s="101"/>
      <c r="KD341" s="101"/>
      <c r="KE341" s="101"/>
      <c r="KF341" s="101"/>
      <c r="KG341" s="101"/>
      <c r="KH341" s="101"/>
      <c r="KI341" s="101"/>
      <c r="KJ341" s="101"/>
      <c r="KK341" s="101"/>
      <c r="KL341" s="101"/>
      <c r="KM341" s="101"/>
      <c r="KN341" s="101"/>
      <c r="KO341" s="101"/>
      <c r="KP341" s="101"/>
      <c r="KQ341" s="101"/>
      <c r="KR341" s="101"/>
      <c r="KS341" s="101"/>
      <c r="KT341" s="101"/>
      <c r="KU341" s="101"/>
      <c r="KV341" s="101"/>
      <c r="KW341" s="101"/>
      <c r="KX341" s="101"/>
      <c r="KY341" s="101"/>
      <c r="KZ341" s="101"/>
      <c r="LA341" s="101"/>
    </row>
    <row r="342" spans="1:313" s="6" customFormat="1" ht="30" customHeight="1" x14ac:dyDescent="0.25">
      <c r="A342" s="28"/>
      <c r="B342" s="28"/>
      <c r="C342" s="28"/>
      <c r="D342" s="37">
        <v>21</v>
      </c>
      <c r="E342" s="23">
        <v>2080000</v>
      </c>
      <c r="F342" s="27"/>
      <c r="G342" s="26" t="s">
        <v>2</v>
      </c>
      <c r="H342" s="39">
        <v>9151</v>
      </c>
      <c r="I342" s="39"/>
      <c r="J342" s="38"/>
      <c r="K342" s="38"/>
      <c r="L342" s="38" t="s">
        <v>1248</v>
      </c>
      <c r="M342" s="2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1"/>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c r="GE342" s="101"/>
      <c r="GF342" s="101"/>
      <c r="GG342" s="101"/>
      <c r="GH342" s="101"/>
      <c r="GI342" s="101"/>
      <c r="GJ342" s="101"/>
      <c r="GK342" s="101"/>
      <c r="GL342" s="101"/>
      <c r="GM342" s="101"/>
      <c r="GN342" s="101"/>
      <c r="GO342" s="101"/>
      <c r="GP342" s="101"/>
      <c r="GQ342" s="101"/>
      <c r="GR342" s="101"/>
      <c r="GS342" s="101"/>
      <c r="GT342" s="101"/>
      <c r="GU342" s="101"/>
      <c r="GV342" s="101"/>
      <c r="GW342" s="101"/>
      <c r="GX342" s="101"/>
      <c r="GY342" s="101"/>
      <c r="GZ342" s="101"/>
      <c r="HA342" s="101"/>
      <c r="HB342" s="101"/>
      <c r="HC342" s="101"/>
      <c r="HD342" s="101"/>
      <c r="HE342" s="101"/>
      <c r="HF342" s="101"/>
      <c r="HG342" s="101"/>
      <c r="HH342" s="101"/>
      <c r="HI342" s="101"/>
      <c r="HJ342" s="101"/>
      <c r="HK342" s="101"/>
      <c r="HL342" s="101"/>
      <c r="HM342" s="101"/>
      <c r="HN342" s="101"/>
      <c r="HO342" s="101"/>
      <c r="HP342" s="101"/>
      <c r="HQ342" s="101"/>
      <c r="HR342" s="101"/>
      <c r="HS342" s="101"/>
      <c r="HT342" s="101"/>
      <c r="HU342" s="101"/>
      <c r="HV342" s="101"/>
      <c r="HW342" s="101"/>
      <c r="HX342" s="101"/>
      <c r="HY342" s="101"/>
      <c r="HZ342" s="101"/>
      <c r="IA342" s="101"/>
      <c r="IB342" s="101"/>
      <c r="IC342" s="101"/>
      <c r="ID342" s="101"/>
      <c r="IE342" s="101"/>
      <c r="IF342" s="101"/>
      <c r="IG342" s="101"/>
      <c r="IH342" s="101"/>
      <c r="II342" s="101"/>
      <c r="IJ342" s="101"/>
      <c r="IK342" s="101"/>
      <c r="IL342" s="101"/>
      <c r="IM342" s="101"/>
      <c r="IN342" s="101"/>
      <c r="IO342" s="101"/>
      <c r="IP342" s="101"/>
      <c r="IQ342" s="101"/>
      <c r="IR342" s="101"/>
      <c r="IS342" s="101"/>
      <c r="IT342" s="101"/>
      <c r="IU342" s="101"/>
      <c r="IV342" s="101"/>
      <c r="IW342" s="101"/>
      <c r="IX342" s="101"/>
      <c r="IY342" s="101"/>
      <c r="IZ342" s="101"/>
      <c r="JA342" s="101"/>
      <c r="JB342" s="101"/>
      <c r="JC342" s="101"/>
      <c r="JD342" s="101"/>
      <c r="JE342" s="101"/>
      <c r="JF342" s="101"/>
      <c r="JG342" s="101"/>
      <c r="JH342" s="101"/>
      <c r="JI342" s="101"/>
      <c r="JJ342" s="101"/>
      <c r="JK342" s="101"/>
      <c r="JL342" s="101"/>
      <c r="JM342" s="101"/>
      <c r="JN342" s="101"/>
      <c r="JO342" s="101"/>
      <c r="JP342" s="101"/>
      <c r="JQ342" s="101"/>
      <c r="JR342" s="101"/>
      <c r="JS342" s="101"/>
      <c r="JT342" s="101"/>
      <c r="JU342" s="101"/>
      <c r="JV342" s="101"/>
      <c r="JW342" s="101"/>
      <c r="JX342" s="101"/>
      <c r="JY342" s="101"/>
      <c r="JZ342" s="101"/>
      <c r="KA342" s="101"/>
      <c r="KB342" s="101"/>
      <c r="KC342" s="101"/>
      <c r="KD342" s="101"/>
      <c r="KE342" s="101"/>
      <c r="KF342" s="101"/>
      <c r="KG342" s="101"/>
      <c r="KH342" s="101"/>
      <c r="KI342" s="101"/>
      <c r="KJ342" s="101"/>
      <c r="KK342" s="101"/>
      <c r="KL342" s="101"/>
      <c r="KM342" s="101"/>
      <c r="KN342" s="101"/>
      <c r="KO342" s="101"/>
      <c r="KP342" s="101"/>
      <c r="KQ342" s="101"/>
      <c r="KR342" s="101"/>
      <c r="KS342" s="101"/>
      <c r="KT342" s="101"/>
      <c r="KU342" s="101"/>
      <c r="KV342" s="101"/>
      <c r="KW342" s="101"/>
      <c r="KX342" s="101"/>
      <c r="KY342" s="101"/>
      <c r="KZ342" s="101"/>
      <c r="LA342" s="101"/>
    </row>
    <row r="343" spans="1:313" s="6" customFormat="1" ht="30" customHeight="1" x14ac:dyDescent="0.25">
      <c r="A343" s="21"/>
      <c r="B343" s="21"/>
      <c r="C343" s="21"/>
      <c r="D343" s="22">
        <v>22</v>
      </c>
      <c r="E343" s="23">
        <f t="shared" ref="E343:E345" si="46">G343*F343</f>
        <v>1963499.9999999998</v>
      </c>
      <c r="F343" s="24">
        <v>5.0999999999999997E-2</v>
      </c>
      <c r="G343" s="23">
        <v>38500000</v>
      </c>
      <c r="H343" s="21" t="s">
        <v>1018</v>
      </c>
      <c r="I343" s="21"/>
      <c r="J343" s="21"/>
      <c r="K343" s="21"/>
      <c r="L343" s="21" t="s">
        <v>1017</v>
      </c>
      <c r="M343" s="2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1"/>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c r="GE343" s="101"/>
      <c r="GF343" s="101"/>
      <c r="GG343" s="101"/>
      <c r="GH343" s="101"/>
      <c r="GI343" s="101"/>
      <c r="GJ343" s="101"/>
      <c r="GK343" s="101"/>
      <c r="GL343" s="101"/>
      <c r="GM343" s="101"/>
      <c r="GN343" s="101"/>
      <c r="GO343" s="101"/>
      <c r="GP343" s="101"/>
      <c r="GQ343" s="101"/>
      <c r="GR343" s="101"/>
      <c r="GS343" s="101"/>
      <c r="GT343" s="101"/>
      <c r="GU343" s="101"/>
      <c r="GV343" s="101"/>
      <c r="GW343" s="101"/>
      <c r="GX343" s="101"/>
      <c r="GY343" s="101"/>
      <c r="GZ343" s="101"/>
      <c r="HA343" s="101"/>
      <c r="HB343" s="101"/>
      <c r="HC343" s="101"/>
      <c r="HD343" s="101"/>
      <c r="HE343" s="101"/>
      <c r="HF343" s="101"/>
      <c r="HG343" s="101"/>
      <c r="HH343" s="101"/>
      <c r="HI343" s="101"/>
      <c r="HJ343" s="101"/>
      <c r="HK343" s="101"/>
      <c r="HL343" s="101"/>
      <c r="HM343" s="101"/>
      <c r="HN343" s="101"/>
      <c r="HO343" s="101"/>
      <c r="HP343" s="101"/>
      <c r="HQ343" s="101"/>
      <c r="HR343" s="101"/>
      <c r="HS343" s="101"/>
      <c r="HT343" s="101"/>
      <c r="HU343" s="101"/>
      <c r="HV343" s="101"/>
      <c r="HW343" s="101"/>
      <c r="HX343" s="101"/>
      <c r="HY343" s="101"/>
      <c r="HZ343" s="101"/>
      <c r="IA343" s="101"/>
      <c r="IB343" s="101"/>
      <c r="IC343" s="101"/>
      <c r="ID343" s="101"/>
      <c r="IE343" s="101"/>
      <c r="IF343" s="101"/>
      <c r="IG343" s="101"/>
      <c r="IH343" s="101"/>
      <c r="II343" s="101"/>
      <c r="IJ343" s="101"/>
      <c r="IK343" s="101"/>
      <c r="IL343" s="101"/>
      <c r="IM343" s="101"/>
      <c r="IN343" s="101"/>
      <c r="IO343" s="101"/>
      <c r="IP343" s="101"/>
      <c r="IQ343" s="101"/>
      <c r="IR343" s="101"/>
      <c r="IS343" s="101"/>
      <c r="IT343" s="101"/>
      <c r="IU343" s="101"/>
      <c r="IV343" s="101"/>
      <c r="IW343" s="101"/>
      <c r="IX343" s="101"/>
      <c r="IY343" s="101"/>
      <c r="IZ343" s="101"/>
      <c r="JA343" s="101"/>
      <c r="JB343" s="101"/>
      <c r="JC343" s="101"/>
      <c r="JD343" s="101"/>
      <c r="JE343" s="101"/>
      <c r="JF343" s="101"/>
      <c r="JG343" s="101"/>
      <c r="JH343" s="101"/>
      <c r="JI343" s="101"/>
      <c r="JJ343" s="101"/>
      <c r="JK343" s="101"/>
      <c r="JL343" s="101"/>
      <c r="JM343" s="101"/>
      <c r="JN343" s="101"/>
      <c r="JO343" s="101"/>
      <c r="JP343" s="101"/>
      <c r="JQ343" s="101"/>
      <c r="JR343" s="101"/>
      <c r="JS343" s="101"/>
      <c r="JT343" s="101"/>
      <c r="JU343" s="101"/>
      <c r="JV343" s="101"/>
      <c r="JW343" s="101"/>
      <c r="JX343" s="101"/>
      <c r="JY343" s="101"/>
      <c r="JZ343" s="101"/>
      <c r="KA343" s="101"/>
      <c r="KB343" s="101"/>
      <c r="KC343" s="101"/>
      <c r="KD343" s="101"/>
      <c r="KE343" s="101"/>
      <c r="KF343" s="101"/>
      <c r="KG343" s="101"/>
      <c r="KH343" s="101"/>
      <c r="KI343" s="101"/>
      <c r="KJ343" s="101"/>
      <c r="KK343" s="101"/>
      <c r="KL343" s="101"/>
      <c r="KM343" s="101"/>
      <c r="KN343" s="101"/>
      <c r="KO343" s="101"/>
      <c r="KP343" s="101"/>
      <c r="KQ343" s="101"/>
      <c r="KR343" s="101"/>
      <c r="KS343" s="101"/>
      <c r="KT343" s="101"/>
      <c r="KU343" s="101"/>
      <c r="KV343" s="101"/>
      <c r="KW343" s="101"/>
      <c r="KX343" s="101"/>
      <c r="KY343" s="101"/>
      <c r="KZ343" s="101"/>
      <c r="LA343" s="101"/>
    </row>
    <row r="344" spans="1:313" s="6" customFormat="1" ht="30" customHeight="1" x14ac:dyDescent="0.25">
      <c r="A344" s="29"/>
      <c r="B344" s="29"/>
      <c r="C344" s="29"/>
      <c r="D344" s="30">
        <v>22</v>
      </c>
      <c r="E344" s="23">
        <f t="shared" si="46"/>
        <v>2000000</v>
      </c>
      <c r="F344" s="24">
        <v>0.05</v>
      </c>
      <c r="G344" s="23">
        <v>40000000</v>
      </c>
      <c r="H344" s="26" t="s">
        <v>430</v>
      </c>
      <c r="I344" s="26"/>
      <c r="J344" s="29"/>
      <c r="K344" s="29"/>
      <c r="L344" s="29" t="s">
        <v>290</v>
      </c>
      <c r="M344" s="2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1"/>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c r="GE344" s="101"/>
      <c r="GF344" s="101"/>
      <c r="GG344" s="101"/>
      <c r="GH344" s="101"/>
      <c r="GI344" s="101"/>
      <c r="GJ344" s="101"/>
      <c r="GK344" s="101"/>
      <c r="GL344" s="101"/>
      <c r="GM344" s="101"/>
      <c r="GN344" s="101"/>
      <c r="GO344" s="101"/>
      <c r="GP344" s="101"/>
      <c r="GQ344" s="101"/>
      <c r="GR344" s="101"/>
      <c r="GS344" s="101"/>
      <c r="GT344" s="101"/>
      <c r="GU344" s="101"/>
      <c r="GV344" s="101"/>
      <c r="GW344" s="101"/>
      <c r="GX344" s="101"/>
      <c r="GY344" s="101"/>
      <c r="GZ344" s="101"/>
      <c r="HA344" s="101"/>
      <c r="HB344" s="101"/>
      <c r="HC344" s="101"/>
      <c r="HD344" s="101"/>
      <c r="HE344" s="101"/>
      <c r="HF344" s="101"/>
      <c r="HG344" s="101"/>
      <c r="HH344" s="101"/>
      <c r="HI344" s="101"/>
      <c r="HJ344" s="101"/>
      <c r="HK344" s="101"/>
      <c r="HL344" s="101"/>
      <c r="HM344" s="101"/>
      <c r="HN344" s="101"/>
      <c r="HO344" s="101"/>
      <c r="HP344" s="101"/>
      <c r="HQ344" s="101"/>
      <c r="HR344" s="101"/>
      <c r="HS344" s="101"/>
      <c r="HT344" s="101"/>
      <c r="HU344" s="101"/>
      <c r="HV344" s="101"/>
      <c r="HW344" s="101"/>
      <c r="HX344" s="101"/>
      <c r="HY344" s="101"/>
      <c r="HZ344" s="101"/>
      <c r="IA344" s="101"/>
      <c r="IB344" s="101"/>
      <c r="IC344" s="101"/>
      <c r="ID344" s="101"/>
      <c r="IE344" s="101"/>
      <c r="IF344" s="101"/>
      <c r="IG344" s="101"/>
      <c r="IH344" s="101"/>
      <c r="II344" s="101"/>
      <c r="IJ344" s="101"/>
      <c r="IK344" s="101"/>
      <c r="IL344" s="101"/>
      <c r="IM344" s="101"/>
      <c r="IN344" s="101"/>
      <c r="IO344" s="101"/>
      <c r="IP344" s="101"/>
      <c r="IQ344" s="101"/>
      <c r="IR344" s="101"/>
      <c r="IS344" s="101"/>
      <c r="IT344" s="101"/>
      <c r="IU344" s="101"/>
      <c r="IV344" s="101"/>
      <c r="IW344" s="101"/>
      <c r="IX344" s="101"/>
      <c r="IY344" s="101"/>
      <c r="IZ344" s="101"/>
      <c r="JA344" s="101"/>
      <c r="JB344" s="101"/>
      <c r="JC344" s="101"/>
      <c r="JD344" s="101"/>
      <c r="JE344" s="101"/>
      <c r="JF344" s="101"/>
      <c r="JG344" s="101"/>
      <c r="JH344" s="101"/>
      <c r="JI344" s="101"/>
      <c r="JJ344" s="101"/>
      <c r="JK344" s="101"/>
      <c r="JL344" s="101"/>
      <c r="JM344" s="101"/>
      <c r="JN344" s="101"/>
      <c r="JO344" s="101"/>
      <c r="JP344" s="101"/>
      <c r="JQ344" s="101"/>
      <c r="JR344" s="101"/>
      <c r="JS344" s="101"/>
      <c r="JT344" s="101"/>
      <c r="JU344" s="101"/>
      <c r="JV344" s="101"/>
      <c r="JW344" s="101"/>
      <c r="JX344" s="101"/>
      <c r="JY344" s="101"/>
      <c r="JZ344" s="101"/>
      <c r="KA344" s="101"/>
      <c r="KB344" s="101"/>
      <c r="KC344" s="101"/>
      <c r="KD344" s="101"/>
      <c r="KE344" s="101"/>
      <c r="KF344" s="101"/>
      <c r="KG344" s="101"/>
      <c r="KH344" s="101"/>
      <c r="KI344" s="101"/>
      <c r="KJ344" s="101"/>
      <c r="KK344" s="101"/>
      <c r="KL344" s="101"/>
      <c r="KM344" s="101"/>
      <c r="KN344" s="101"/>
      <c r="KO344" s="101"/>
      <c r="KP344" s="101"/>
      <c r="KQ344" s="101"/>
      <c r="KR344" s="101"/>
      <c r="KS344" s="101"/>
      <c r="KT344" s="101"/>
      <c r="KU344" s="101"/>
      <c r="KV344" s="101"/>
      <c r="KW344" s="101"/>
      <c r="KX344" s="101"/>
      <c r="KY344" s="101"/>
      <c r="KZ344" s="101"/>
      <c r="LA344" s="101"/>
    </row>
    <row r="345" spans="1:313" s="6" customFormat="1" ht="30" customHeight="1" x14ac:dyDescent="0.25">
      <c r="A345" s="21" t="s">
        <v>1124</v>
      </c>
      <c r="B345" s="21"/>
      <c r="C345" s="21"/>
      <c r="D345" s="22">
        <v>22</v>
      </c>
      <c r="E345" s="23">
        <f t="shared" si="46"/>
        <v>2000000</v>
      </c>
      <c r="F345" s="24">
        <v>0.05</v>
      </c>
      <c r="G345" s="52">
        <f>70000000-30000000</f>
        <v>40000000</v>
      </c>
      <c r="H345" s="23" t="s">
        <v>437</v>
      </c>
      <c r="I345" s="23"/>
      <c r="J345" s="23"/>
      <c r="K345" s="23"/>
      <c r="L345" s="23" t="s">
        <v>283</v>
      </c>
      <c r="M345" s="2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1"/>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c r="GE345" s="101"/>
      <c r="GF345" s="101"/>
      <c r="GG345" s="101"/>
      <c r="GH345" s="101"/>
      <c r="GI345" s="101"/>
      <c r="GJ345" s="101"/>
      <c r="GK345" s="101"/>
      <c r="GL345" s="101"/>
      <c r="GM345" s="101"/>
      <c r="GN345" s="101"/>
      <c r="GO345" s="101"/>
      <c r="GP345" s="101"/>
      <c r="GQ345" s="101"/>
      <c r="GR345" s="101"/>
      <c r="GS345" s="101"/>
      <c r="GT345" s="101"/>
      <c r="GU345" s="101"/>
      <c r="GV345" s="101"/>
      <c r="GW345" s="101"/>
      <c r="GX345" s="101"/>
      <c r="GY345" s="101"/>
      <c r="GZ345" s="101"/>
      <c r="HA345" s="101"/>
      <c r="HB345" s="101"/>
      <c r="HC345" s="101"/>
      <c r="HD345" s="101"/>
      <c r="HE345" s="101"/>
      <c r="HF345" s="101"/>
      <c r="HG345" s="101"/>
      <c r="HH345" s="101"/>
      <c r="HI345" s="101"/>
      <c r="HJ345" s="101"/>
      <c r="HK345" s="101"/>
      <c r="HL345" s="101"/>
      <c r="HM345" s="101"/>
      <c r="HN345" s="101"/>
      <c r="HO345" s="101"/>
      <c r="HP345" s="101"/>
      <c r="HQ345" s="101"/>
      <c r="HR345" s="101"/>
      <c r="HS345" s="101"/>
      <c r="HT345" s="101"/>
      <c r="HU345" s="101"/>
      <c r="HV345" s="101"/>
      <c r="HW345" s="101"/>
      <c r="HX345" s="101"/>
      <c r="HY345" s="101"/>
      <c r="HZ345" s="101"/>
      <c r="IA345" s="101"/>
      <c r="IB345" s="101"/>
      <c r="IC345" s="101"/>
      <c r="ID345" s="101"/>
      <c r="IE345" s="101"/>
      <c r="IF345" s="101"/>
      <c r="IG345" s="101"/>
      <c r="IH345" s="101"/>
      <c r="II345" s="101"/>
      <c r="IJ345" s="101"/>
      <c r="IK345" s="101"/>
      <c r="IL345" s="101"/>
      <c r="IM345" s="101"/>
      <c r="IN345" s="101"/>
      <c r="IO345" s="101"/>
      <c r="IP345" s="101"/>
      <c r="IQ345" s="101"/>
      <c r="IR345" s="101"/>
      <c r="IS345" s="101"/>
      <c r="IT345" s="101"/>
      <c r="IU345" s="101"/>
      <c r="IV345" s="101"/>
      <c r="IW345" s="101"/>
      <c r="IX345" s="101"/>
      <c r="IY345" s="101"/>
      <c r="IZ345" s="101"/>
      <c r="JA345" s="101"/>
      <c r="JB345" s="101"/>
      <c r="JC345" s="101"/>
      <c r="JD345" s="101"/>
      <c r="JE345" s="101"/>
      <c r="JF345" s="101"/>
      <c r="JG345" s="101"/>
      <c r="JH345" s="101"/>
      <c r="JI345" s="101"/>
      <c r="JJ345" s="101"/>
      <c r="JK345" s="101"/>
      <c r="JL345" s="101"/>
      <c r="JM345" s="101"/>
      <c r="JN345" s="101"/>
      <c r="JO345" s="101"/>
      <c r="JP345" s="101"/>
      <c r="JQ345" s="101"/>
      <c r="JR345" s="101"/>
      <c r="JS345" s="101"/>
      <c r="JT345" s="101"/>
      <c r="JU345" s="101"/>
      <c r="JV345" s="101"/>
      <c r="JW345" s="101"/>
      <c r="JX345" s="101"/>
      <c r="JY345" s="101"/>
      <c r="JZ345" s="101"/>
      <c r="KA345" s="101"/>
      <c r="KB345" s="101"/>
      <c r="KC345" s="101"/>
      <c r="KD345" s="101"/>
      <c r="KE345" s="101"/>
      <c r="KF345" s="101"/>
      <c r="KG345" s="101"/>
      <c r="KH345" s="101"/>
      <c r="KI345" s="101"/>
      <c r="KJ345" s="101"/>
      <c r="KK345" s="101"/>
      <c r="KL345" s="101"/>
      <c r="KM345" s="101"/>
      <c r="KN345" s="101"/>
      <c r="KO345" s="101"/>
      <c r="KP345" s="101"/>
      <c r="KQ345" s="101"/>
      <c r="KR345" s="101"/>
      <c r="KS345" s="101"/>
      <c r="KT345" s="101"/>
      <c r="KU345" s="101"/>
      <c r="KV345" s="101"/>
      <c r="KW345" s="101"/>
      <c r="KX345" s="101"/>
      <c r="KY345" s="101"/>
      <c r="KZ345" s="101"/>
      <c r="LA345" s="101"/>
    </row>
    <row r="346" spans="1:313" s="6" customFormat="1" ht="30" customHeight="1" x14ac:dyDescent="0.25">
      <c r="A346" s="21"/>
      <c r="B346" s="21"/>
      <c r="C346" s="21"/>
      <c r="D346" s="22">
        <v>22</v>
      </c>
      <c r="E346" s="26">
        <f>G346*F346</f>
        <v>500000</v>
      </c>
      <c r="F346" s="27">
        <v>0.05</v>
      </c>
      <c r="G346" s="26">
        <v>10000000</v>
      </c>
      <c r="H346" s="26" t="s">
        <v>429</v>
      </c>
      <c r="I346" s="26"/>
      <c r="J346" s="29"/>
      <c r="K346" s="29"/>
      <c r="L346" s="29" t="s">
        <v>287</v>
      </c>
      <c r="M346" s="2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1"/>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c r="GE346" s="101"/>
      <c r="GF346" s="101"/>
      <c r="GG346" s="101"/>
      <c r="GH346" s="101"/>
      <c r="GI346" s="101"/>
      <c r="GJ346" s="101"/>
      <c r="GK346" s="101"/>
      <c r="GL346" s="101"/>
      <c r="GM346" s="101"/>
      <c r="GN346" s="101"/>
      <c r="GO346" s="101"/>
      <c r="GP346" s="101"/>
      <c r="GQ346" s="101"/>
      <c r="GR346" s="101"/>
      <c r="GS346" s="101"/>
      <c r="GT346" s="101"/>
      <c r="GU346" s="101"/>
      <c r="GV346" s="101"/>
      <c r="GW346" s="101"/>
      <c r="GX346" s="101"/>
      <c r="GY346" s="101"/>
      <c r="GZ346" s="101"/>
      <c r="HA346" s="101"/>
      <c r="HB346" s="101"/>
      <c r="HC346" s="101"/>
      <c r="HD346" s="101"/>
      <c r="HE346" s="101"/>
      <c r="HF346" s="101"/>
      <c r="HG346" s="101"/>
      <c r="HH346" s="101"/>
      <c r="HI346" s="101"/>
      <c r="HJ346" s="101"/>
      <c r="HK346" s="101"/>
      <c r="HL346" s="101"/>
      <c r="HM346" s="101"/>
      <c r="HN346" s="101"/>
      <c r="HO346" s="101"/>
      <c r="HP346" s="101"/>
      <c r="HQ346" s="101"/>
      <c r="HR346" s="101"/>
      <c r="HS346" s="101"/>
      <c r="HT346" s="101"/>
      <c r="HU346" s="101"/>
      <c r="HV346" s="101"/>
      <c r="HW346" s="101"/>
      <c r="HX346" s="101"/>
      <c r="HY346" s="101"/>
      <c r="HZ346" s="101"/>
      <c r="IA346" s="101"/>
      <c r="IB346" s="101"/>
      <c r="IC346" s="101"/>
      <c r="ID346" s="101"/>
      <c r="IE346" s="101"/>
      <c r="IF346" s="101"/>
      <c r="IG346" s="101"/>
      <c r="IH346" s="101"/>
      <c r="II346" s="101"/>
      <c r="IJ346" s="101"/>
      <c r="IK346" s="101"/>
      <c r="IL346" s="101"/>
      <c r="IM346" s="101"/>
      <c r="IN346" s="101"/>
      <c r="IO346" s="101"/>
      <c r="IP346" s="101"/>
      <c r="IQ346" s="101"/>
      <c r="IR346" s="101"/>
      <c r="IS346" s="101"/>
      <c r="IT346" s="101"/>
      <c r="IU346" s="101"/>
      <c r="IV346" s="101"/>
      <c r="IW346" s="101"/>
      <c r="IX346" s="101"/>
      <c r="IY346" s="101"/>
      <c r="IZ346" s="101"/>
      <c r="JA346" s="101"/>
      <c r="JB346" s="101"/>
      <c r="JC346" s="101"/>
      <c r="JD346" s="101"/>
      <c r="JE346" s="101"/>
      <c r="JF346" s="101"/>
      <c r="JG346" s="101"/>
      <c r="JH346" s="101"/>
      <c r="JI346" s="101"/>
      <c r="JJ346" s="101"/>
      <c r="JK346" s="101"/>
      <c r="JL346" s="101"/>
      <c r="JM346" s="101"/>
      <c r="JN346" s="101"/>
      <c r="JO346" s="101"/>
      <c r="JP346" s="101"/>
      <c r="JQ346" s="101"/>
      <c r="JR346" s="101"/>
      <c r="JS346" s="101"/>
      <c r="JT346" s="101"/>
      <c r="JU346" s="101"/>
      <c r="JV346" s="101"/>
      <c r="JW346" s="101"/>
      <c r="JX346" s="101"/>
      <c r="JY346" s="101"/>
      <c r="JZ346" s="101"/>
      <c r="KA346" s="101"/>
      <c r="KB346" s="101"/>
      <c r="KC346" s="101"/>
      <c r="KD346" s="101"/>
      <c r="KE346" s="101"/>
      <c r="KF346" s="101"/>
      <c r="KG346" s="101"/>
      <c r="KH346" s="101"/>
      <c r="KI346" s="101"/>
      <c r="KJ346" s="101"/>
      <c r="KK346" s="101"/>
      <c r="KL346" s="101"/>
      <c r="KM346" s="101"/>
      <c r="KN346" s="101"/>
      <c r="KO346" s="101"/>
      <c r="KP346" s="101"/>
      <c r="KQ346" s="101"/>
      <c r="KR346" s="101"/>
      <c r="KS346" s="101"/>
      <c r="KT346" s="101"/>
      <c r="KU346" s="101"/>
      <c r="KV346" s="101"/>
      <c r="KW346" s="101"/>
      <c r="KX346" s="101"/>
      <c r="KY346" s="101"/>
      <c r="KZ346" s="101"/>
      <c r="LA346" s="101"/>
    </row>
    <row r="347" spans="1:313" s="6" customFormat="1" ht="30" customHeight="1" x14ac:dyDescent="0.25">
      <c r="A347" s="21"/>
      <c r="B347" s="21"/>
      <c r="C347" s="21"/>
      <c r="D347" s="22">
        <v>22</v>
      </c>
      <c r="E347" s="23">
        <f t="shared" ref="E347" si="47">G347*F347</f>
        <v>500000</v>
      </c>
      <c r="F347" s="24">
        <v>0.05</v>
      </c>
      <c r="G347" s="23">
        <v>10000000</v>
      </c>
      <c r="H347" s="21"/>
      <c r="I347" s="21"/>
      <c r="J347" s="21"/>
      <c r="K347" s="21"/>
      <c r="L347" s="21" t="s">
        <v>1111</v>
      </c>
      <c r="M347" s="2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1"/>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c r="GE347" s="101"/>
      <c r="GF347" s="101"/>
      <c r="GG347" s="101"/>
      <c r="GH347" s="101"/>
      <c r="GI347" s="101"/>
      <c r="GJ347" s="101"/>
      <c r="GK347" s="101"/>
      <c r="GL347" s="101"/>
      <c r="GM347" s="101"/>
      <c r="GN347" s="101"/>
      <c r="GO347" s="101"/>
      <c r="GP347" s="101"/>
      <c r="GQ347" s="101"/>
      <c r="GR347" s="101"/>
      <c r="GS347" s="101"/>
      <c r="GT347" s="101"/>
      <c r="GU347" s="101"/>
      <c r="GV347" s="101"/>
      <c r="GW347" s="101"/>
      <c r="GX347" s="101"/>
      <c r="GY347" s="101"/>
      <c r="GZ347" s="101"/>
      <c r="HA347" s="101"/>
      <c r="HB347" s="101"/>
      <c r="HC347" s="101"/>
      <c r="HD347" s="101"/>
      <c r="HE347" s="101"/>
      <c r="HF347" s="101"/>
      <c r="HG347" s="101"/>
      <c r="HH347" s="101"/>
      <c r="HI347" s="101"/>
      <c r="HJ347" s="101"/>
      <c r="HK347" s="101"/>
      <c r="HL347" s="101"/>
      <c r="HM347" s="101"/>
      <c r="HN347" s="101"/>
      <c r="HO347" s="101"/>
      <c r="HP347" s="101"/>
      <c r="HQ347" s="101"/>
      <c r="HR347" s="101"/>
      <c r="HS347" s="101"/>
      <c r="HT347" s="101"/>
      <c r="HU347" s="101"/>
      <c r="HV347" s="101"/>
      <c r="HW347" s="101"/>
      <c r="HX347" s="101"/>
      <c r="HY347" s="101"/>
      <c r="HZ347" s="101"/>
      <c r="IA347" s="101"/>
      <c r="IB347" s="101"/>
      <c r="IC347" s="101"/>
      <c r="ID347" s="101"/>
      <c r="IE347" s="101"/>
      <c r="IF347" s="101"/>
      <c r="IG347" s="101"/>
      <c r="IH347" s="101"/>
      <c r="II347" s="101"/>
      <c r="IJ347" s="101"/>
      <c r="IK347" s="101"/>
      <c r="IL347" s="101"/>
      <c r="IM347" s="101"/>
      <c r="IN347" s="101"/>
      <c r="IO347" s="101"/>
      <c r="IP347" s="101"/>
      <c r="IQ347" s="101"/>
      <c r="IR347" s="101"/>
      <c r="IS347" s="101"/>
      <c r="IT347" s="101"/>
      <c r="IU347" s="101"/>
      <c r="IV347" s="101"/>
      <c r="IW347" s="101"/>
      <c r="IX347" s="101"/>
      <c r="IY347" s="101"/>
      <c r="IZ347" s="101"/>
      <c r="JA347" s="101"/>
      <c r="JB347" s="101"/>
      <c r="JC347" s="101"/>
      <c r="JD347" s="101"/>
      <c r="JE347" s="101"/>
      <c r="JF347" s="101"/>
      <c r="JG347" s="101"/>
      <c r="JH347" s="101"/>
      <c r="JI347" s="101"/>
      <c r="JJ347" s="101"/>
      <c r="JK347" s="101"/>
      <c r="JL347" s="101"/>
      <c r="JM347" s="101"/>
      <c r="JN347" s="101"/>
      <c r="JO347" s="101"/>
      <c r="JP347" s="101"/>
      <c r="JQ347" s="101"/>
      <c r="JR347" s="101"/>
      <c r="JS347" s="101"/>
      <c r="JT347" s="101"/>
      <c r="JU347" s="101"/>
      <c r="JV347" s="101"/>
      <c r="JW347" s="101"/>
      <c r="JX347" s="101"/>
      <c r="JY347" s="101"/>
      <c r="JZ347" s="101"/>
      <c r="KA347" s="101"/>
      <c r="KB347" s="101"/>
      <c r="KC347" s="101"/>
      <c r="KD347" s="101"/>
      <c r="KE347" s="101"/>
      <c r="KF347" s="101"/>
      <c r="KG347" s="101"/>
      <c r="KH347" s="101"/>
      <c r="KI347" s="101"/>
      <c r="KJ347" s="101"/>
      <c r="KK347" s="101"/>
      <c r="KL347" s="101"/>
      <c r="KM347" s="101"/>
      <c r="KN347" s="101"/>
      <c r="KO347" s="101"/>
      <c r="KP347" s="101"/>
      <c r="KQ347" s="101"/>
      <c r="KR347" s="101"/>
      <c r="KS347" s="101"/>
      <c r="KT347" s="101"/>
      <c r="KU347" s="101"/>
      <c r="KV347" s="101"/>
      <c r="KW347" s="101"/>
      <c r="KX347" s="101"/>
      <c r="KY347" s="101"/>
      <c r="KZ347" s="101"/>
      <c r="LA347" s="101"/>
    </row>
    <row r="348" spans="1:313" s="6" customFormat="1" ht="30" customHeight="1" x14ac:dyDescent="0.25">
      <c r="A348" s="21" t="s">
        <v>1117</v>
      </c>
      <c r="B348" s="21"/>
      <c r="C348" s="21"/>
      <c r="D348" s="22">
        <v>22</v>
      </c>
      <c r="E348" s="52">
        <f t="shared" ref="E348:E350" si="48">G348*F348</f>
        <v>4140000</v>
      </c>
      <c r="F348" s="24">
        <v>4.4999999999999998E-2</v>
      </c>
      <c r="G348" s="52">
        <v>92000000</v>
      </c>
      <c r="H348" s="26" t="s">
        <v>308</v>
      </c>
      <c r="I348" s="26"/>
      <c r="J348" s="29"/>
      <c r="K348" s="29"/>
      <c r="L348" s="29" t="s">
        <v>307</v>
      </c>
      <c r="M348" s="2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1"/>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c r="GE348" s="101"/>
      <c r="GF348" s="101"/>
      <c r="GG348" s="101"/>
      <c r="GH348" s="101"/>
      <c r="GI348" s="101"/>
      <c r="GJ348" s="101"/>
      <c r="GK348" s="101"/>
      <c r="GL348" s="101"/>
      <c r="GM348" s="101"/>
      <c r="GN348" s="101"/>
      <c r="GO348" s="101"/>
      <c r="GP348" s="101"/>
      <c r="GQ348" s="101"/>
      <c r="GR348" s="101"/>
      <c r="GS348" s="101"/>
      <c r="GT348" s="101"/>
      <c r="GU348" s="101"/>
      <c r="GV348" s="101"/>
      <c r="GW348" s="101"/>
      <c r="GX348" s="101"/>
      <c r="GY348" s="101"/>
      <c r="GZ348" s="101"/>
      <c r="HA348" s="101"/>
      <c r="HB348" s="101"/>
      <c r="HC348" s="101"/>
      <c r="HD348" s="101"/>
      <c r="HE348" s="101"/>
      <c r="HF348" s="101"/>
      <c r="HG348" s="101"/>
      <c r="HH348" s="101"/>
      <c r="HI348" s="101"/>
      <c r="HJ348" s="101"/>
      <c r="HK348" s="101"/>
      <c r="HL348" s="101"/>
      <c r="HM348" s="101"/>
      <c r="HN348" s="101"/>
      <c r="HO348" s="101"/>
      <c r="HP348" s="101"/>
      <c r="HQ348" s="101"/>
      <c r="HR348" s="101"/>
      <c r="HS348" s="101"/>
      <c r="HT348" s="101"/>
      <c r="HU348" s="101"/>
      <c r="HV348" s="101"/>
      <c r="HW348" s="101"/>
      <c r="HX348" s="101"/>
      <c r="HY348" s="101"/>
      <c r="HZ348" s="101"/>
      <c r="IA348" s="101"/>
      <c r="IB348" s="101"/>
      <c r="IC348" s="101"/>
      <c r="ID348" s="101"/>
      <c r="IE348" s="101"/>
      <c r="IF348" s="101"/>
      <c r="IG348" s="101"/>
      <c r="IH348" s="101"/>
      <c r="II348" s="101"/>
      <c r="IJ348" s="101"/>
      <c r="IK348" s="101"/>
      <c r="IL348" s="101"/>
      <c r="IM348" s="101"/>
      <c r="IN348" s="101"/>
      <c r="IO348" s="101"/>
      <c r="IP348" s="101"/>
      <c r="IQ348" s="101"/>
      <c r="IR348" s="101"/>
      <c r="IS348" s="101"/>
      <c r="IT348" s="101"/>
      <c r="IU348" s="101"/>
      <c r="IV348" s="101"/>
      <c r="IW348" s="101"/>
      <c r="IX348" s="101"/>
      <c r="IY348" s="101"/>
      <c r="IZ348" s="101"/>
      <c r="JA348" s="101"/>
      <c r="JB348" s="101"/>
      <c r="JC348" s="101"/>
      <c r="JD348" s="101"/>
      <c r="JE348" s="101"/>
      <c r="JF348" s="101"/>
      <c r="JG348" s="101"/>
      <c r="JH348" s="101"/>
      <c r="JI348" s="101"/>
      <c r="JJ348" s="101"/>
      <c r="JK348" s="101"/>
      <c r="JL348" s="101"/>
      <c r="JM348" s="101"/>
      <c r="JN348" s="101"/>
      <c r="JO348" s="101"/>
      <c r="JP348" s="101"/>
      <c r="JQ348" s="101"/>
      <c r="JR348" s="101"/>
      <c r="JS348" s="101"/>
      <c r="JT348" s="101"/>
      <c r="JU348" s="101"/>
      <c r="JV348" s="101"/>
      <c r="JW348" s="101"/>
      <c r="JX348" s="101"/>
      <c r="JY348" s="101"/>
      <c r="JZ348" s="101"/>
      <c r="KA348" s="101"/>
      <c r="KB348" s="101"/>
      <c r="KC348" s="101"/>
      <c r="KD348" s="101"/>
      <c r="KE348" s="101"/>
      <c r="KF348" s="101"/>
      <c r="KG348" s="101"/>
      <c r="KH348" s="101"/>
      <c r="KI348" s="101"/>
      <c r="KJ348" s="101"/>
      <c r="KK348" s="101"/>
      <c r="KL348" s="101"/>
      <c r="KM348" s="101"/>
      <c r="KN348" s="101"/>
      <c r="KO348" s="101"/>
      <c r="KP348" s="101"/>
      <c r="KQ348" s="101"/>
      <c r="KR348" s="101"/>
      <c r="KS348" s="101"/>
      <c r="KT348" s="101"/>
      <c r="KU348" s="101"/>
      <c r="KV348" s="101"/>
      <c r="KW348" s="101"/>
      <c r="KX348" s="101"/>
      <c r="KY348" s="101"/>
      <c r="KZ348" s="101"/>
      <c r="LA348" s="101"/>
    </row>
    <row r="349" spans="1:313" s="6" customFormat="1" ht="30" customHeight="1" x14ac:dyDescent="0.25">
      <c r="A349" s="32" t="s">
        <v>1138</v>
      </c>
      <c r="B349" s="32"/>
      <c r="C349" s="32"/>
      <c r="D349" s="33">
        <v>22</v>
      </c>
      <c r="E349" s="23">
        <f t="shared" si="48"/>
        <v>600000</v>
      </c>
      <c r="F349" s="24">
        <v>0.04</v>
      </c>
      <c r="G349" s="23">
        <v>15000000</v>
      </c>
      <c r="H349" s="23" t="s">
        <v>189</v>
      </c>
      <c r="I349" s="23"/>
      <c r="J349" s="21"/>
      <c r="K349" s="21">
        <v>23</v>
      </c>
      <c r="L349" s="21" t="s">
        <v>94</v>
      </c>
      <c r="M349" s="21">
        <v>224</v>
      </c>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1"/>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c r="GE349" s="101"/>
      <c r="GF349" s="101"/>
      <c r="GG349" s="101"/>
      <c r="GH349" s="101"/>
      <c r="GI349" s="101"/>
      <c r="GJ349" s="101"/>
      <c r="GK349" s="101"/>
      <c r="GL349" s="101"/>
      <c r="GM349" s="101"/>
      <c r="GN349" s="101"/>
      <c r="GO349" s="101"/>
      <c r="GP349" s="101"/>
      <c r="GQ349" s="101"/>
      <c r="GR349" s="101"/>
      <c r="GS349" s="101"/>
      <c r="GT349" s="101"/>
      <c r="GU349" s="101"/>
      <c r="GV349" s="101"/>
      <c r="GW349" s="101"/>
      <c r="GX349" s="101"/>
      <c r="GY349" s="101"/>
      <c r="GZ349" s="101"/>
      <c r="HA349" s="101"/>
      <c r="HB349" s="101"/>
      <c r="HC349" s="101"/>
      <c r="HD349" s="101"/>
      <c r="HE349" s="101"/>
      <c r="HF349" s="101"/>
      <c r="HG349" s="101"/>
      <c r="HH349" s="101"/>
      <c r="HI349" s="101"/>
      <c r="HJ349" s="101"/>
      <c r="HK349" s="101"/>
      <c r="HL349" s="101"/>
      <c r="HM349" s="101"/>
      <c r="HN349" s="101"/>
      <c r="HO349" s="101"/>
      <c r="HP349" s="101"/>
      <c r="HQ349" s="101"/>
      <c r="HR349" s="101"/>
      <c r="HS349" s="101"/>
      <c r="HT349" s="101"/>
      <c r="HU349" s="101"/>
      <c r="HV349" s="101"/>
      <c r="HW349" s="101"/>
      <c r="HX349" s="101"/>
      <c r="HY349" s="101"/>
      <c r="HZ349" s="101"/>
      <c r="IA349" s="101"/>
      <c r="IB349" s="101"/>
      <c r="IC349" s="101"/>
      <c r="ID349" s="101"/>
      <c r="IE349" s="101"/>
      <c r="IF349" s="101"/>
      <c r="IG349" s="101"/>
      <c r="IH349" s="101"/>
      <c r="II349" s="101"/>
      <c r="IJ349" s="101"/>
      <c r="IK349" s="101"/>
      <c r="IL349" s="101"/>
      <c r="IM349" s="101"/>
      <c r="IN349" s="101"/>
      <c r="IO349" s="101"/>
      <c r="IP349" s="101"/>
      <c r="IQ349" s="101"/>
      <c r="IR349" s="101"/>
      <c r="IS349" s="101"/>
      <c r="IT349" s="101"/>
      <c r="IU349" s="101"/>
      <c r="IV349" s="101"/>
      <c r="IW349" s="101"/>
      <c r="IX349" s="101"/>
      <c r="IY349" s="101"/>
      <c r="IZ349" s="101"/>
      <c r="JA349" s="101"/>
      <c r="JB349" s="101"/>
      <c r="JC349" s="101"/>
      <c r="JD349" s="101"/>
      <c r="JE349" s="101"/>
      <c r="JF349" s="101"/>
      <c r="JG349" s="101"/>
      <c r="JH349" s="101"/>
      <c r="JI349" s="101"/>
      <c r="JJ349" s="101"/>
      <c r="JK349" s="101"/>
      <c r="JL349" s="101"/>
      <c r="JM349" s="101"/>
      <c r="JN349" s="101"/>
      <c r="JO349" s="101"/>
      <c r="JP349" s="101"/>
      <c r="JQ349" s="101"/>
      <c r="JR349" s="101"/>
      <c r="JS349" s="101"/>
      <c r="JT349" s="101"/>
      <c r="JU349" s="101"/>
      <c r="JV349" s="101"/>
      <c r="JW349" s="101"/>
      <c r="JX349" s="101"/>
      <c r="JY349" s="101"/>
      <c r="JZ349" s="101"/>
      <c r="KA349" s="101"/>
      <c r="KB349" s="101"/>
      <c r="KC349" s="101"/>
      <c r="KD349" s="101"/>
      <c r="KE349" s="101"/>
      <c r="KF349" s="101"/>
      <c r="KG349" s="101"/>
      <c r="KH349" s="101"/>
      <c r="KI349" s="101"/>
      <c r="KJ349" s="101"/>
      <c r="KK349" s="101"/>
      <c r="KL349" s="101"/>
      <c r="KM349" s="101"/>
      <c r="KN349" s="101"/>
      <c r="KO349" s="101"/>
      <c r="KP349" s="101"/>
      <c r="KQ349" s="101"/>
      <c r="KR349" s="101"/>
      <c r="KS349" s="101"/>
      <c r="KT349" s="101"/>
      <c r="KU349" s="101"/>
      <c r="KV349" s="101"/>
      <c r="KW349" s="101"/>
      <c r="KX349" s="101"/>
      <c r="KY349" s="101"/>
      <c r="KZ349" s="101"/>
      <c r="LA349" s="101"/>
    </row>
    <row r="350" spans="1:313" s="6" customFormat="1" ht="30" customHeight="1" x14ac:dyDescent="0.25">
      <c r="A350" s="21"/>
      <c r="B350" s="21"/>
      <c r="C350" s="21"/>
      <c r="D350" s="22">
        <v>24</v>
      </c>
      <c r="E350" s="23">
        <f t="shared" si="48"/>
        <v>2700000</v>
      </c>
      <c r="F350" s="24">
        <v>4.4999999999999998E-2</v>
      </c>
      <c r="G350" s="23">
        <v>60000000</v>
      </c>
      <c r="H350" s="21">
        <v>6970</v>
      </c>
      <c r="I350" s="21"/>
      <c r="J350" s="21"/>
      <c r="K350" s="21"/>
      <c r="L350" s="21" t="s">
        <v>878</v>
      </c>
      <c r="M350" s="2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1"/>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c r="GE350" s="101"/>
      <c r="GF350" s="101"/>
      <c r="GG350" s="101"/>
      <c r="GH350" s="101"/>
      <c r="GI350" s="101"/>
      <c r="GJ350" s="101"/>
      <c r="GK350" s="101"/>
      <c r="GL350" s="101"/>
      <c r="GM350" s="101"/>
      <c r="GN350" s="101"/>
      <c r="GO350" s="101"/>
      <c r="GP350" s="101"/>
      <c r="GQ350" s="101"/>
      <c r="GR350" s="101"/>
      <c r="GS350" s="101"/>
      <c r="GT350" s="101"/>
      <c r="GU350" s="101"/>
      <c r="GV350" s="101"/>
      <c r="GW350" s="101"/>
      <c r="GX350" s="101"/>
      <c r="GY350" s="101"/>
      <c r="GZ350" s="101"/>
      <c r="HA350" s="101"/>
      <c r="HB350" s="101"/>
      <c r="HC350" s="101"/>
      <c r="HD350" s="101"/>
      <c r="HE350" s="101"/>
      <c r="HF350" s="101"/>
      <c r="HG350" s="101"/>
      <c r="HH350" s="101"/>
      <c r="HI350" s="101"/>
      <c r="HJ350" s="101"/>
      <c r="HK350" s="101"/>
      <c r="HL350" s="101"/>
      <c r="HM350" s="101"/>
      <c r="HN350" s="101"/>
      <c r="HO350" s="101"/>
      <c r="HP350" s="101"/>
      <c r="HQ350" s="101"/>
      <c r="HR350" s="101"/>
      <c r="HS350" s="101"/>
      <c r="HT350" s="101"/>
      <c r="HU350" s="101"/>
      <c r="HV350" s="101"/>
      <c r="HW350" s="101"/>
      <c r="HX350" s="101"/>
      <c r="HY350" s="101"/>
      <c r="HZ350" s="101"/>
      <c r="IA350" s="101"/>
      <c r="IB350" s="101"/>
      <c r="IC350" s="101"/>
      <c r="ID350" s="101"/>
      <c r="IE350" s="101"/>
      <c r="IF350" s="101"/>
      <c r="IG350" s="101"/>
      <c r="IH350" s="101"/>
      <c r="II350" s="101"/>
      <c r="IJ350" s="101"/>
      <c r="IK350" s="101"/>
      <c r="IL350" s="101"/>
      <c r="IM350" s="101"/>
      <c r="IN350" s="101"/>
      <c r="IO350" s="101"/>
      <c r="IP350" s="101"/>
      <c r="IQ350" s="101"/>
      <c r="IR350" s="101"/>
      <c r="IS350" s="101"/>
      <c r="IT350" s="101"/>
      <c r="IU350" s="101"/>
      <c r="IV350" s="101"/>
      <c r="IW350" s="101"/>
      <c r="IX350" s="101"/>
      <c r="IY350" s="101"/>
      <c r="IZ350" s="101"/>
      <c r="JA350" s="101"/>
      <c r="JB350" s="101"/>
      <c r="JC350" s="101"/>
      <c r="JD350" s="101"/>
      <c r="JE350" s="101"/>
      <c r="JF350" s="101"/>
      <c r="JG350" s="101"/>
      <c r="JH350" s="101"/>
      <c r="JI350" s="101"/>
      <c r="JJ350" s="101"/>
      <c r="JK350" s="101"/>
      <c r="JL350" s="101"/>
      <c r="JM350" s="101"/>
      <c r="JN350" s="101"/>
      <c r="JO350" s="101"/>
      <c r="JP350" s="101"/>
      <c r="JQ350" s="101"/>
      <c r="JR350" s="101"/>
      <c r="JS350" s="101"/>
      <c r="JT350" s="101"/>
      <c r="JU350" s="101"/>
      <c r="JV350" s="101"/>
      <c r="JW350" s="101"/>
      <c r="JX350" s="101"/>
      <c r="JY350" s="101"/>
      <c r="JZ350" s="101"/>
      <c r="KA350" s="101"/>
      <c r="KB350" s="101"/>
      <c r="KC350" s="101"/>
      <c r="KD350" s="101"/>
      <c r="KE350" s="101"/>
      <c r="KF350" s="101"/>
      <c r="KG350" s="101"/>
      <c r="KH350" s="101"/>
      <c r="KI350" s="101"/>
      <c r="KJ350" s="101"/>
      <c r="KK350" s="101"/>
      <c r="KL350" s="101"/>
      <c r="KM350" s="101"/>
      <c r="KN350" s="101"/>
      <c r="KO350" s="101"/>
      <c r="KP350" s="101"/>
      <c r="KQ350" s="101"/>
      <c r="KR350" s="101"/>
      <c r="KS350" s="101"/>
      <c r="KT350" s="101"/>
      <c r="KU350" s="101"/>
      <c r="KV350" s="101"/>
      <c r="KW350" s="101"/>
      <c r="KX350" s="101"/>
      <c r="KY350" s="101"/>
      <c r="KZ350" s="101"/>
      <c r="LA350" s="101"/>
    </row>
    <row r="351" spans="1:313" s="6" customFormat="1" ht="30" customHeight="1" x14ac:dyDescent="0.25">
      <c r="A351" s="21"/>
      <c r="B351" s="21"/>
      <c r="C351" s="21"/>
      <c r="D351" s="22">
        <v>25</v>
      </c>
      <c r="E351" s="23">
        <f>G351*F351</f>
        <v>2500000</v>
      </c>
      <c r="F351" s="24">
        <v>0.05</v>
      </c>
      <c r="G351" s="23">
        <v>50000000</v>
      </c>
      <c r="H351" s="23" t="s">
        <v>789</v>
      </c>
      <c r="I351" s="23"/>
      <c r="J351" s="21"/>
      <c r="K351" s="21"/>
      <c r="L351" s="21" t="s">
        <v>788</v>
      </c>
      <c r="M351" s="2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1"/>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c r="GE351" s="101"/>
      <c r="GF351" s="101"/>
      <c r="GG351" s="101"/>
      <c r="GH351" s="101"/>
      <c r="GI351" s="101"/>
      <c r="GJ351" s="101"/>
      <c r="GK351" s="101"/>
      <c r="GL351" s="101"/>
      <c r="GM351" s="101"/>
      <c r="GN351" s="101"/>
      <c r="GO351" s="101"/>
      <c r="GP351" s="101"/>
      <c r="GQ351" s="101"/>
      <c r="GR351" s="101"/>
      <c r="GS351" s="101"/>
      <c r="GT351" s="101"/>
      <c r="GU351" s="101"/>
      <c r="GV351" s="101"/>
      <c r="GW351" s="101"/>
      <c r="GX351" s="101"/>
      <c r="GY351" s="101"/>
      <c r="GZ351" s="101"/>
      <c r="HA351" s="101"/>
      <c r="HB351" s="101"/>
      <c r="HC351" s="101"/>
      <c r="HD351" s="101"/>
      <c r="HE351" s="101"/>
      <c r="HF351" s="101"/>
      <c r="HG351" s="101"/>
      <c r="HH351" s="101"/>
      <c r="HI351" s="101"/>
      <c r="HJ351" s="101"/>
      <c r="HK351" s="101"/>
      <c r="HL351" s="101"/>
      <c r="HM351" s="101"/>
      <c r="HN351" s="101"/>
      <c r="HO351" s="101"/>
      <c r="HP351" s="101"/>
      <c r="HQ351" s="101"/>
      <c r="HR351" s="101"/>
      <c r="HS351" s="101"/>
      <c r="HT351" s="101"/>
      <c r="HU351" s="101"/>
      <c r="HV351" s="101"/>
      <c r="HW351" s="101"/>
      <c r="HX351" s="101"/>
      <c r="HY351" s="101"/>
      <c r="HZ351" s="101"/>
      <c r="IA351" s="101"/>
      <c r="IB351" s="101"/>
      <c r="IC351" s="101"/>
      <c r="ID351" s="101"/>
      <c r="IE351" s="101"/>
      <c r="IF351" s="101"/>
      <c r="IG351" s="101"/>
      <c r="IH351" s="101"/>
      <c r="II351" s="101"/>
      <c r="IJ351" s="101"/>
      <c r="IK351" s="101"/>
      <c r="IL351" s="101"/>
      <c r="IM351" s="101"/>
      <c r="IN351" s="101"/>
      <c r="IO351" s="101"/>
      <c r="IP351" s="101"/>
      <c r="IQ351" s="101"/>
      <c r="IR351" s="101"/>
      <c r="IS351" s="101"/>
      <c r="IT351" s="101"/>
      <c r="IU351" s="101"/>
      <c r="IV351" s="101"/>
      <c r="IW351" s="101"/>
      <c r="IX351" s="101"/>
      <c r="IY351" s="101"/>
      <c r="IZ351" s="101"/>
      <c r="JA351" s="101"/>
      <c r="JB351" s="101"/>
      <c r="JC351" s="101"/>
      <c r="JD351" s="101"/>
      <c r="JE351" s="101"/>
      <c r="JF351" s="101"/>
      <c r="JG351" s="101"/>
      <c r="JH351" s="101"/>
      <c r="JI351" s="101"/>
      <c r="JJ351" s="101"/>
      <c r="JK351" s="101"/>
      <c r="JL351" s="101"/>
      <c r="JM351" s="101"/>
      <c r="JN351" s="101"/>
      <c r="JO351" s="101"/>
      <c r="JP351" s="101"/>
      <c r="JQ351" s="101"/>
      <c r="JR351" s="101"/>
      <c r="JS351" s="101"/>
      <c r="JT351" s="101"/>
      <c r="JU351" s="101"/>
      <c r="JV351" s="101"/>
      <c r="JW351" s="101"/>
      <c r="JX351" s="101"/>
      <c r="JY351" s="101"/>
      <c r="JZ351" s="101"/>
      <c r="KA351" s="101"/>
      <c r="KB351" s="101"/>
      <c r="KC351" s="101"/>
      <c r="KD351" s="101"/>
      <c r="KE351" s="101"/>
      <c r="KF351" s="101"/>
      <c r="KG351" s="101"/>
      <c r="KH351" s="101"/>
      <c r="KI351" s="101"/>
      <c r="KJ351" s="101"/>
      <c r="KK351" s="101"/>
      <c r="KL351" s="101"/>
      <c r="KM351" s="101"/>
      <c r="KN351" s="101"/>
      <c r="KO351" s="101"/>
      <c r="KP351" s="101"/>
      <c r="KQ351" s="101"/>
      <c r="KR351" s="101"/>
      <c r="KS351" s="101"/>
      <c r="KT351" s="101"/>
      <c r="KU351" s="101"/>
      <c r="KV351" s="101"/>
      <c r="KW351" s="101"/>
      <c r="KX351" s="101"/>
      <c r="KY351" s="101"/>
      <c r="KZ351" s="101"/>
      <c r="LA351" s="101"/>
    </row>
    <row r="352" spans="1:313" s="6" customFormat="1" ht="30" customHeight="1" x14ac:dyDescent="0.25">
      <c r="A352" s="21" t="s">
        <v>1262</v>
      </c>
      <c r="B352" s="21"/>
      <c r="C352" s="21"/>
      <c r="D352" s="22" t="s">
        <v>1263</v>
      </c>
      <c r="E352" s="23">
        <f>G352*F352</f>
        <v>26334000</v>
      </c>
      <c r="F352" s="24">
        <v>6.3E-2</v>
      </c>
      <c r="G352" s="23">
        <v>418000000</v>
      </c>
      <c r="H352" s="23" t="s">
        <v>164</v>
      </c>
      <c r="I352" s="23"/>
      <c r="J352" s="21"/>
      <c r="K352" s="21"/>
      <c r="L352" s="21" t="s">
        <v>44</v>
      </c>
      <c r="M352" s="2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1"/>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c r="GE352" s="101"/>
      <c r="GF352" s="101"/>
      <c r="GG352" s="101"/>
      <c r="GH352" s="101"/>
      <c r="GI352" s="101"/>
      <c r="GJ352" s="101"/>
      <c r="GK352" s="101"/>
      <c r="GL352" s="101"/>
      <c r="GM352" s="101"/>
      <c r="GN352" s="101"/>
      <c r="GO352" s="101"/>
      <c r="GP352" s="101"/>
      <c r="GQ352" s="101"/>
      <c r="GR352" s="101"/>
      <c r="GS352" s="101"/>
      <c r="GT352" s="101"/>
      <c r="GU352" s="101"/>
      <c r="GV352" s="101"/>
      <c r="GW352" s="101"/>
      <c r="GX352" s="101"/>
      <c r="GY352" s="101"/>
      <c r="GZ352" s="101"/>
      <c r="HA352" s="101"/>
      <c r="HB352" s="101"/>
      <c r="HC352" s="101"/>
      <c r="HD352" s="101"/>
      <c r="HE352" s="101"/>
      <c r="HF352" s="101"/>
      <c r="HG352" s="101"/>
      <c r="HH352" s="101"/>
      <c r="HI352" s="101"/>
      <c r="HJ352" s="101"/>
      <c r="HK352" s="101"/>
      <c r="HL352" s="101"/>
      <c r="HM352" s="101"/>
      <c r="HN352" s="101"/>
      <c r="HO352" s="101"/>
      <c r="HP352" s="101"/>
      <c r="HQ352" s="101"/>
      <c r="HR352" s="101"/>
      <c r="HS352" s="101"/>
      <c r="HT352" s="101"/>
      <c r="HU352" s="101"/>
      <c r="HV352" s="101"/>
      <c r="HW352" s="101"/>
      <c r="HX352" s="101"/>
      <c r="HY352" s="101"/>
      <c r="HZ352" s="101"/>
      <c r="IA352" s="101"/>
      <c r="IB352" s="101"/>
      <c r="IC352" s="101"/>
      <c r="ID352" s="101"/>
      <c r="IE352" s="101"/>
      <c r="IF352" s="101"/>
      <c r="IG352" s="101"/>
      <c r="IH352" s="101"/>
      <c r="II352" s="101"/>
      <c r="IJ352" s="101"/>
      <c r="IK352" s="101"/>
      <c r="IL352" s="101"/>
      <c r="IM352" s="101"/>
      <c r="IN352" s="101"/>
      <c r="IO352" s="101"/>
      <c r="IP352" s="101"/>
      <c r="IQ352" s="101"/>
      <c r="IR352" s="101"/>
      <c r="IS352" s="101"/>
      <c r="IT352" s="101"/>
      <c r="IU352" s="101"/>
      <c r="IV352" s="101"/>
      <c r="IW352" s="101"/>
      <c r="IX352" s="101"/>
      <c r="IY352" s="101"/>
      <c r="IZ352" s="101"/>
      <c r="JA352" s="101"/>
      <c r="JB352" s="101"/>
      <c r="JC352" s="101"/>
      <c r="JD352" s="101"/>
      <c r="JE352" s="101"/>
      <c r="JF352" s="101"/>
      <c r="JG352" s="101"/>
      <c r="JH352" s="101"/>
      <c r="JI352" s="101"/>
      <c r="JJ352" s="101"/>
      <c r="JK352" s="101"/>
      <c r="JL352" s="101"/>
      <c r="JM352" s="101"/>
      <c r="JN352" s="101"/>
      <c r="JO352" s="101"/>
      <c r="JP352" s="101"/>
      <c r="JQ352" s="101"/>
      <c r="JR352" s="101"/>
      <c r="JS352" s="101"/>
      <c r="JT352" s="101"/>
      <c r="JU352" s="101"/>
      <c r="JV352" s="101"/>
      <c r="JW352" s="101"/>
      <c r="JX352" s="101"/>
      <c r="JY352" s="101"/>
      <c r="JZ352" s="101"/>
      <c r="KA352" s="101"/>
      <c r="KB352" s="101"/>
      <c r="KC352" s="101"/>
      <c r="KD352" s="101"/>
      <c r="KE352" s="101"/>
      <c r="KF352" s="101"/>
      <c r="KG352" s="101"/>
      <c r="KH352" s="101"/>
      <c r="KI352" s="101"/>
      <c r="KJ352" s="101"/>
      <c r="KK352" s="101"/>
      <c r="KL352" s="101"/>
      <c r="KM352" s="101"/>
      <c r="KN352" s="101"/>
      <c r="KO352" s="101"/>
      <c r="KP352" s="101"/>
      <c r="KQ352" s="101"/>
      <c r="KR352" s="101"/>
      <c r="KS352" s="101"/>
      <c r="KT352" s="101"/>
      <c r="KU352" s="101"/>
      <c r="KV352" s="101"/>
      <c r="KW352" s="101"/>
      <c r="KX352" s="101"/>
      <c r="KY352" s="101"/>
      <c r="KZ352" s="101"/>
      <c r="LA352" s="101"/>
    </row>
    <row r="353" spans="1:313" s="6" customFormat="1" ht="30" customHeight="1" x14ac:dyDescent="0.25">
      <c r="A353" s="21" t="s">
        <v>894</v>
      </c>
      <c r="B353" s="21"/>
      <c r="C353" s="21"/>
      <c r="D353" s="22">
        <v>25</v>
      </c>
      <c r="E353" s="23">
        <f>G353*F353</f>
        <v>600000</v>
      </c>
      <c r="F353" s="24">
        <v>0.06</v>
      </c>
      <c r="G353" s="23">
        <v>10000000</v>
      </c>
      <c r="H353" s="21" t="s">
        <v>274</v>
      </c>
      <c r="I353" s="21"/>
      <c r="J353" s="21"/>
      <c r="K353" s="21"/>
      <c r="L353" s="21" t="s">
        <v>273</v>
      </c>
      <c r="M353" s="2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1"/>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c r="GE353" s="101"/>
      <c r="GF353" s="101"/>
      <c r="GG353" s="101"/>
      <c r="GH353" s="101"/>
      <c r="GI353" s="101"/>
      <c r="GJ353" s="101"/>
      <c r="GK353" s="101"/>
      <c r="GL353" s="101"/>
      <c r="GM353" s="101"/>
      <c r="GN353" s="101"/>
      <c r="GO353" s="101"/>
      <c r="GP353" s="101"/>
      <c r="GQ353" s="101"/>
      <c r="GR353" s="101"/>
      <c r="GS353" s="101"/>
      <c r="GT353" s="101"/>
      <c r="GU353" s="101"/>
      <c r="GV353" s="101"/>
      <c r="GW353" s="101"/>
      <c r="GX353" s="101"/>
      <c r="GY353" s="101"/>
      <c r="GZ353" s="101"/>
      <c r="HA353" s="101"/>
      <c r="HB353" s="101"/>
      <c r="HC353" s="101"/>
      <c r="HD353" s="101"/>
      <c r="HE353" s="101"/>
      <c r="HF353" s="101"/>
      <c r="HG353" s="101"/>
      <c r="HH353" s="101"/>
      <c r="HI353" s="101"/>
      <c r="HJ353" s="101"/>
      <c r="HK353" s="101"/>
      <c r="HL353" s="101"/>
      <c r="HM353" s="101"/>
      <c r="HN353" s="101"/>
      <c r="HO353" s="101"/>
      <c r="HP353" s="101"/>
      <c r="HQ353" s="101"/>
      <c r="HR353" s="101"/>
      <c r="HS353" s="101"/>
      <c r="HT353" s="101"/>
      <c r="HU353" s="101"/>
      <c r="HV353" s="101"/>
      <c r="HW353" s="101"/>
      <c r="HX353" s="101"/>
      <c r="HY353" s="101"/>
      <c r="HZ353" s="101"/>
      <c r="IA353" s="101"/>
      <c r="IB353" s="101"/>
      <c r="IC353" s="101"/>
      <c r="ID353" s="101"/>
      <c r="IE353" s="101"/>
      <c r="IF353" s="101"/>
      <c r="IG353" s="101"/>
      <c r="IH353" s="101"/>
      <c r="II353" s="101"/>
      <c r="IJ353" s="101"/>
      <c r="IK353" s="101"/>
      <c r="IL353" s="101"/>
      <c r="IM353" s="101"/>
      <c r="IN353" s="101"/>
      <c r="IO353" s="101"/>
      <c r="IP353" s="101"/>
      <c r="IQ353" s="101"/>
      <c r="IR353" s="101"/>
      <c r="IS353" s="101"/>
      <c r="IT353" s="101"/>
      <c r="IU353" s="101"/>
      <c r="IV353" s="101"/>
      <c r="IW353" s="101"/>
      <c r="IX353" s="101"/>
      <c r="IY353" s="101"/>
      <c r="IZ353" s="101"/>
      <c r="JA353" s="101"/>
      <c r="JB353" s="101"/>
      <c r="JC353" s="101"/>
      <c r="JD353" s="101"/>
      <c r="JE353" s="101"/>
      <c r="JF353" s="101"/>
      <c r="JG353" s="101"/>
      <c r="JH353" s="101"/>
      <c r="JI353" s="101"/>
      <c r="JJ353" s="101"/>
      <c r="JK353" s="101"/>
      <c r="JL353" s="101"/>
      <c r="JM353" s="101"/>
      <c r="JN353" s="101"/>
      <c r="JO353" s="101"/>
      <c r="JP353" s="101"/>
      <c r="JQ353" s="101"/>
      <c r="JR353" s="101"/>
      <c r="JS353" s="101"/>
      <c r="JT353" s="101"/>
      <c r="JU353" s="101"/>
      <c r="JV353" s="101"/>
      <c r="JW353" s="101"/>
      <c r="JX353" s="101"/>
      <c r="JY353" s="101"/>
      <c r="JZ353" s="101"/>
      <c r="KA353" s="101"/>
      <c r="KB353" s="101"/>
      <c r="KC353" s="101"/>
      <c r="KD353" s="101"/>
      <c r="KE353" s="101"/>
      <c r="KF353" s="101"/>
      <c r="KG353" s="101"/>
      <c r="KH353" s="101"/>
      <c r="KI353" s="101"/>
      <c r="KJ353" s="101"/>
      <c r="KK353" s="101"/>
      <c r="KL353" s="101"/>
      <c r="KM353" s="101"/>
      <c r="KN353" s="101"/>
      <c r="KO353" s="101"/>
      <c r="KP353" s="101"/>
      <c r="KQ353" s="101"/>
      <c r="KR353" s="101"/>
      <c r="KS353" s="101"/>
      <c r="KT353" s="101"/>
      <c r="KU353" s="101"/>
      <c r="KV353" s="101"/>
      <c r="KW353" s="101"/>
      <c r="KX353" s="101"/>
      <c r="KY353" s="101"/>
      <c r="KZ353" s="101"/>
      <c r="LA353" s="101"/>
    </row>
    <row r="354" spans="1:313" s="6" customFormat="1" ht="30" customHeight="1" x14ac:dyDescent="0.25">
      <c r="A354" s="21" t="s">
        <v>1264</v>
      </c>
      <c r="B354" s="21"/>
      <c r="C354" s="21"/>
      <c r="D354" s="22">
        <v>27</v>
      </c>
      <c r="E354" s="23">
        <f>G354*F354</f>
        <v>37505000</v>
      </c>
      <c r="F354" s="24">
        <v>5.7700000000000001E-2</v>
      </c>
      <c r="G354" s="23">
        <v>650000000</v>
      </c>
      <c r="H354" s="23" t="s">
        <v>629</v>
      </c>
      <c r="I354" s="23"/>
      <c r="J354" s="21"/>
      <c r="K354" s="21"/>
      <c r="L354" s="21" t="s">
        <v>316</v>
      </c>
      <c r="M354" s="21">
        <v>12</v>
      </c>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1"/>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c r="GE354" s="101"/>
      <c r="GF354" s="101"/>
      <c r="GG354" s="101"/>
      <c r="GH354" s="101"/>
      <c r="GI354" s="101"/>
      <c r="GJ354" s="101"/>
      <c r="GK354" s="101"/>
      <c r="GL354" s="101"/>
      <c r="GM354" s="101"/>
      <c r="GN354" s="101"/>
      <c r="GO354" s="101"/>
      <c r="GP354" s="101"/>
      <c r="GQ354" s="101"/>
      <c r="GR354" s="101"/>
      <c r="GS354" s="101"/>
      <c r="GT354" s="101"/>
      <c r="GU354" s="101"/>
      <c r="GV354" s="101"/>
      <c r="GW354" s="101"/>
      <c r="GX354" s="101"/>
      <c r="GY354" s="101"/>
      <c r="GZ354" s="101"/>
      <c r="HA354" s="101"/>
      <c r="HB354" s="101"/>
      <c r="HC354" s="101"/>
      <c r="HD354" s="101"/>
      <c r="HE354" s="101"/>
      <c r="HF354" s="101"/>
      <c r="HG354" s="101"/>
      <c r="HH354" s="101"/>
      <c r="HI354" s="101"/>
      <c r="HJ354" s="101"/>
      <c r="HK354" s="101"/>
      <c r="HL354" s="101"/>
      <c r="HM354" s="101"/>
      <c r="HN354" s="101"/>
      <c r="HO354" s="101"/>
      <c r="HP354" s="101"/>
      <c r="HQ354" s="101"/>
      <c r="HR354" s="101"/>
      <c r="HS354" s="101"/>
      <c r="HT354" s="101"/>
      <c r="HU354" s="101"/>
      <c r="HV354" s="101"/>
      <c r="HW354" s="101"/>
      <c r="HX354" s="101"/>
      <c r="HY354" s="101"/>
      <c r="HZ354" s="101"/>
      <c r="IA354" s="101"/>
      <c r="IB354" s="101"/>
      <c r="IC354" s="101"/>
      <c r="ID354" s="101"/>
      <c r="IE354" s="101"/>
      <c r="IF354" s="101"/>
      <c r="IG354" s="101"/>
      <c r="IH354" s="101"/>
      <c r="II354" s="101"/>
      <c r="IJ354" s="101"/>
      <c r="IK354" s="101"/>
      <c r="IL354" s="101"/>
      <c r="IM354" s="101"/>
      <c r="IN354" s="101"/>
      <c r="IO354" s="101"/>
      <c r="IP354" s="101"/>
      <c r="IQ354" s="101"/>
      <c r="IR354" s="101"/>
      <c r="IS354" s="101"/>
      <c r="IT354" s="101"/>
      <c r="IU354" s="101"/>
      <c r="IV354" s="101"/>
      <c r="IW354" s="101"/>
      <c r="IX354" s="101"/>
      <c r="IY354" s="101"/>
      <c r="IZ354" s="101"/>
      <c r="JA354" s="101"/>
      <c r="JB354" s="101"/>
      <c r="JC354" s="101"/>
      <c r="JD354" s="101"/>
      <c r="JE354" s="101"/>
      <c r="JF354" s="101"/>
      <c r="JG354" s="101"/>
      <c r="JH354" s="101"/>
      <c r="JI354" s="101"/>
      <c r="JJ354" s="101"/>
      <c r="JK354" s="101"/>
      <c r="JL354" s="101"/>
      <c r="JM354" s="101"/>
      <c r="JN354" s="101"/>
      <c r="JO354" s="101"/>
      <c r="JP354" s="101"/>
      <c r="JQ354" s="101"/>
      <c r="JR354" s="101"/>
      <c r="JS354" s="101"/>
      <c r="JT354" s="101"/>
      <c r="JU354" s="101"/>
      <c r="JV354" s="101"/>
      <c r="JW354" s="101"/>
      <c r="JX354" s="101"/>
      <c r="JY354" s="101"/>
      <c r="JZ354" s="101"/>
      <c r="KA354" s="101"/>
      <c r="KB354" s="101"/>
      <c r="KC354" s="101"/>
      <c r="KD354" s="101"/>
      <c r="KE354" s="101"/>
      <c r="KF354" s="101"/>
      <c r="KG354" s="101"/>
      <c r="KH354" s="101"/>
      <c r="KI354" s="101"/>
      <c r="KJ354" s="101"/>
      <c r="KK354" s="101"/>
      <c r="KL354" s="101"/>
      <c r="KM354" s="101"/>
      <c r="KN354" s="101"/>
      <c r="KO354" s="101"/>
      <c r="KP354" s="101"/>
      <c r="KQ354" s="101"/>
      <c r="KR354" s="101"/>
      <c r="KS354" s="101"/>
      <c r="KT354" s="101"/>
      <c r="KU354" s="101"/>
      <c r="KV354" s="101"/>
      <c r="KW354" s="101"/>
      <c r="KX354" s="101"/>
      <c r="KY354" s="101"/>
      <c r="KZ354" s="101"/>
      <c r="LA354" s="101"/>
    </row>
    <row r="355" spans="1:313" s="6" customFormat="1" ht="30" customHeight="1" x14ac:dyDescent="0.25">
      <c r="A355" s="21"/>
      <c r="B355" s="21"/>
      <c r="C355" s="21"/>
      <c r="D355" s="22">
        <v>27</v>
      </c>
      <c r="E355" s="23">
        <v>3000000</v>
      </c>
      <c r="F355" s="24"/>
      <c r="G355" s="23" t="s">
        <v>2</v>
      </c>
      <c r="H355" s="21" t="s">
        <v>1241</v>
      </c>
      <c r="I355" s="21"/>
      <c r="J355" s="21"/>
      <c r="K355" s="21"/>
      <c r="L355" s="21" t="s">
        <v>1266</v>
      </c>
      <c r="M355" s="2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1"/>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c r="GE355" s="101"/>
      <c r="GF355" s="101"/>
      <c r="GG355" s="101"/>
      <c r="GH355" s="101"/>
      <c r="GI355" s="101"/>
      <c r="GJ355" s="101"/>
      <c r="GK355" s="101"/>
      <c r="GL355" s="101"/>
      <c r="GM355" s="101"/>
      <c r="GN355" s="101"/>
      <c r="GO355" s="101"/>
      <c r="GP355" s="101"/>
      <c r="GQ355" s="101"/>
      <c r="GR355" s="101"/>
      <c r="GS355" s="101"/>
      <c r="GT355" s="101"/>
      <c r="GU355" s="101"/>
      <c r="GV355" s="101"/>
      <c r="GW355" s="101"/>
      <c r="GX355" s="101"/>
      <c r="GY355" s="101"/>
      <c r="GZ355" s="101"/>
      <c r="HA355" s="101"/>
      <c r="HB355" s="101"/>
      <c r="HC355" s="101"/>
      <c r="HD355" s="101"/>
      <c r="HE355" s="101"/>
      <c r="HF355" s="101"/>
      <c r="HG355" s="101"/>
      <c r="HH355" s="101"/>
      <c r="HI355" s="101"/>
      <c r="HJ355" s="101"/>
      <c r="HK355" s="101"/>
      <c r="HL355" s="101"/>
      <c r="HM355" s="101"/>
      <c r="HN355" s="101"/>
      <c r="HO355" s="101"/>
      <c r="HP355" s="101"/>
      <c r="HQ355" s="101"/>
      <c r="HR355" s="101"/>
      <c r="HS355" s="101"/>
      <c r="HT355" s="101"/>
      <c r="HU355" s="101"/>
      <c r="HV355" s="101"/>
      <c r="HW355" s="101"/>
      <c r="HX355" s="101"/>
      <c r="HY355" s="101"/>
      <c r="HZ355" s="101"/>
      <c r="IA355" s="101"/>
      <c r="IB355" s="101"/>
      <c r="IC355" s="101"/>
      <c r="ID355" s="101"/>
      <c r="IE355" s="101"/>
      <c r="IF355" s="101"/>
      <c r="IG355" s="101"/>
      <c r="IH355" s="101"/>
      <c r="II355" s="101"/>
      <c r="IJ355" s="101"/>
      <c r="IK355" s="101"/>
      <c r="IL355" s="101"/>
      <c r="IM355" s="101"/>
      <c r="IN355" s="101"/>
      <c r="IO355" s="101"/>
      <c r="IP355" s="101"/>
      <c r="IQ355" s="101"/>
      <c r="IR355" s="101"/>
      <c r="IS355" s="101"/>
      <c r="IT355" s="101"/>
      <c r="IU355" s="101"/>
      <c r="IV355" s="101"/>
      <c r="IW355" s="101"/>
      <c r="IX355" s="101"/>
      <c r="IY355" s="101"/>
      <c r="IZ355" s="101"/>
      <c r="JA355" s="101"/>
      <c r="JB355" s="101"/>
      <c r="JC355" s="101"/>
      <c r="JD355" s="101"/>
      <c r="JE355" s="101"/>
      <c r="JF355" s="101"/>
      <c r="JG355" s="101"/>
      <c r="JH355" s="101"/>
      <c r="JI355" s="101"/>
      <c r="JJ355" s="101"/>
      <c r="JK355" s="101"/>
      <c r="JL355" s="101"/>
      <c r="JM355" s="101"/>
      <c r="JN355" s="101"/>
      <c r="JO355" s="101"/>
      <c r="JP355" s="101"/>
      <c r="JQ355" s="101"/>
      <c r="JR355" s="101"/>
      <c r="JS355" s="101"/>
      <c r="JT355" s="101"/>
      <c r="JU355" s="101"/>
      <c r="JV355" s="101"/>
      <c r="JW355" s="101"/>
      <c r="JX355" s="101"/>
      <c r="JY355" s="101"/>
      <c r="JZ355" s="101"/>
      <c r="KA355" s="101"/>
      <c r="KB355" s="101"/>
      <c r="KC355" s="101"/>
      <c r="KD355" s="101"/>
      <c r="KE355" s="101"/>
      <c r="KF355" s="101"/>
      <c r="KG355" s="101"/>
      <c r="KH355" s="101"/>
      <c r="KI355" s="101"/>
      <c r="KJ355" s="101"/>
      <c r="KK355" s="101"/>
      <c r="KL355" s="101"/>
      <c r="KM355" s="101"/>
      <c r="KN355" s="101"/>
      <c r="KO355" s="101"/>
      <c r="KP355" s="101"/>
      <c r="KQ355" s="101"/>
      <c r="KR355" s="101"/>
      <c r="KS355" s="101"/>
      <c r="KT355" s="101"/>
      <c r="KU355" s="101"/>
      <c r="KV355" s="101"/>
      <c r="KW355" s="101"/>
      <c r="KX355" s="101"/>
      <c r="KY355" s="101"/>
      <c r="KZ355" s="101"/>
      <c r="LA355" s="101"/>
    </row>
    <row r="356" spans="1:313" s="6" customFormat="1" ht="30" customHeight="1" x14ac:dyDescent="0.25">
      <c r="A356" s="21" t="s">
        <v>1268</v>
      </c>
      <c r="B356" s="21"/>
      <c r="C356" s="21"/>
      <c r="D356" s="22">
        <v>27</v>
      </c>
      <c r="E356" s="23">
        <f t="shared" ref="E356" si="49">G356*F356</f>
        <v>2240000</v>
      </c>
      <c r="F356" s="27">
        <v>0.04</v>
      </c>
      <c r="G356" s="26">
        <f>176000000-50000000-70000000</f>
        <v>56000000</v>
      </c>
      <c r="H356" s="26" t="s">
        <v>414</v>
      </c>
      <c r="I356" s="26"/>
      <c r="J356" s="29"/>
      <c r="K356" s="29">
        <v>21</v>
      </c>
      <c r="L356" s="29" t="s">
        <v>97</v>
      </c>
      <c r="M356" s="2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1"/>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c r="GE356" s="101"/>
      <c r="GF356" s="101"/>
      <c r="GG356" s="101"/>
      <c r="GH356" s="101"/>
      <c r="GI356" s="101"/>
      <c r="GJ356" s="101"/>
      <c r="GK356" s="101"/>
      <c r="GL356" s="101"/>
      <c r="GM356" s="101"/>
      <c r="GN356" s="101"/>
      <c r="GO356" s="101"/>
      <c r="GP356" s="101"/>
      <c r="GQ356" s="101"/>
      <c r="GR356" s="101"/>
      <c r="GS356" s="101"/>
      <c r="GT356" s="101"/>
      <c r="GU356" s="101"/>
      <c r="GV356" s="101"/>
      <c r="GW356" s="101"/>
      <c r="GX356" s="101"/>
      <c r="GY356" s="101"/>
      <c r="GZ356" s="101"/>
      <c r="HA356" s="101"/>
      <c r="HB356" s="101"/>
      <c r="HC356" s="101"/>
      <c r="HD356" s="101"/>
      <c r="HE356" s="101"/>
      <c r="HF356" s="101"/>
      <c r="HG356" s="101"/>
      <c r="HH356" s="101"/>
      <c r="HI356" s="101"/>
      <c r="HJ356" s="101"/>
      <c r="HK356" s="101"/>
      <c r="HL356" s="101"/>
      <c r="HM356" s="101"/>
      <c r="HN356" s="101"/>
      <c r="HO356" s="101"/>
      <c r="HP356" s="101"/>
      <c r="HQ356" s="101"/>
      <c r="HR356" s="101"/>
      <c r="HS356" s="101"/>
      <c r="HT356" s="101"/>
      <c r="HU356" s="101"/>
      <c r="HV356" s="101"/>
      <c r="HW356" s="101"/>
      <c r="HX356" s="101"/>
      <c r="HY356" s="101"/>
      <c r="HZ356" s="101"/>
      <c r="IA356" s="101"/>
      <c r="IB356" s="101"/>
      <c r="IC356" s="101"/>
      <c r="ID356" s="101"/>
      <c r="IE356" s="101"/>
      <c r="IF356" s="101"/>
      <c r="IG356" s="101"/>
      <c r="IH356" s="101"/>
      <c r="II356" s="101"/>
      <c r="IJ356" s="101"/>
      <c r="IK356" s="101"/>
      <c r="IL356" s="101"/>
      <c r="IM356" s="101"/>
      <c r="IN356" s="101"/>
      <c r="IO356" s="101"/>
      <c r="IP356" s="101"/>
      <c r="IQ356" s="101"/>
      <c r="IR356" s="101"/>
      <c r="IS356" s="101"/>
      <c r="IT356" s="101"/>
      <c r="IU356" s="101"/>
      <c r="IV356" s="101"/>
      <c r="IW356" s="101"/>
      <c r="IX356" s="101"/>
      <c r="IY356" s="101"/>
      <c r="IZ356" s="101"/>
      <c r="JA356" s="101"/>
      <c r="JB356" s="101"/>
      <c r="JC356" s="101"/>
      <c r="JD356" s="101"/>
      <c r="JE356" s="101"/>
      <c r="JF356" s="101"/>
      <c r="JG356" s="101"/>
      <c r="JH356" s="101"/>
      <c r="JI356" s="101"/>
      <c r="JJ356" s="101"/>
      <c r="JK356" s="101"/>
      <c r="JL356" s="101"/>
      <c r="JM356" s="101"/>
      <c r="JN356" s="101"/>
      <c r="JO356" s="101"/>
      <c r="JP356" s="101"/>
      <c r="JQ356" s="101"/>
      <c r="JR356" s="101"/>
      <c r="JS356" s="101"/>
      <c r="JT356" s="101"/>
      <c r="JU356" s="101"/>
      <c r="JV356" s="101"/>
      <c r="JW356" s="101"/>
      <c r="JX356" s="101"/>
      <c r="JY356" s="101"/>
      <c r="JZ356" s="101"/>
      <c r="KA356" s="101"/>
      <c r="KB356" s="101"/>
      <c r="KC356" s="101"/>
      <c r="KD356" s="101"/>
      <c r="KE356" s="101"/>
      <c r="KF356" s="101"/>
      <c r="KG356" s="101"/>
      <c r="KH356" s="101"/>
      <c r="KI356" s="101"/>
      <c r="KJ356" s="101"/>
      <c r="KK356" s="101"/>
      <c r="KL356" s="101"/>
      <c r="KM356" s="101"/>
      <c r="KN356" s="101"/>
      <c r="KO356" s="101"/>
      <c r="KP356" s="101"/>
      <c r="KQ356" s="101"/>
      <c r="KR356" s="101"/>
      <c r="KS356" s="101"/>
      <c r="KT356" s="101"/>
      <c r="KU356" s="101"/>
      <c r="KV356" s="101"/>
      <c r="KW356" s="101"/>
      <c r="KX356" s="101"/>
      <c r="KY356" s="101"/>
      <c r="KZ356" s="101"/>
      <c r="LA356" s="101"/>
    </row>
    <row r="357" spans="1:313" s="6" customFormat="1" ht="30" customHeight="1" x14ac:dyDescent="0.25">
      <c r="A357" s="21"/>
      <c r="B357" s="21"/>
      <c r="C357" s="21"/>
      <c r="D357" s="22">
        <v>27</v>
      </c>
      <c r="E357" s="23">
        <f>G357*F357</f>
        <v>3000000</v>
      </c>
      <c r="F357" s="24">
        <v>0.06</v>
      </c>
      <c r="G357" s="23">
        <v>50000000</v>
      </c>
      <c r="H357" s="21">
        <v>1815</v>
      </c>
      <c r="I357" s="21"/>
      <c r="J357" s="21"/>
      <c r="K357" s="21"/>
      <c r="L357" s="21" t="s">
        <v>1020</v>
      </c>
      <c r="M357" s="2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1"/>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c r="GE357" s="101"/>
      <c r="GF357" s="101"/>
      <c r="GG357" s="101"/>
      <c r="GH357" s="101"/>
      <c r="GI357" s="101"/>
      <c r="GJ357" s="101"/>
      <c r="GK357" s="101"/>
      <c r="GL357" s="101"/>
      <c r="GM357" s="101"/>
      <c r="GN357" s="101"/>
      <c r="GO357" s="101"/>
      <c r="GP357" s="101"/>
      <c r="GQ357" s="101"/>
      <c r="GR357" s="101"/>
      <c r="GS357" s="101"/>
      <c r="GT357" s="101"/>
      <c r="GU357" s="101"/>
      <c r="GV357" s="101"/>
      <c r="GW357" s="101"/>
      <c r="GX357" s="101"/>
      <c r="GY357" s="101"/>
      <c r="GZ357" s="101"/>
      <c r="HA357" s="101"/>
      <c r="HB357" s="101"/>
      <c r="HC357" s="101"/>
      <c r="HD357" s="101"/>
      <c r="HE357" s="101"/>
      <c r="HF357" s="101"/>
      <c r="HG357" s="101"/>
      <c r="HH357" s="101"/>
      <c r="HI357" s="101"/>
      <c r="HJ357" s="101"/>
      <c r="HK357" s="101"/>
      <c r="HL357" s="101"/>
      <c r="HM357" s="101"/>
      <c r="HN357" s="101"/>
      <c r="HO357" s="101"/>
      <c r="HP357" s="101"/>
      <c r="HQ357" s="101"/>
      <c r="HR357" s="101"/>
      <c r="HS357" s="101"/>
      <c r="HT357" s="101"/>
      <c r="HU357" s="101"/>
      <c r="HV357" s="101"/>
      <c r="HW357" s="101"/>
      <c r="HX357" s="101"/>
      <c r="HY357" s="101"/>
      <c r="HZ357" s="101"/>
      <c r="IA357" s="101"/>
      <c r="IB357" s="101"/>
      <c r="IC357" s="101"/>
      <c r="ID357" s="101"/>
      <c r="IE357" s="101"/>
      <c r="IF357" s="101"/>
      <c r="IG357" s="101"/>
      <c r="IH357" s="101"/>
      <c r="II357" s="101"/>
      <c r="IJ357" s="101"/>
      <c r="IK357" s="101"/>
      <c r="IL357" s="101"/>
      <c r="IM357" s="101"/>
      <c r="IN357" s="101"/>
      <c r="IO357" s="101"/>
      <c r="IP357" s="101"/>
      <c r="IQ357" s="101"/>
      <c r="IR357" s="101"/>
      <c r="IS357" s="101"/>
      <c r="IT357" s="101"/>
      <c r="IU357" s="101"/>
      <c r="IV357" s="101"/>
      <c r="IW357" s="101"/>
      <c r="IX357" s="101"/>
      <c r="IY357" s="101"/>
      <c r="IZ357" s="101"/>
      <c r="JA357" s="101"/>
      <c r="JB357" s="101"/>
      <c r="JC357" s="101"/>
      <c r="JD357" s="101"/>
      <c r="JE357" s="101"/>
      <c r="JF357" s="101"/>
      <c r="JG357" s="101"/>
      <c r="JH357" s="101"/>
      <c r="JI357" s="101"/>
      <c r="JJ357" s="101"/>
      <c r="JK357" s="101"/>
      <c r="JL357" s="101"/>
      <c r="JM357" s="101"/>
      <c r="JN357" s="101"/>
      <c r="JO357" s="101"/>
      <c r="JP357" s="101"/>
      <c r="JQ357" s="101"/>
      <c r="JR357" s="101"/>
      <c r="JS357" s="101"/>
      <c r="JT357" s="101"/>
      <c r="JU357" s="101"/>
      <c r="JV357" s="101"/>
      <c r="JW357" s="101"/>
      <c r="JX357" s="101"/>
      <c r="JY357" s="101"/>
      <c r="JZ357" s="101"/>
      <c r="KA357" s="101"/>
      <c r="KB357" s="101"/>
      <c r="KC357" s="101"/>
      <c r="KD357" s="101"/>
      <c r="KE357" s="101"/>
      <c r="KF357" s="101"/>
      <c r="KG357" s="101"/>
      <c r="KH357" s="101"/>
      <c r="KI357" s="101"/>
      <c r="KJ357" s="101"/>
      <c r="KK357" s="101"/>
      <c r="KL357" s="101"/>
      <c r="KM357" s="101"/>
      <c r="KN357" s="101"/>
      <c r="KO357" s="101"/>
      <c r="KP357" s="101"/>
      <c r="KQ357" s="101"/>
      <c r="KR357" s="101"/>
      <c r="KS357" s="101"/>
      <c r="KT357" s="101"/>
      <c r="KU357" s="101"/>
      <c r="KV357" s="101"/>
      <c r="KW357" s="101"/>
      <c r="KX357" s="101"/>
      <c r="KY357" s="101"/>
      <c r="KZ357" s="101"/>
      <c r="LA357" s="101"/>
    </row>
    <row r="358" spans="1:313" s="6" customFormat="1" ht="30" customHeight="1" x14ac:dyDescent="0.25">
      <c r="A358" s="21" t="s">
        <v>1271</v>
      </c>
      <c r="B358" s="21"/>
      <c r="C358" s="21"/>
      <c r="D358" s="22">
        <v>27</v>
      </c>
      <c r="E358" s="23">
        <f>G358*F358</f>
        <v>6500000</v>
      </c>
      <c r="F358" s="24">
        <v>0.05</v>
      </c>
      <c r="G358" s="23">
        <v>130000000</v>
      </c>
      <c r="H358" s="23" t="s">
        <v>456</v>
      </c>
      <c r="I358" s="23"/>
      <c r="J358" s="21"/>
      <c r="K358" s="21"/>
      <c r="L358" s="21" t="s">
        <v>455</v>
      </c>
      <c r="M358" s="2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1"/>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c r="GE358" s="101"/>
      <c r="GF358" s="101"/>
      <c r="GG358" s="101"/>
      <c r="GH358" s="101"/>
      <c r="GI358" s="101"/>
      <c r="GJ358" s="101"/>
      <c r="GK358" s="101"/>
      <c r="GL358" s="101"/>
      <c r="GM358" s="101"/>
      <c r="GN358" s="101"/>
      <c r="GO358" s="101"/>
      <c r="GP358" s="101"/>
      <c r="GQ358" s="101"/>
      <c r="GR358" s="101"/>
      <c r="GS358" s="101"/>
      <c r="GT358" s="101"/>
      <c r="GU358" s="101"/>
      <c r="GV358" s="101"/>
      <c r="GW358" s="101"/>
      <c r="GX358" s="101"/>
      <c r="GY358" s="101"/>
      <c r="GZ358" s="101"/>
      <c r="HA358" s="101"/>
      <c r="HB358" s="101"/>
      <c r="HC358" s="101"/>
      <c r="HD358" s="101"/>
      <c r="HE358" s="101"/>
      <c r="HF358" s="101"/>
      <c r="HG358" s="101"/>
      <c r="HH358" s="101"/>
      <c r="HI358" s="101"/>
      <c r="HJ358" s="101"/>
      <c r="HK358" s="101"/>
      <c r="HL358" s="101"/>
      <c r="HM358" s="101"/>
      <c r="HN358" s="101"/>
      <c r="HO358" s="101"/>
      <c r="HP358" s="101"/>
      <c r="HQ358" s="101"/>
      <c r="HR358" s="101"/>
      <c r="HS358" s="101"/>
      <c r="HT358" s="101"/>
      <c r="HU358" s="101"/>
      <c r="HV358" s="101"/>
      <c r="HW358" s="101"/>
      <c r="HX358" s="101"/>
      <c r="HY358" s="101"/>
      <c r="HZ358" s="101"/>
      <c r="IA358" s="101"/>
      <c r="IB358" s="101"/>
      <c r="IC358" s="101"/>
      <c r="ID358" s="101"/>
      <c r="IE358" s="101"/>
      <c r="IF358" s="101"/>
      <c r="IG358" s="101"/>
      <c r="IH358" s="101"/>
      <c r="II358" s="101"/>
      <c r="IJ358" s="101"/>
      <c r="IK358" s="101"/>
      <c r="IL358" s="101"/>
      <c r="IM358" s="101"/>
      <c r="IN358" s="101"/>
      <c r="IO358" s="101"/>
      <c r="IP358" s="101"/>
      <c r="IQ358" s="101"/>
      <c r="IR358" s="101"/>
      <c r="IS358" s="101"/>
      <c r="IT358" s="101"/>
      <c r="IU358" s="101"/>
      <c r="IV358" s="101"/>
      <c r="IW358" s="101"/>
      <c r="IX358" s="101"/>
      <c r="IY358" s="101"/>
      <c r="IZ358" s="101"/>
      <c r="JA358" s="101"/>
      <c r="JB358" s="101"/>
      <c r="JC358" s="101"/>
      <c r="JD358" s="101"/>
      <c r="JE358" s="101"/>
      <c r="JF358" s="101"/>
      <c r="JG358" s="101"/>
      <c r="JH358" s="101"/>
      <c r="JI358" s="101"/>
      <c r="JJ358" s="101"/>
      <c r="JK358" s="101"/>
      <c r="JL358" s="101"/>
      <c r="JM358" s="101"/>
      <c r="JN358" s="101"/>
      <c r="JO358" s="101"/>
      <c r="JP358" s="101"/>
      <c r="JQ358" s="101"/>
      <c r="JR358" s="101"/>
      <c r="JS358" s="101"/>
      <c r="JT358" s="101"/>
      <c r="JU358" s="101"/>
      <c r="JV358" s="101"/>
      <c r="JW358" s="101"/>
      <c r="JX358" s="101"/>
      <c r="JY358" s="101"/>
      <c r="JZ358" s="101"/>
      <c r="KA358" s="101"/>
      <c r="KB358" s="101"/>
      <c r="KC358" s="101"/>
      <c r="KD358" s="101"/>
      <c r="KE358" s="101"/>
      <c r="KF358" s="101"/>
      <c r="KG358" s="101"/>
      <c r="KH358" s="101"/>
      <c r="KI358" s="101"/>
      <c r="KJ358" s="101"/>
      <c r="KK358" s="101"/>
      <c r="KL358" s="101"/>
      <c r="KM358" s="101"/>
      <c r="KN358" s="101"/>
      <c r="KO358" s="101"/>
      <c r="KP358" s="101"/>
      <c r="KQ358" s="101"/>
      <c r="KR358" s="101"/>
      <c r="KS358" s="101"/>
      <c r="KT358" s="101"/>
      <c r="KU358" s="101"/>
      <c r="KV358" s="101"/>
      <c r="KW358" s="101"/>
      <c r="KX358" s="101"/>
      <c r="KY358" s="101"/>
      <c r="KZ358" s="101"/>
      <c r="LA358" s="101"/>
    </row>
    <row r="359" spans="1:313" s="6" customFormat="1" ht="30" customHeight="1" x14ac:dyDescent="0.25">
      <c r="A359" s="21" t="s">
        <v>1282</v>
      </c>
      <c r="B359" s="21"/>
      <c r="C359" s="21"/>
      <c r="D359" s="22" t="s">
        <v>1281</v>
      </c>
      <c r="E359" s="23">
        <f t="shared" ref="E359" si="50">G359*F359</f>
        <v>44500000</v>
      </c>
      <c r="F359" s="24">
        <v>0.05</v>
      </c>
      <c r="G359" s="52">
        <v>890000000</v>
      </c>
      <c r="H359" s="21" t="s">
        <v>608</v>
      </c>
      <c r="I359" s="21"/>
      <c r="J359" s="21"/>
      <c r="K359" s="21"/>
      <c r="L359" s="21" t="s">
        <v>136</v>
      </c>
      <c r="M359" s="21">
        <v>39</v>
      </c>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1"/>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c r="GE359" s="101"/>
      <c r="GF359" s="101"/>
      <c r="GG359" s="101"/>
      <c r="GH359" s="101"/>
      <c r="GI359" s="101"/>
      <c r="GJ359" s="101"/>
      <c r="GK359" s="101"/>
      <c r="GL359" s="101"/>
      <c r="GM359" s="101"/>
      <c r="GN359" s="101"/>
      <c r="GO359" s="101"/>
      <c r="GP359" s="101"/>
      <c r="GQ359" s="101"/>
      <c r="GR359" s="101"/>
      <c r="GS359" s="101"/>
      <c r="GT359" s="101"/>
      <c r="GU359" s="101"/>
      <c r="GV359" s="101"/>
      <c r="GW359" s="101"/>
      <c r="GX359" s="101"/>
      <c r="GY359" s="101"/>
      <c r="GZ359" s="101"/>
      <c r="HA359" s="101"/>
      <c r="HB359" s="101"/>
      <c r="HC359" s="101"/>
      <c r="HD359" s="101"/>
      <c r="HE359" s="101"/>
      <c r="HF359" s="101"/>
      <c r="HG359" s="101"/>
      <c r="HH359" s="101"/>
      <c r="HI359" s="101"/>
      <c r="HJ359" s="101"/>
      <c r="HK359" s="101"/>
      <c r="HL359" s="101"/>
      <c r="HM359" s="101"/>
      <c r="HN359" s="101"/>
      <c r="HO359" s="101"/>
      <c r="HP359" s="101"/>
      <c r="HQ359" s="101"/>
      <c r="HR359" s="101"/>
      <c r="HS359" s="101"/>
      <c r="HT359" s="101"/>
      <c r="HU359" s="101"/>
      <c r="HV359" s="101"/>
      <c r="HW359" s="101"/>
      <c r="HX359" s="101"/>
      <c r="HY359" s="101"/>
      <c r="HZ359" s="101"/>
      <c r="IA359" s="101"/>
      <c r="IB359" s="101"/>
      <c r="IC359" s="101"/>
      <c r="ID359" s="101"/>
      <c r="IE359" s="101"/>
      <c r="IF359" s="101"/>
      <c r="IG359" s="101"/>
      <c r="IH359" s="101"/>
      <c r="II359" s="101"/>
      <c r="IJ359" s="101"/>
      <c r="IK359" s="101"/>
      <c r="IL359" s="101"/>
      <c r="IM359" s="101"/>
      <c r="IN359" s="101"/>
      <c r="IO359" s="101"/>
      <c r="IP359" s="101"/>
      <c r="IQ359" s="101"/>
      <c r="IR359" s="101"/>
      <c r="IS359" s="101"/>
      <c r="IT359" s="101"/>
      <c r="IU359" s="101"/>
      <c r="IV359" s="101"/>
      <c r="IW359" s="101"/>
      <c r="IX359" s="101"/>
      <c r="IY359" s="101"/>
      <c r="IZ359" s="101"/>
      <c r="JA359" s="101"/>
      <c r="JB359" s="101"/>
      <c r="JC359" s="101"/>
      <c r="JD359" s="101"/>
      <c r="JE359" s="101"/>
      <c r="JF359" s="101"/>
      <c r="JG359" s="101"/>
      <c r="JH359" s="101"/>
      <c r="JI359" s="101"/>
      <c r="JJ359" s="101"/>
      <c r="JK359" s="101"/>
      <c r="JL359" s="101"/>
      <c r="JM359" s="101"/>
      <c r="JN359" s="101"/>
      <c r="JO359" s="101"/>
      <c r="JP359" s="101"/>
      <c r="JQ359" s="101"/>
      <c r="JR359" s="101"/>
      <c r="JS359" s="101"/>
      <c r="JT359" s="101"/>
      <c r="JU359" s="101"/>
      <c r="JV359" s="101"/>
      <c r="JW359" s="101"/>
      <c r="JX359" s="101"/>
      <c r="JY359" s="101"/>
      <c r="JZ359" s="101"/>
      <c r="KA359" s="101"/>
      <c r="KB359" s="101"/>
      <c r="KC359" s="101"/>
      <c r="KD359" s="101"/>
      <c r="KE359" s="101"/>
      <c r="KF359" s="101"/>
      <c r="KG359" s="101"/>
      <c r="KH359" s="101"/>
      <c r="KI359" s="101"/>
      <c r="KJ359" s="101"/>
      <c r="KK359" s="101"/>
      <c r="KL359" s="101"/>
      <c r="KM359" s="101"/>
      <c r="KN359" s="101"/>
      <c r="KO359" s="101"/>
      <c r="KP359" s="101"/>
      <c r="KQ359" s="101"/>
      <c r="KR359" s="101"/>
      <c r="KS359" s="101"/>
      <c r="KT359" s="101"/>
      <c r="KU359" s="101"/>
      <c r="KV359" s="101"/>
      <c r="KW359" s="101"/>
      <c r="KX359" s="101"/>
      <c r="KY359" s="101"/>
      <c r="KZ359" s="101"/>
      <c r="LA359" s="101"/>
    </row>
    <row r="360" spans="1:313" s="6" customFormat="1" ht="30" customHeight="1" x14ac:dyDescent="0.25">
      <c r="A360" s="21"/>
      <c r="B360" s="21"/>
      <c r="C360" s="21"/>
      <c r="D360" s="22"/>
      <c r="E360" s="23">
        <f>G360*F360</f>
        <v>705000</v>
      </c>
      <c r="F360" s="24">
        <v>4.7E-2</v>
      </c>
      <c r="G360" s="23">
        <v>15000000</v>
      </c>
      <c r="H360" s="21">
        <v>9789</v>
      </c>
      <c r="I360" s="21"/>
      <c r="J360" s="21"/>
      <c r="K360" s="21"/>
      <c r="L360" s="21" t="s">
        <v>623</v>
      </c>
      <c r="M360" s="21">
        <v>33</v>
      </c>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1"/>
      <c r="CI360" s="101"/>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1"/>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c r="GE360" s="101"/>
      <c r="GF360" s="101"/>
      <c r="GG360" s="101"/>
      <c r="GH360" s="101"/>
      <c r="GI360" s="101"/>
      <c r="GJ360" s="101"/>
      <c r="GK360" s="101"/>
      <c r="GL360" s="101"/>
      <c r="GM360" s="101"/>
      <c r="GN360" s="101"/>
      <c r="GO360" s="101"/>
      <c r="GP360" s="101"/>
      <c r="GQ360" s="101"/>
      <c r="GR360" s="101"/>
      <c r="GS360" s="101"/>
      <c r="GT360" s="101"/>
      <c r="GU360" s="101"/>
      <c r="GV360" s="101"/>
      <c r="GW360" s="101"/>
      <c r="GX360" s="101"/>
      <c r="GY360" s="101"/>
      <c r="GZ360" s="101"/>
      <c r="HA360" s="101"/>
      <c r="HB360" s="101"/>
      <c r="HC360" s="101"/>
      <c r="HD360" s="101"/>
      <c r="HE360" s="101"/>
      <c r="HF360" s="101"/>
      <c r="HG360" s="101"/>
      <c r="HH360" s="101"/>
      <c r="HI360" s="101"/>
      <c r="HJ360" s="101"/>
      <c r="HK360" s="101"/>
      <c r="HL360" s="101"/>
      <c r="HM360" s="101"/>
      <c r="HN360" s="101"/>
      <c r="HO360" s="101"/>
      <c r="HP360" s="101"/>
      <c r="HQ360" s="101"/>
      <c r="HR360" s="101"/>
      <c r="HS360" s="101"/>
      <c r="HT360" s="101"/>
      <c r="HU360" s="101"/>
      <c r="HV360" s="101"/>
      <c r="HW360" s="101"/>
      <c r="HX360" s="101"/>
      <c r="HY360" s="101"/>
      <c r="HZ360" s="101"/>
      <c r="IA360" s="101"/>
      <c r="IB360" s="101"/>
      <c r="IC360" s="101"/>
      <c r="ID360" s="101"/>
      <c r="IE360" s="101"/>
      <c r="IF360" s="101"/>
      <c r="IG360" s="101"/>
      <c r="IH360" s="101"/>
      <c r="II360" s="101"/>
      <c r="IJ360" s="101"/>
      <c r="IK360" s="101"/>
      <c r="IL360" s="101"/>
      <c r="IM360" s="101"/>
      <c r="IN360" s="101"/>
      <c r="IO360" s="101"/>
      <c r="IP360" s="101"/>
      <c r="IQ360" s="101"/>
      <c r="IR360" s="101"/>
      <c r="IS360" s="101"/>
      <c r="IT360" s="101"/>
      <c r="IU360" s="101"/>
      <c r="IV360" s="101"/>
      <c r="IW360" s="101"/>
      <c r="IX360" s="101"/>
      <c r="IY360" s="101"/>
      <c r="IZ360" s="101"/>
      <c r="JA360" s="101"/>
      <c r="JB360" s="101"/>
      <c r="JC360" s="101"/>
      <c r="JD360" s="101"/>
      <c r="JE360" s="101"/>
      <c r="JF360" s="101"/>
      <c r="JG360" s="101"/>
      <c r="JH360" s="101"/>
      <c r="JI360" s="101"/>
      <c r="JJ360" s="101"/>
      <c r="JK360" s="101"/>
      <c r="JL360" s="101"/>
      <c r="JM360" s="101"/>
      <c r="JN360" s="101"/>
      <c r="JO360" s="101"/>
      <c r="JP360" s="101"/>
      <c r="JQ360" s="101"/>
      <c r="JR360" s="101"/>
      <c r="JS360" s="101"/>
      <c r="JT360" s="101"/>
      <c r="JU360" s="101"/>
      <c r="JV360" s="101"/>
      <c r="JW360" s="101"/>
      <c r="JX360" s="101"/>
      <c r="JY360" s="101"/>
      <c r="JZ360" s="101"/>
      <c r="KA360" s="101"/>
      <c r="KB360" s="101"/>
      <c r="KC360" s="101"/>
      <c r="KD360" s="101"/>
      <c r="KE360" s="101"/>
      <c r="KF360" s="101"/>
      <c r="KG360" s="101"/>
      <c r="KH360" s="101"/>
      <c r="KI360" s="101"/>
      <c r="KJ360" s="101"/>
      <c r="KK360" s="101"/>
      <c r="KL360" s="101"/>
      <c r="KM360" s="101"/>
      <c r="KN360" s="101"/>
      <c r="KO360" s="101"/>
      <c r="KP360" s="101"/>
      <c r="KQ360" s="101"/>
      <c r="KR360" s="101"/>
      <c r="KS360" s="101"/>
      <c r="KT360" s="101"/>
      <c r="KU360" s="101"/>
      <c r="KV360" s="101"/>
      <c r="KW360" s="101"/>
      <c r="KX360" s="101"/>
      <c r="KY360" s="101"/>
      <c r="KZ360" s="101"/>
      <c r="LA360" s="101"/>
    </row>
    <row r="361" spans="1:313" s="6" customFormat="1" ht="30" customHeight="1" x14ac:dyDescent="0.25">
      <c r="A361" s="21"/>
      <c r="B361" s="21"/>
      <c r="C361" s="21"/>
      <c r="D361" s="22"/>
      <c r="E361" s="23">
        <f t="shared" ref="E361" si="51">G361*F361</f>
        <v>2000000</v>
      </c>
      <c r="F361" s="24">
        <v>0.05</v>
      </c>
      <c r="G361" s="23">
        <v>40000000</v>
      </c>
      <c r="H361" s="23" t="s">
        <v>796</v>
      </c>
      <c r="I361" s="23"/>
      <c r="J361" s="21"/>
      <c r="K361" s="21"/>
      <c r="L361" s="21" t="s">
        <v>795</v>
      </c>
      <c r="M361" s="2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1"/>
      <c r="CI361" s="101"/>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1"/>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c r="GE361" s="101"/>
      <c r="GF361" s="101"/>
      <c r="GG361" s="101"/>
      <c r="GH361" s="101"/>
      <c r="GI361" s="101"/>
      <c r="GJ361" s="101"/>
      <c r="GK361" s="101"/>
      <c r="GL361" s="101"/>
      <c r="GM361" s="101"/>
      <c r="GN361" s="101"/>
      <c r="GO361" s="101"/>
      <c r="GP361" s="101"/>
      <c r="GQ361" s="101"/>
      <c r="GR361" s="101"/>
      <c r="GS361" s="101"/>
      <c r="GT361" s="101"/>
      <c r="GU361" s="101"/>
      <c r="GV361" s="101"/>
      <c r="GW361" s="101"/>
      <c r="GX361" s="101"/>
      <c r="GY361" s="101"/>
      <c r="GZ361" s="101"/>
      <c r="HA361" s="101"/>
      <c r="HB361" s="101"/>
      <c r="HC361" s="101"/>
      <c r="HD361" s="101"/>
      <c r="HE361" s="101"/>
      <c r="HF361" s="101"/>
      <c r="HG361" s="101"/>
      <c r="HH361" s="101"/>
      <c r="HI361" s="101"/>
      <c r="HJ361" s="101"/>
      <c r="HK361" s="101"/>
      <c r="HL361" s="101"/>
      <c r="HM361" s="101"/>
      <c r="HN361" s="101"/>
      <c r="HO361" s="101"/>
      <c r="HP361" s="101"/>
      <c r="HQ361" s="101"/>
      <c r="HR361" s="101"/>
      <c r="HS361" s="101"/>
      <c r="HT361" s="101"/>
      <c r="HU361" s="101"/>
      <c r="HV361" s="101"/>
      <c r="HW361" s="101"/>
      <c r="HX361" s="101"/>
      <c r="HY361" s="101"/>
      <c r="HZ361" s="101"/>
      <c r="IA361" s="101"/>
      <c r="IB361" s="101"/>
      <c r="IC361" s="101"/>
      <c r="ID361" s="101"/>
      <c r="IE361" s="101"/>
      <c r="IF361" s="101"/>
      <c r="IG361" s="101"/>
      <c r="IH361" s="101"/>
      <c r="II361" s="101"/>
      <c r="IJ361" s="101"/>
      <c r="IK361" s="101"/>
      <c r="IL361" s="101"/>
      <c r="IM361" s="101"/>
      <c r="IN361" s="101"/>
      <c r="IO361" s="101"/>
      <c r="IP361" s="101"/>
      <c r="IQ361" s="101"/>
      <c r="IR361" s="101"/>
      <c r="IS361" s="101"/>
      <c r="IT361" s="101"/>
      <c r="IU361" s="101"/>
      <c r="IV361" s="101"/>
      <c r="IW361" s="101"/>
      <c r="IX361" s="101"/>
      <c r="IY361" s="101"/>
      <c r="IZ361" s="101"/>
      <c r="JA361" s="101"/>
      <c r="JB361" s="101"/>
      <c r="JC361" s="101"/>
      <c r="JD361" s="101"/>
      <c r="JE361" s="101"/>
      <c r="JF361" s="101"/>
      <c r="JG361" s="101"/>
      <c r="JH361" s="101"/>
      <c r="JI361" s="101"/>
      <c r="JJ361" s="101"/>
      <c r="JK361" s="101"/>
      <c r="JL361" s="101"/>
      <c r="JM361" s="101"/>
      <c r="JN361" s="101"/>
      <c r="JO361" s="101"/>
      <c r="JP361" s="101"/>
      <c r="JQ361" s="101"/>
      <c r="JR361" s="101"/>
      <c r="JS361" s="101"/>
      <c r="JT361" s="101"/>
      <c r="JU361" s="101"/>
      <c r="JV361" s="101"/>
      <c r="JW361" s="101"/>
      <c r="JX361" s="101"/>
      <c r="JY361" s="101"/>
      <c r="JZ361" s="101"/>
      <c r="KA361" s="101"/>
      <c r="KB361" s="101"/>
      <c r="KC361" s="101"/>
      <c r="KD361" s="101"/>
      <c r="KE361" s="101"/>
      <c r="KF361" s="101"/>
      <c r="KG361" s="101"/>
      <c r="KH361" s="101"/>
      <c r="KI361" s="101"/>
      <c r="KJ361" s="101"/>
      <c r="KK361" s="101"/>
      <c r="KL361" s="101"/>
      <c r="KM361" s="101"/>
      <c r="KN361" s="101"/>
      <c r="KO361" s="101"/>
      <c r="KP361" s="101"/>
      <c r="KQ361" s="101"/>
      <c r="KR361" s="101"/>
      <c r="KS361" s="101"/>
      <c r="KT361" s="101"/>
      <c r="KU361" s="101"/>
      <c r="KV361" s="101"/>
      <c r="KW361" s="101"/>
      <c r="KX361" s="101"/>
      <c r="KY361" s="101"/>
      <c r="KZ361" s="101"/>
      <c r="LA361" s="101"/>
    </row>
    <row r="362" spans="1:313" s="6" customFormat="1" ht="30" customHeight="1" x14ac:dyDescent="0.25">
      <c r="A362" s="21" t="s">
        <v>1208</v>
      </c>
      <c r="B362" s="21"/>
      <c r="C362" s="21"/>
      <c r="D362" s="22"/>
      <c r="E362" s="26">
        <f>G362*F362</f>
        <v>12500000</v>
      </c>
      <c r="F362" s="27">
        <v>0.05</v>
      </c>
      <c r="G362" s="26">
        <v>250000000</v>
      </c>
      <c r="H362" s="26" t="s">
        <v>361</v>
      </c>
      <c r="I362" s="26"/>
      <c r="J362" s="29"/>
      <c r="K362" s="29">
        <v>16</v>
      </c>
      <c r="L362" s="29" t="s">
        <v>114</v>
      </c>
      <c r="M362" s="2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1"/>
      <c r="CI362" s="101"/>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1"/>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c r="GE362" s="101"/>
      <c r="GF362" s="101"/>
      <c r="GG362" s="101"/>
      <c r="GH362" s="101"/>
      <c r="GI362" s="101"/>
      <c r="GJ362" s="101"/>
      <c r="GK362" s="101"/>
      <c r="GL362" s="101"/>
      <c r="GM362" s="101"/>
      <c r="GN362" s="101"/>
      <c r="GO362" s="101"/>
      <c r="GP362" s="101"/>
      <c r="GQ362" s="101"/>
      <c r="GR362" s="101"/>
      <c r="GS362" s="101"/>
      <c r="GT362" s="101"/>
      <c r="GU362" s="101"/>
      <c r="GV362" s="101"/>
      <c r="GW362" s="101"/>
      <c r="GX362" s="101"/>
      <c r="GY362" s="101"/>
      <c r="GZ362" s="101"/>
      <c r="HA362" s="101"/>
      <c r="HB362" s="101"/>
      <c r="HC362" s="101"/>
      <c r="HD362" s="101"/>
      <c r="HE362" s="101"/>
      <c r="HF362" s="101"/>
      <c r="HG362" s="101"/>
      <c r="HH362" s="101"/>
      <c r="HI362" s="101"/>
      <c r="HJ362" s="101"/>
      <c r="HK362" s="101"/>
      <c r="HL362" s="101"/>
      <c r="HM362" s="101"/>
      <c r="HN362" s="101"/>
      <c r="HO362" s="101"/>
      <c r="HP362" s="101"/>
      <c r="HQ362" s="101"/>
      <c r="HR362" s="101"/>
      <c r="HS362" s="101"/>
      <c r="HT362" s="101"/>
      <c r="HU362" s="101"/>
      <c r="HV362" s="101"/>
      <c r="HW362" s="101"/>
      <c r="HX362" s="101"/>
      <c r="HY362" s="101"/>
      <c r="HZ362" s="101"/>
      <c r="IA362" s="101"/>
      <c r="IB362" s="101"/>
      <c r="IC362" s="101"/>
      <c r="ID362" s="101"/>
      <c r="IE362" s="101"/>
      <c r="IF362" s="101"/>
      <c r="IG362" s="101"/>
      <c r="IH362" s="101"/>
      <c r="II362" s="101"/>
      <c r="IJ362" s="101"/>
      <c r="IK362" s="101"/>
      <c r="IL362" s="101"/>
      <c r="IM362" s="101"/>
      <c r="IN362" s="101"/>
      <c r="IO362" s="101"/>
      <c r="IP362" s="101"/>
      <c r="IQ362" s="101"/>
      <c r="IR362" s="101"/>
      <c r="IS362" s="101"/>
      <c r="IT362" s="101"/>
      <c r="IU362" s="101"/>
      <c r="IV362" s="101"/>
      <c r="IW362" s="101"/>
      <c r="IX362" s="101"/>
      <c r="IY362" s="101"/>
      <c r="IZ362" s="101"/>
      <c r="JA362" s="101"/>
      <c r="JB362" s="101"/>
      <c r="JC362" s="101"/>
      <c r="JD362" s="101"/>
      <c r="JE362" s="101"/>
      <c r="JF362" s="101"/>
      <c r="JG362" s="101"/>
      <c r="JH362" s="101"/>
      <c r="JI362" s="101"/>
      <c r="JJ362" s="101"/>
      <c r="JK362" s="101"/>
      <c r="JL362" s="101"/>
      <c r="JM362" s="101"/>
      <c r="JN362" s="101"/>
      <c r="JO362" s="101"/>
      <c r="JP362" s="101"/>
      <c r="JQ362" s="101"/>
      <c r="JR362" s="101"/>
      <c r="JS362" s="101"/>
      <c r="JT362" s="101"/>
      <c r="JU362" s="101"/>
      <c r="JV362" s="101"/>
      <c r="JW362" s="101"/>
      <c r="JX362" s="101"/>
      <c r="JY362" s="101"/>
      <c r="JZ362" s="101"/>
      <c r="KA362" s="101"/>
      <c r="KB362" s="101"/>
      <c r="KC362" s="101"/>
      <c r="KD362" s="101"/>
      <c r="KE362" s="101"/>
      <c r="KF362" s="101"/>
      <c r="KG362" s="101"/>
      <c r="KH362" s="101"/>
      <c r="KI362" s="101"/>
      <c r="KJ362" s="101"/>
      <c r="KK362" s="101"/>
      <c r="KL362" s="101"/>
      <c r="KM362" s="101"/>
      <c r="KN362" s="101"/>
      <c r="KO362" s="101"/>
      <c r="KP362" s="101"/>
      <c r="KQ362" s="101"/>
      <c r="KR362" s="101"/>
      <c r="KS362" s="101"/>
      <c r="KT362" s="101"/>
      <c r="KU362" s="101"/>
      <c r="KV362" s="101"/>
      <c r="KW362" s="101"/>
      <c r="KX362" s="101"/>
      <c r="KY362" s="101"/>
      <c r="KZ362" s="101"/>
      <c r="LA362" s="101"/>
    </row>
    <row r="363" spans="1:313" s="6" customFormat="1" ht="30" customHeight="1" x14ac:dyDescent="0.25">
      <c r="A363" s="29" t="s">
        <v>1037</v>
      </c>
      <c r="B363" s="80"/>
      <c r="C363" s="80"/>
      <c r="D363" s="81"/>
      <c r="E363" s="23">
        <v>1000000</v>
      </c>
      <c r="F363" s="32"/>
      <c r="G363" s="32" t="s">
        <v>2</v>
      </c>
      <c r="H363" s="32"/>
      <c r="I363" s="32"/>
      <c r="J363" s="32"/>
      <c r="K363" s="32"/>
      <c r="L363" s="32" t="s">
        <v>532</v>
      </c>
      <c r="M363" s="21">
        <v>183</v>
      </c>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1"/>
      <c r="CI363" s="101"/>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1"/>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c r="GE363" s="101"/>
      <c r="GF363" s="101"/>
      <c r="GG363" s="101"/>
      <c r="GH363" s="101"/>
      <c r="GI363" s="101"/>
      <c r="GJ363" s="101"/>
      <c r="GK363" s="101"/>
      <c r="GL363" s="101"/>
      <c r="GM363" s="101"/>
      <c r="GN363" s="101"/>
      <c r="GO363" s="101"/>
      <c r="GP363" s="101"/>
      <c r="GQ363" s="101"/>
      <c r="GR363" s="101"/>
      <c r="GS363" s="101"/>
      <c r="GT363" s="101"/>
      <c r="GU363" s="101"/>
      <c r="GV363" s="101"/>
      <c r="GW363" s="101"/>
      <c r="GX363" s="101"/>
      <c r="GY363" s="101"/>
      <c r="GZ363" s="101"/>
      <c r="HA363" s="101"/>
      <c r="HB363" s="101"/>
      <c r="HC363" s="101"/>
      <c r="HD363" s="101"/>
      <c r="HE363" s="101"/>
      <c r="HF363" s="101"/>
      <c r="HG363" s="101"/>
      <c r="HH363" s="101"/>
      <c r="HI363" s="101"/>
      <c r="HJ363" s="101"/>
      <c r="HK363" s="101"/>
      <c r="HL363" s="101"/>
      <c r="HM363" s="101"/>
      <c r="HN363" s="101"/>
      <c r="HO363" s="101"/>
      <c r="HP363" s="101"/>
      <c r="HQ363" s="101"/>
      <c r="HR363" s="101"/>
      <c r="HS363" s="101"/>
      <c r="HT363" s="101"/>
      <c r="HU363" s="101"/>
      <c r="HV363" s="101"/>
      <c r="HW363" s="101"/>
      <c r="HX363" s="101"/>
      <c r="HY363" s="101"/>
      <c r="HZ363" s="101"/>
      <c r="IA363" s="101"/>
      <c r="IB363" s="101"/>
      <c r="IC363" s="101"/>
      <c r="ID363" s="101"/>
      <c r="IE363" s="101"/>
      <c r="IF363" s="101"/>
      <c r="IG363" s="101"/>
      <c r="IH363" s="101"/>
      <c r="II363" s="101"/>
      <c r="IJ363" s="101"/>
      <c r="IK363" s="101"/>
      <c r="IL363" s="101"/>
      <c r="IM363" s="101"/>
      <c r="IN363" s="101"/>
      <c r="IO363" s="101"/>
      <c r="IP363" s="101"/>
      <c r="IQ363" s="101"/>
      <c r="IR363" s="101"/>
      <c r="IS363" s="101"/>
      <c r="IT363" s="101"/>
      <c r="IU363" s="101"/>
      <c r="IV363" s="101"/>
      <c r="IW363" s="101"/>
      <c r="IX363" s="101"/>
      <c r="IY363" s="101"/>
      <c r="IZ363" s="101"/>
      <c r="JA363" s="101"/>
      <c r="JB363" s="101"/>
      <c r="JC363" s="101"/>
      <c r="JD363" s="101"/>
      <c r="JE363" s="101"/>
      <c r="JF363" s="101"/>
      <c r="JG363" s="101"/>
      <c r="JH363" s="101"/>
      <c r="JI363" s="101"/>
      <c r="JJ363" s="101"/>
      <c r="JK363" s="101"/>
      <c r="JL363" s="101"/>
      <c r="JM363" s="101"/>
      <c r="JN363" s="101"/>
      <c r="JO363" s="101"/>
      <c r="JP363" s="101"/>
      <c r="JQ363" s="101"/>
      <c r="JR363" s="101"/>
      <c r="JS363" s="101"/>
      <c r="JT363" s="101"/>
      <c r="JU363" s="101"/>
      <c r="JV363" s="101"/>
      <c r="JW363" s="101"/>
      <c r="JX363" s="101"/>
      <c r="JY363" s="101"/>
      <c r="JZ363" s="101"/>
      <c r="KA363" s="101"/>
      <c r="KB363" s="101"/>
      <c r="KC363" s="101"/>
      <c r="KD363" s="101"/>
      <c r="KE363" s="101"/>
      <c r="KF363" s="101"/>
      <c r="KG363" s="101"/>
      <c r="KH363" s="101"/>
      <c r="KI363" s="101"/>
      <c r="KJ363" s="101"/>
      <c r="KK363" s="101"/>
      <c r="KL363" s="101"/>
      <c r="KM363" s="101"/>
      <c r="KN363" s="101"/>
      <c r="KO363" s="101"/>
      <c r="KP363" s="101"/>
      <c r="KQ363" s="101"/>
      <c r="KR363" s="101"/>
      <c r="KS363" s="101"/>
      <c r="KT363" s="101"/>
      <c r="KU363" s="101"/>
      <c r="KV363" s="101"/>
      <c r="KW363" s="101"/>
      <c r="KX363" s="101"/>
      <c r="KY363" s="101"/>
      <c r="KZ363" s="101"/>
      <c r="LA363" s="101"/>
    </row>
    <row r="364" spans="1:313" s="6" customFormat="1" ht="30" customHeight="1" x14ac:dyDescent="0.25">
      <c r="A364" s="21" t="s">
        <v>1136</v>
      </c>
      <c r="B364" s="21"/>
      <c r="C364" s="21"/>
      <c r="D364" s="22"/>
      <c r="E364" s="23">
        <f t="shared" ref="E364:E365" si="52">G364*F364</f>
        <v>2000000</v>
      </c>
      <c r="F364" s="24">
        <v>0.05</v>
      </c>
      <c r="G364" s="52">
        <v>40000000</v>
      </c>
      <c r="H364" s="21" t="s">
        <v>466</v>
      </c>
      <c r="I364" s="21"/>
      <c r="J364" s="21"/>
      <c r="K364" s="21"/>
      <c r="L364" s="21" t="s">
        <v>347</v>
      </c>
      <c r="M364" s="21">
        <v>26</v>
      </c>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1"/>
      <c r="CI364" s="101"/>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1"/>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c r="GE364" s="101"/>
      <c r="GF364" s="101"/>
      <c r="GG364" s="101"/>
      <c r="GH364" s="101"/>
      <c r="GI364" s="101"/>
      <c r="GJ364" s="101"/>
      <c r="GK364" s="101"/>
      <c r="GL364" s="101"/>
      <c r="GM364" s="101"/>
      <c r="GN364" s="101"/>
      <c r="GO364" s="101"/>
      <c r="GP364" s="101"/>
      <c r="GQ364" s="101"/>
      <c r="GR364" s="101"/>
      <c r="GS364" s="101"/>
      <c r="GT364" s="101"/>
      <c r="GU364" s="101"/>
      <c r="GV364" s="101"/>
      <c r="GW364" s="101"/>
      <c r="GX364" s="101"/>
      <c r="GY364" s="101"/>
      <c r="GZ364" s="101"/>
      <c r="HA364" s="101"/>
      <c r="HB364" s="101"/>
      <c r="HC364" s="101"/>
      <c r="HD364" s="101"/>
      <c r="HE364" s="101"/>
      <c r="HF364" s="101"/>
      <c r="HG364" s="101"/>
      <c r="HH364" s="101"/>
      <c r="HI364" s="101"/>
      <c r="HJ364" s="101"/>
      <c r="HK364" s="101"/>
      <c r="HL364" s="101"/>
      <c r="HM364" s="101"/>
      <c r="HN364" s="101"/>
      <c r="HO364" s="101"/>
      <c r="HP364" s="101"/>
      <c r="HQ364" s="101"/>
      <c r="HR364" s="101"/>
      <c r="HS364" s="101"/>
      <c r="HT364" s="101"/>
      <c r="HU364" s="101"/>
      <c r="HV364" s="101"/>
      <c r="HW364" s="101"/>
      <c r="HX364" s="101"/>
      <c r="HY364" s="101"/>
      <c r="HZ364" s="101"/>
      <c r="IA364" s="101"/>
      <c r="IB364" s="101"/>
      <c r="IC364" s="101"/>
      <c r="ID364" s="101"/>
      <c r="IE364" s="101"/>
      <c r="IF364" s="101"/>
      <c r="IG364" s="101"/>
      <c r="IH364" s="101"/>
      <c r="II364" s="101"/>
      <c r="IJ364" s="101"/>
      <c r="IK364" s="101"/>
      <c r="IL364" s="101"/>
      <c r="IM364" s="101"/>
      <c r="IN364" s="101"/>
      <c r="IO364" s="101"/>
      <c r="IP364" s="101"/>
      <c r="IQ364" s="101"/>
      <c r="IR364" s="101"/>
      <c r="IS364" s="101"/>
      <c r="IT364" s="101"/>
      <c r="IU364" s="101"/>
      <c r="IV364" s="101"/>
      <c r="IW364" s="101"/>
      <c r="IX364" s="101"/>
      <c r="IY364" s="101"/>
      <c r="IZ364" s="101"/>
      <c r="JA364" s="101"/>
      <c r="JB364" s="101"/>
      <c r="JC364" s="101"/>
      <c r="JD364" s="101"/>
      <c r="JE364" s="101"/>
      <c r="JF364" s="101"/>
      <c r="JG364" s="101"/>
      <c r="JH364" s="101"/>
      <c r="JI364" s="101"/>
      <c r="JJ364" s="101"/>
      <c r="JK364" s="101"/>
      <c r="JL364" s="101"/>
      <c r="JM364" s="101"/>
      <c r="JN364" s="101"/>
      <c r="JO364" s="101"/>
      <c r="JP364" s="101"/>
      <c r="JQ364" s="101"/>
      <c r="JR364" s="101"/>
      <c r="JS364" s="101"/>
      <c r="JT364" s="101"/>
      <c r="JU364" s="101"/>
      <c r="JV364" s="101"/>
      <c r="JW364" s="101"/>
      <c r="JX364" s="101"/>
      <c r="JY364" s="101"/>
      <c r="JZ364" s="101"/>
      <c r="KA364" s="101"/>
      <c r="KB364" s="101"/>
      <c r="KC364" s="101"/>
      <c r="KD364" s="101"/>
      <c r="KE364" s="101"/>
      <c r="KF364" s="101"/>
      <c r="KG364" s="101"/>
      <c r="KH364" s="101"/>
      <c r="KI364" s="101"/>
      <c r="KJ364" s="101"/>
      <c r="KK364" s="101"/>
      <c r="KL364" s="101"/>
      <c r="KM364" s="101"/>
      <c r="KN364" s="101"/>
      <c r="KO364" s="101"/>
      <c r="KP364" s="101"/>
      <c r="KQ364" s="101"/>
      <c r="KR364" s="101"/>
      <c r="KS364" s="101"/>
      <c r="KT364" s="101"/>
      <c r="KU364" s="101"/>
      <c r="KV364" s="101"/>
      <c r="KW364" s="101"/>
      <c r="KX364" s="101"/>
      <c r="KY364" s="101"/>
      <c r="KZ364" s="101"/>
      <c r="LA364" s="101"/>
    </row>
    <row r="365" spans="1:313" s="6" customFormat="1" ht="30" customHeight="1" x14ac:dyDescent="0.25">
      <c r="A365" s="21" t="s">
        <v>1039</v>
      </c>
      <c r="B365" s="21"/>
      <c r="C365" s="21"/>
      <c r="D365" s="22"/>
      <c r="E365" s="23">
        <f t="shared" si="52"/>
        <v>5000000</v>
      </c>
      <c r="F365" s="24">
        <v>0.05</v>
      </c>
      <c r="G365" s="52">
        <f>200000000-100000000</f>
        <v>100000000</v>
      </c>
      <c r="H365" s="21" t="s">
        <v>1024</v>
      </c>
      <c r="I365" s="21"/>
      <c r="J365" s="21"/>
      <c r="K365" s="21"/>
      <c r="L365" s="21" t="s">
        <v>809</v>
      </c>
      <c r="M365" s="21">
        <v>32</v>
      </c>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1"/>
      <c r="CI365" s="101"/>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1"/>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c r="GE365" s="101"/>
      <c r="GF365" s="101"/>
      <c r="GG365" s="101"/>
      <c r="GH365" s="101"/>
      <c r="GI365" s="101"/>
      <c r="GJ365" s="101"/>
      <c r="GK365" s="101"/>
      <c r="GL365" s="101"/>
      <c r="GM365" s="101"/>
      <c r="GN365" s="101"/>
      <c r="GO365" s="101"/>
      <c r="GP365" s="101"/>
      <c r="GQ365" s="101"/>
      <c r="GR365" s="101"/>
      <c r="GS365" s="101"/>
      <c r="GT365" s="101"/>
      <c r="GU365" s="101"/>
      <c r="GV365" s="101"/>
      <c r="GW365" s="101"/>
      <c r="GX365" s="101"/>
      <c r="GY365" s="101"/>
      <c r="GZ365" s="101"/>
      <c r="HA365" s="101"/>
      <c r="HB365" s="101"/>
      <c r="HC365" s="101"/>
      <c r="HD365" s="101"/>
      <c r="HE365" s="101"/>
      <c r="HF365" s="101"/>
      <c r="HG365" s="101"/>
      <c r="HH365" s="101"/>
      <c r="HI365" s="101"/>
      <c r="HJ365" s="101"/>
      <c r="HK365" s="101"/>
      <c r="HL365" s="101"/>
      <c r="HM365" s="101"/>
      <c r="HN365" s="101"/>
      <c r="HO365" s="101"/>
      <c r="HP365" s="101"/>
      <c r="HQ365" s="101"/>
      <c r="HR365" s="101"/>
      <c r="HS365" s="101"/>
      <c r="HT365" s="101"/>
      <c r="HU365" s="101"/>
      <c r="HV365" s="101"/>
      <c r="HW365" s="101"/>
      <c r="HX365" s="101"/>
      <c r="HY365" s="101"/>
      <c r="HZ365" s="101"/>
      <c r="IA365" s="101"/>
      <c r="IB365" s="101"/>
      <c r="IC365" s="101"/>
      <c r="ID365" s="101"/>
      <c r="IE365" s="101"/>
      <c r="IF365" s="101"/>
      <c r="IG365" s="101"/>
      <c r="IH365" s="101"/>
      <c r="II365" s="101"/>
      <c r="IJ365" s="101"/>
      <c r="IK365" s="101"/>
      <c r="IL365" s="101"/>
      <c r="IM365" s="101"/>
      <c r="IN365" s="101"/>
      <c r="IO365" s="101"/>
      <c r="IP365" s="101"/>
      <c r="IQ365" s="101"/>
      <c r="IR365" s="101"/>
      <c r="IS365" s="101"/>
      <c r="IT365" s="101"/>
      <c r="IU365" s="101"/>
      <c r="IV365" s="101"/>
      <c r="IW365" s="101"/>
      <c r="IX365" s="101"/>
      <c r="IY365" s="101"/>
      <c r="IZ365" s="101"/>
      <c r="JA365" s="101"/>
      <c r="JB365" s="101"/>
      <c r="JC365" s="101"/>
      <c r="JD365" s="101"/>
      <c r="JE365" s="101"/>
      <c r="JF365" s="101"/>
      <c r="JG365" s="101"/>
      <c r="JH365" s="101"/>
      <c r="JI365" s="101"/>
      <c r="JJ365" s="101"/>
      <c r="JK365" s="101"/>
      <c r="JL365" s="101"/>
      <c r="JM365" s="101"/>
      <c r="JN365" s="101"/>
      <c r="JO365" s="101"/>
      <c r="JP365" s="101"/>
      <c r="JQ365" s="101"/>
      <c r="JR365" s="101"/>
      <c r="JS365" s="101"/>
      <c r="JT365" s="101"/>
      <c r="JU365" s="101"/>
      <c r="JV365" s="101"/>
      <c r="JW365" s="101"/>
      <c r="JX365" s="101"/>
      <c r="JY365" s="101"/>
      <c r="JZ365" s="101"/>
      <c r="KA365" s="101"/>
      <c r="KB365" s="101"/>
      <c r="KC365" s="101"/>
      <c r="KD365" s="101"/>
      <c r="KE365" s="101"/>
      <c r="KF365" s="101"/>
      <c r="KG365" s="101"/>
      <c r="KH365" s="101"/>
      <c r="KI365" s="101"/>
      <c r="KJ365" s="101"/>
      <c r="KK365" s="101"/>
      <c r="KL365" s="101"/>
      <c r="KM365" s="101"/>
      <c r="KN365" s="101"/>
      <c r="KO365" s="101"/>
      <c r="KP365" s="101"/>
      <c r="KQ365" s="101"/>
      <c r="KR365" s="101"/>
      <c r="KS365" s="101"/>
      <c r="KT365" s="101"/>
      <c r="KU365" s="101"/>
      <c r="KV365" s="101"/>
      <c r="KW365" s="101"/>
      <c r="KX365" s="101"/>
      <c r="KY365" s="101"/>
      <c r="KZ365" s="101"/>
      <c r="LA365" s="101"/>
    </row>
    <row r="366" spans="1:313" s="6" customFormat="1" ht="30" customHeight="1" x14ac:dyDescent="0.25">
      <c r="A366" s="21" t="s">
        <v>1042</v>
      </c>
      <c r="B366" s="21"/>
      <c r="C366" s="21"/>
      <c r="D366" s="22"/>
      <c r="E366" s="23">
        <f t="shared" ref="E366" si="53">G366*F366</f>
        <v>2500000</v>
      </c>
      <c r="F366" s="24">
        <v>0.05</v>
      </c>
      <c r="G366" s="52">
        <v>50000000</v>
      </c>
      <c r="H366" s="21" t="s">
        <v>922</v>
      </c>
      <c r="I366" s="21"/>
      <c r="J366" s="21"/>
      <c r="K366" s="21"/>
      <c r="L366" s="21" t="s">
        <v>921</v>
      </c>
      <c r="M366" s="21">
        <v>7</v>
      </c>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1"/>
      <c r="CI366" s="101"/>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1"/>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c r="GE366" s="101"/>
      <c r="GF366" s="101"/>
      <c r="GG366" s="101"/>
      <c r="GH366" s="101"/>
      <c r="GI366" s="101"/>
      <c r="GJ366" s="101"/>
      <c r="GK366" s="101"/>
      <c r="GL366" s="101"/>
      <c r="GM366" s="101"/>
      <c r="GN366" s="101"/>
      <c r="GO366" s="101"/>
      <c r="GP366" s="101"/>
      <c r="GQ366" s="101"/>
      <c r="GR366" s="101"/>
      <c r="GS366" s="101"/>
      <c r="GT366" s="101"/>
      <c r="GU366" s="101"/>
      <c r="GV366" s="101"/>
      <c r="GW366" s="101"/>
      <c r="GX366" s="101"/>
      <c r="GY366" s="101"/>
      <c r="GZ366" s="101"/>
      <c r="HA366" s="101"/>
      <c r="HB366" s="101"/>
      <c r="HC366" s="101"/>
      <c r="HD366" s="101"/>
      <c r="HE366" s="101"/>
      <c r="HF366" s="101"/>
      <c r="HG366" s="101"/>
      <c r="HH366" s="101"/>
      <c r="HI366" s="101"/>
      <c r="HJ366" s="101"/>
      <c r="HK366" s="101"/>
      <c r="HL366" s="101"/>
      <c r="HM366" s="101"/>
      <c r="HN366" s="101"/>
      <c r="HO366" s="101"/>
      <c r="HP366" s="101"/>
      <c r="HQ366" s="101"/>
      <c r="HR366" s="101"/>
      <c r="HS366" s="101"/>
      <c r="HT366" s="101"/>
      <c r="HU366" s="101"/>
      <c r="HV366" s="101"/>
      <c r="HW366" s="101"/>
      <c r="HX366" s="101"/>
      <c r="HY366" s="101"/>
      <c r="HZ366" s="101"/>
      <c r="IA366" s="101"/>
      <c r="IB366" s="101"/>
      <c r="IC366" s="101"/>
      <c r="ID366" s="101"/>
      <c r="IE366" s="101"/>
      <c r="IF366" s="101"/>
      <c r="IG366" s="101"/>
      <c r="IH366" s="101"/>
      <c r="II366" s="101"/>
      <c r="IJ366" s="101"/>
      <c r="IK366" s="101"/>
      <c r="IL366" s="101"/>
      <c r="IM366" s="101"/>
      <c r="IN366" s="101"/>
      <c r="IO366" s="101"/>
      <c r="IP366" s="101"/>
      <c r="IQ366" s="101"/>
      <c r="IR366" s="101"/>
      <c r="IS366" s="101"/>
      <c r="IT366" s="101"/>
      <c r="IU366" s="101"/>
      <c r="IV366" s="101"/>
      <c r="IW366" s="101"/>
      <c r="IX366" s="101"/>
      <c r="IY366" s="101"/>
      <c r="IZ366" s="101"/>
      <c r="JA366" s="101"/>
      <c r="JB366" s="101"/>
      <c r="JC366" s="101"/>
      <c r="JD366" s="101"/>
      <c r="JE366" s="101"/>
      <c r="JF366" s="101"/>
      <c r="JG366" s="101"/>
      <c r="JH366" s="101"/>
      <c r="JI366" s="101"/>
      <c r="JJ366" s="101"/>
      <c r="JK366" s="101"/>
      <c r="JL366" s="101"/>
      <c r="JM366" s="101"/>
      <c r="JN366" s="101"/>
      <c r="JO366" s="101"/>
      <c r="JP366" s="101"/>
      <c r="JQ366" s="101"/>
      <c r="JR366" s="101"/>
      <c r="JS366" s="101"/>
      <c r="JT366" s="101"/>
      <c r="JU366" s="101"/>
      <c r="JV366" s="101"/>
      <c r="JW366" s="101"/>
      <c r="JX366" s="101"/>
      <c r="JY366" s="101"/>
      <c r="JZ366" s="101"/>
      <c r="KA366" s="101"/>
      <c r="KB366" s="101"/>
      <c r="KC366" s="101"/>
      <c r="KD366" s="101"/>
      <c r="KE366" s="101"/>
      <c r="KF366" s="101"/>
      <c r="KG366" s="101"/>
      <c r="KH366" s="101"/>
      <c r="KI366" s="101"/>
      <c r="KJ366" s="101"/>
      <c r="KK366" s="101"/>
      <c r="KL366" s="101"/>
      <c r="KM366" s="101"/>
      <c r="KN366" s="101"/>
      <c r="KO366" s="101"/>
      <c r="KP366" s="101"/>
      <c r="KQ366" s="101"/>
      <c r="KR366" s="101"/>
      <c r="KS366" s="101"/>
      <c r="KT366" s="101"/>
      <c r="KU366" s="101"/>
      <c r="KV366" s="101"/>
      <c r="KW366" s="101"/>
      <c r="KX366" s="101"/>
      <c r="KY366" s="101"/>
      <c r="KZ366" s="101"/>
      <c r="LA366" s="101"/>
    </row>
    <row r="367" spans="1:313" s="6" customFormat="1" ht="30" customHeight="1" x14ac:dyDescent="0.25">
      <c r="A367" s="21" t="s">
        <v>1086</v>
      </c>
      <c r="B367" s="21"/>
      <c r="C367" s="21"/>
      <c r="D367" s="22"/>
      <c r="E367" s="23">
        <v>1000000</v>
      </c>
      <c r="F367" s="24">
        <v>0.04</v>
      </c>
      <c r="G367" s="23" t="s">
        <v>2</v>
      </c>
      <c r="H367" s="21" t="s">
        <v>1044</v>
      </c>
      <c r="I367" s="21"/>
      <c r="J367" s="21"/>
      <c r="K367" s="21"/>
      <c r="L367" s="25" t="s">
        <v>1043</v>
      </c>
      <c r="M367" s="2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1"/>
      <c r="CI367" s="101"/>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1"/>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c r="GE367" s="101"/>
      <c r="GF367" s="101"/>
      <c r="GG367" s="101"/>
      <c r="GH367" s="101"/>
      <c r="GI367" s="101"/>
      <c r="GJ367" s="101"/>
      <c r="GK367" s="101"/>
      <c r="GL367" s="101"/>
      <c r="GM367" s="101"/>
      <c r="GN367" s="101"/>
      <c r="GO367" s="101"/>
      <c r="GP367" s="101"/>
      <c r="GQ367" s="101"/>
      <c r="GR367" s="101"/>
      <c r="GS367" s="101"/>
      <c r="GT367" s="101"/>
      <c r="GU367" s="101"/>
      <c r="GV367" s="101"/>
      <c r="GW367" s="101"/>
      <c r="GX367" s="101"/>
      <c r="GY367" s="101"/>
      <c r="GZ367" s="101"/>
      <c r="HA367" s="101"/>
      <c r="HB367" s="101"/>
      <c r="HC367" s="101"/>
      <c r="HD367" s="101"/>
      <c r="HE367" s="101"/>
      <c r="HF367" s="101"/>
      <c r="HG367" s="101"/>
      <c r="HH367" s="101"/>
      <c r="HI367" s="101"/>
      <c r="HJ367" s="101"/>
      <c r="HK367" s="101"/>
      <c r="HL367" s="101"/>
      <c r="HM367" s="101"/>
      <c r="HN367" s="101"/>
      <c r="HO367" s="101"/>
      <c r="HP367" s="101"/>
      <c r="HQ367" s="101"/>
      <c r="HR367" s="101"/>
      <c r="HS367" s="101"/>
      <c r="HT367" s="101"/>
      <c r="HU367" s="101"/>
      <c r="HV367" s="101"/>
      <c r="HW367" s="101"/>
      <c r="HX367" s="101"/>
      <c r="HY367" s="101"/>
      <c r="HZ367" s="101"/>
      <c r="IA367" s="101"/>
      <c r="IB367" s="101"/>
      <c r="IC367" s="101"/>
      <c r="ID367" s="101"/>
      <c r="IE367" s="101"/>
      <c r="IF367" s="101"/>
      <c r="IG367" s="101"/>
      <c r="IH367" s="101"/>
      <c r="II367" s="101"/>
      <c r="IJ367" s="101"/>
      <c r="IK367" s="101"/>
      <c r="IL367" s="101"/>
      <c r="IM367" s="101"/>
      <c r="IN367" s="101"/>
      <c r="IO367" s="101"/>
      <c r="IP367" s="101"/>
      <c r="IQ367" s="101"/>
      <c r="IR367" s="101"/>
      <c r="IS367" s="101"/>
      <c r="IT367" s="101"/>
      <c r="IU367" s="101"/>
      <c r="IV367" s="101"/>
      <c r="IW367" s="101"/>
      <c r="IX367" s="101"/>
      <c r="IY367" s="101"/>
      <c r="IZ367" s="101"/>
      <c r="JA367" s="101"/>
      <c r="JB367" s="101"/>
      <c r="JC367" s="101"/>
      <c r="JD367" s="101"/>
      <c r="JE367" s="101"/>
      <c r="JF367" s="101"/>
      <c r="JG367" s="101"/>
      <c r="JH367" s="101"/>
      <c r="JI367" s="101"/>
      <c r="JJ367" s="101"/>
      <c r="JK367" s="101"/>
      <c r="JL367" s="101"/>
      <c r="JM367" s="101"/>
      <c r="JN367" s="101"/>
      <c r="JO367" s="101"/>
      <c r="JP367" s="101"/>
      <c r="JQ367" s="101"/>
      <c r="JR367" s="101"/>
      <c r="JS367" s="101"/>
      <c r="JT367" s="101"/>
      <c r="JU367" s="101"/>
      <c r="JV367" s="101"/>
      <c r="JW367" s="101"/>
      <c r="JX367" s="101"/>
      <c r="JY367" s="101"/>
      <c r="JZ367" s="101"/>
      <c r="KA367" s="101"/>
      <c r="KB367" s="101"/>
      <c r="KC367" s="101"/>
      <c r="KD367" s="101"/>
      <c r="KE367" s="101"/>
      <c r="KF367" s="101"/>
      <c r="KG367" s="101"/>
      <c r="KH367" s="101"/>
      <c r="KI367" s="101"/>
      <c r="KJ367" s="101"/>
      <c r="KK367" s="101"/>
      <c r="KL367" s="101"/>
      <c r="KM367" s="101"/>
      <c r="KN367" s="101"/>
      <c r="KO367" s="101"/>
      <c r="KP367" s="101"/>
      <c r="KQ367" s="101"/>
      <c r="KR367" s="101"/>
      <c r="KS367" s="101"/>
      <c r="KT367" s="101"/>
      <c r="KU367" s="101"/>
      <c r="KV367" s="101"/>
      <c r="KW367" s="101"/>
      <c r="KX367" s="101"/>
      <c r="KY367" s="101"/>
      <c r="KZ367" s="101"/>
      <c r="LA367" s="101"/>
    </row>
    <row r="368" spans="1:313" s="6" customFormat="1" ht="30" customHeight="1" x14ac:dyDescent="0.25">
      <c r="A368" s="21" t="s">
        <v>1003</v>
      </c>
      <c r="B368" s="21"/>
      <c r="C368" s="21"/>
      <c r="D368" s="22"/>
      <c r="E368" s="23">
        <f>G368*F368</f>
        <v>2000000</v>
      </c>
      <c r="F368" s="24">
        <v>0.04</v>
      </c>
      <c r="G368" s="23">
        <v>50000000</v>
      </c>
      <c r="H368" s="21"/>
      <c r="I368" s="21"/>
      <c r="J368" s="21"/>
      <c r="K368" s="21"/>
      <c r="L368" s="21" t="s">
        <v>844</v>
      </c>
      <c r="M368" s="2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1"/>
      <c r="CI368" s="101"/>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1"/>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c r="GE368" s="101"/>
      <c r="GF368" s="101"/>
      <c r="GG368" s="101"/>
      <c r="GH368" s="101"/>
      <c r="GI368" s="101"/>
      <c r="GJ368" s="101"/>
      <c r="GK368" s="101"/>
      <c r="GL368" s="101"/>
      <c r="GM368" s="101"/>
      <c r="GN368" s="101"/>
      <c r="GO368" s="101"/>
      <c r="GP368" s="101"/>
      <c r="GQ368" s="101"/>
      <c r="GR368" s="101"/>
      <c r="GS368" s="101"/>
      <c r="GT368" s="101"/>
      <c r="GU368" s="101"/>
      <c r="GV368" s="101"/>
      <c r="GW368" s="101"/>
      <c r="GX368" s="101"/>
      <c r="GY368" s="101"/>
      <c r="GZ368" s="101"/>
      <c r="HA368" s="101"/>
      <c r="HB368" s="101"/>
      <c r="HC368" s="101"/>
      <c r="HD368" s="101"/>
      <c r="HE368" s="101"/>
      <c r="HF368" s="101"/>
      <c r="HG368" s="101"/>
      <c r="HH368" s="101"/>
      <c r="HI368" s="101"/>
      <c r="HJ368" s="101"/>
      <c r="HK368" s="101"/>
      <c r="HL368" s="101"/>
      <c r="HM368" s="101"/>
      <c r="HN368" s="101"/>
      <c r="HO368" s="101"/>
      <c r="HP368" s="101"/>
      <c r="HQ368" s="101"/>
      <c r="HR368" s="101"/>
      <c r="HS368" s="101"/>
      <c r="HT368" s="101"/>
      <c r="HU368" s="101"/>
      <c r="HV368" s="101"/>
      <c r="HW368" s="101"/>
      <c r="HX368" s="101"/>
      <c r="HY368" s="101"/>
      <c r="HZ368" s="101"/>
      <c r="IA368" s="101"/>
      <c r="IB368" s="101"/>
      <c r="IC368" s="101"/>
      <c r="ID368" s="101"/>
      <c r="IE368" s="101"/>
      <c r="IF368" s="101"/>
      <c r="IG368" s="101"/>
      <c r="IH368" s="101"/>
      <c r="II368" s="101"/>
      <c r="IJ368" s="101"/>
      <c r="IK368" s="101"/>
      <c r="IL368" s="101"/>
      <c r="IM368" s="101"/>
      <c r="IN368" s="101"/>
      <c r="IO368" s="101"/>
      <c r="IP368" s="101"/>
      <c r="IQ368" s="101"/>
      <c r="IR368" s="101"/>
      <c r="IS368" s="101"/>
      <c r="IT368" s="101"/>
      <c r="IU368" s="101"/>
      <c r="IV368" s="101"/>
      <c r="IW368" s="101"/>
      <c r="IX368" s="101"/>
      <c r="IY368" s="101"/>
      <c r="IZ368" s="101"/>
      <c r="JA368" s="101"/>
      <c r="JB368" s="101"/>
      <c r="JC368" s="101"/>
      <c r="JD368" s="101"/>
      <c r="JE368" s="101"/>
      <c r="JF368" s="101"/>
      <c r="JG368" s="101"/>
      <c r="JH368" s="101"/>
      <c r="JI368" s="101"/>
      <c r="JJ368" s="101"/>
      <c r="JK368" s="101"/>
      <c r="JL368" s="101"/>
      <c r="JM368" s="101"/>
      <c r="JN368" s="101"/>
      <c r="JO368" s="101"/>
      <c r="JP368" s="101"/>
      <c r="JQ368" s="101"/>
      <c r="JR368" s="101"/>
      <c r="JS368" s="101"/>
      <c r="JT368" s="101"/>
      <c r="JU368" s="101"/>
      <c r="JV368" s="101"/>
      <c r="JW368" s="101"/>
      <c r="JX368" s="101"/>
      <c r="JY368" s="101"/>
      <c r="JZ368" s="101"/>
      <c r="KA368" s="101"/>
      <c r="KB368" s="101"/>
      <c r="KC368" s="101"/>
      <c r="KD368" s="101"/>
      <c r="KE368" s="101"/>
      <c r="KF368" s="101"/>
      <c r="KG368" s="101"/>
      <c r="KH368" s="101"/>
      <c r="KI368" s="101"/>
      <c r="KJ368" s="101"/>
      <c r="KK368" s="101"/>
      <c r="KL368" s="101"/>
      <c r="KM368" s="101"/>
      <c r="KN368" s="101"/>
      <c r="KO368" s="101"/>
      <c r="KP368" s="101"/>
      <c r="KQ368" s="101"/>
      <c r="KR368" s="101"/>
      <c r="KS368" s="101"/>
      <c r="KT368" s="101"/>
      <c r="KU368" s="101"/>
      <c r="KV368" s="101"/>
      <c r="KW368" s="101"/>
      <c r="KX368" s="101"/>
      <c r="KY368" s="101"/>
      <c r="KZ368" s="101"/>
      <c r="LA368" s="101"/>
    </row>
    <row r="369" spans="1:313" s="6" customFormat="1" ht="30" customHeight="1" x14ac:dyDescent="0.25">
      <c r="A369" s="21" t="s">
        <v>1055</v>
      </c>
      <c r="B369" s="21"/>
      <c r="C369" s="21"/>
      <c r="D369" s="22"/>
      <c r="E369" s="23">
        <v>6000000</v>
      </c>
      <c r="F369" s="24"/>
      <c r="G369" s="23" t="s">
        <v>2</v>
      </c>
      <c r="H369" s="21" t="s">
        <v>1054</v>
      </c>
      <c r="I369" s="21"/>
      <c r="J369" s="21"/>
      <c r="K369" s="21"/>
      <c r="L369" s="25" t="s">
        <v>844</v>
      </c>
      <c r="M369" s="2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1"/>
      <c r="CI369" s="101"/>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1"/>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c r="GE369" s="101"/>
      <c r="GF369" s="101"/>
      <c r="GG369" s="101"/>
      <c r="GH369" s="101"/>
      <c r="GI369" s="101"/>
      <c r="GJ369" s="101"/>
      <c r="GK369" s="101"/>
      <c r="GL369" s="101"/>
      <c r="GM369" s="101"/>
      <c r="GN369" s="101"/>
      <c r="GO369" s="101"/>
      <c r="GP369" s="101"/>
      <c r="GQ369" s="101"/>
      <c r="GR369" s="101"/>
      <c r="GS369" s="101"/>
      <c r="GT369" s="101"/>
      <c r="GU369" s="101"/>
      <c r="GV369" s="101"/>
      <c r="GW369" s="101"/>
      <c r="GX369" s="101"/>
      <c r="GY369" s="101"/>
      <c r="GZ369" s="101"/>
      <c r="HA369" s="101"/>
      <c r="HB369" s="101"/>
      <c r="HC369" s="101"/>
      <c r="HD369" s="101"/>
      <c r="HE369" s="101"/>
      <c r="HF369" s="101"/>
      <c r="HG369" s="101"/>
      <c r="HH369" s="101"/>
      <c r="HI369" s="101"/>
      <c r="HJ369" s="101"/>
      <c r="HK369" s="101"/>
      <c r="HL369" s="101"/>
      <c r="HM369" s="101"/>
      <c r="HN369" s="101"/>
      <c r="HO369" s="101"/>
      <c r="HP369" s="101"/>
      <c r="HQ369" s="101"/>
      <c r="HR369" s="101"/>
      <c r="HS369" s="101"/>
      <c r="HT369" s="101"/>
      <c r="HU369" s="101"/>
      <c r="HV369" s="101"/>
      <c r="HW369" s="101"/>
      <c r="HX369" s="101"/>
      <c r="HY369" s="101"/>
      <c r="HZ369" s="101"/>
      <c r="IA369" s="101"/>
      <c r="IB369" s="101"/>
      <c r="IC369" s="101"/>
      <c r="ID369" s="101"/>
      <c r="IE369" s="101"/>
      <c r="IF369" s="101"/>
      <c r="IG369" s="101"/>
      <c r="IH369" s="101"/>
      <c r="II369" s="101"/>
      <c r="IJ369" s="101"/>
      <c r="IK369" s="101"/>
      <c r="IL369" s="101"/>
      <c r="IM369" s="101"/>
      <c r="IN369" s="101"/>
      <c r="IO369" s="101"/>
      <c r="IP369" s="101"/>
      <c r="IQ369" s="101"/>
      <c r="IR369" s="101"/>
      <c r="IS369" s="101"/>
      <c r="IT369" s="101"/>
      <c r="IU369" s="101"/>
      <c r="IV369" s="101"/>
      <c r="IW369" s="101"/>
      <c r="IX369" s="101"/>
      <c r="IY369" s="101"/>
      <c r="IZ369" s="101"/>
      <c r="JA369" s="101"/>
      <c r="JB369" s="101"/>
      <c r="JC369" s="101"/>
      <c r="JD369" s="101"/>
      <c r="JE369" s="101"/>
      <c r="JF369" s="101"/>
      <c r="JG369" s="101"/>
      <c r="JH369" s="101"/>
      <c r="JI369" s="101"/>
      <c r="JJ369" s="101"/>
      <c r="JK369" s="101"/>
      <c r="JL369" s="101"/>
      <c r="JM369" s="101"/>
      <c r="JN369" s="101"/>
      <c r="JO369" s="101"/>
      <c r="JP369" s="101"/>
      <c r="JQ369" s="101"/>
      <c r="JR369" s="101"/>
      <c r="JS369" s="101"/>
      <c r="JT369" s="101"/>
      <c r="JU369" s="101"/>
      <c r="JV369" s="101"/>
      <c r="JW369" s="101"/>
      <c r="JX369" s="101"/>
      <c r="JY369" s="101"/>
      <c r="JZ369" s="101"/>
      <c r="KA369" s="101"/>
      <c r="KB369" s="101"/>
      <c r="KC369" s="101"/>
      <c r="KD369" s="101"/>
      <c r="KE369" s="101"/>
      <c r="KF369" s="101"/>
      <c r="KG369" s="101"/>
      <c r="KH369" s="101"/>
      <c r="KI369" s="101"/>
      <c r="KJ369" s="101"/>
      <c r="KK369" s="101"/>
      <c r="KL369" s="101"/>
      <c r="KM369" s="101"/>
      <c r="KN369" s="101"/>
      <c r="KO369" s="101"/>
      <c r="KP369" s="101"/>
      <c r="KQ369" s="101"/>
      <c r="KR369" s="101"/>
      <c r="KS369" s="101"/>
      <c r="KT369" s="101"/>
      <c r="KU369" s="101"/>
      <c r="KV369" s="101"/>
      <c r="KW369" s="101"/>
      <c r="KX369" s="101"/>
      <c r="KY369" s="101"/>
      <c r="KZ369" s="101"/>
      <c r="LA369" s="101"/>
    </row>
    <row r="370" spans="1:313" s="6" customFormat="1" ht="30" customHeight="1" x14ac:dyDescent="0.25">
      <c r="A370" s="21" t="s">
        <v>1058</v>
      </c>
      <c r="B370" s="21"/>
      <c r="C370" s="21"/>
      <c r="D370" s="22"/>
      <c r="E370" s="23">
        <v>2800000</v>
      </c>
      <c r="F370" s="24">
        <v>0.04</v>
      </c>
      <c r="G370" s="23" t="s">
        <v>2</v>
      </c>
      <c r="H370" s="21" t="s">
        <v>1057</v>
      </c>
      <c r="I370" s="21"/>
      <c r="J370" s="21"/>
      <c r="K370" s="21"/>
      <c r="L370" s="25" t="s">
        <v>1056</v>
      </c>
      <c r="M370" s="2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1"/>
      <c r="CI370" s="101"/>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1"/>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c r="GE370" s="101"/>
      <c r="GF370" s="101"/>
      <c r="GG370" s="101"/>
      <c r="GH370" s="101"/>
      <c r="GI370" s="101"/>
      <c r="GJ370" s="101"/>
      <c r="GK370" s="101"/>
      <c r="GL370" s="101"/>
      <c r="GM370" s="101"/>
      <c r="GN370" s="101"/>
      <c r="GO370" s="101"/>
      <c r="GP370" s="101"/>
      <c r="GQ370" s="101"/>
      <c r="GR370" s="101"/>
      <c r="GS370" s="101"/>
      <c r="GT370" s="101"/>
      <c r="GU370" s="101"/>
      <c r="GV370" s="101"/>
      <c r="GW370" s="101"/>
      <c r="GX370" s="101"/>
      <c r="GY370" s="101"/>
      <c r="GZ370" s="101"/>
      <c r="HA370" s="101"/>
      <c r="HB370" s="101"/>
      <c r="HC370" s="101"/>
      <c r="HD370" s="101"/>
      <c r="HE370" s="101"/>
      <c r="HF370" s="101"/>
      <c r="HG370" s="101"/>
      <c r="HH370" s="101"/>
      <c r="HI370" s="101"/>
      <c r="HJ370" s="101"/>
      <c r="HK370" s="101"/>
      <c r="HL370" s="101"/>
      <c r="HM370" s="101"/>
      <c r="HN370" s="101"/>
      <c r="HO370" s="101"/>
      <c r="HP370" s="101"/>
      <c r="HQ370" s="101"/>
      <c r="HR370" s="101"/>
      <c r="HS370" s="101"/>
      <c r="HT370" s="101"/>
      <c r="HU370" s="101"/>
      <c r="HV370" s="101"/>
      <c r="HW370" s="101"/>
      <c r="HX370" s="101"/>
      <c r="HY370" s="101"/>
      <c r="HZ370" s="101"/>
      <c r="IA370" s="101"/>
      <c r="IB370" s="101"/>
      <c r="IC370" s="101"/>
      <c r="ID370" s="101"/>
      <c r="IE370" s="101"/>
      <c r="IF370" s="101"/>
      <c r="IG370" s="101"/>
      <c r="IH370" s="101"/>
      <c r="II370" s="101"/>
      <c r="IJ370" s="101"/>
      <c r="IK370" s="101"/>
      <c r="IL370" s="101"/>
      <c r="IM370" s="101"/>
      <c r="IN370" s="101"/>
      <c r="IO370" s="101"/>
      <c r="IP370" s="101"/>
      <c r="IQ370" s="101"/>
      <c r="IR370" s="101"/>
      <c r="IS370" s="101"/>
      <c r="IT370" s="101"/>
      <c r="IU370" s="101"/>
      <c r="IV370" s="101"/>
      <c r="IW370" s="101"/>
      <c r="IX370" s="101"/>
      <c r="IY370" s="101"/>
      <c r="IZ370" s="101"/>
      <c r="JA370" s="101"/>
      <c r="JB370" s="101"/>
      <c r="JC370" s="101"/>
      <c r="JD370" s="101"/>
      <c r="JE370" s="101"/>
      <c r="JF370" s="101"/>
      <c r="JG370" s="101"/>
      <c r="JH370" s="101"/>
      <c r="JI370" s="101"/>
      <c r="JJ370" s="101"/>
      <c r="JK370" s="101"/>
      <c r="JL370" s="101"/>
      <c r="JM370" s="101"/>
      <c r="JN370" s="101"/>
      <c r="JO370" s="101"/>
      <c r="JP370" s="101"/>
      <c r="JQ370" s="101"/>
      <c r="JR370" s="101"/>
      <c r="JS370" s="101"/>
      <c r="JT370" s="101"/>
      <c r="JU370" s="101"/>
      <c r="JV370" s="101"/>
      <c r="JW370" s="101"/>
      <c r="JX370" s="101"/>
      <c r="JY370" s="101"/>
      <c r="JZ370" s="101"/>
      <c r="KA370" s="101"/>
      <c r="KB370" s="101"/>
      <c r="KC370" s="101"/>
      <c r="KD370" s="101"/>
      <c r="KE370" s="101"/>
      <c r="KF370" s="101"/>
      <c r="KG370" s="101"/>
      <c r="KH370" s="101"/>
      <c r="KI370" s="101"/>
      <c r="KJ370" s="101"/>
      <c r="KK370" s="101"/>
      <c r="KL370" s="101"/>
      <c r="KM370" s="101"/>
      <c r="KN370" s="101"/>
      <c r="KO370" s="101"/>
      <c r="KP370" s="101"/>
      <c r="KQ370" s="101"/>
      <c r="KR370" s="101"/>
      <c r="KS370" s="101"/>
      <c r="KT370" s="101"/>
      <c r="KU370" s="101"/>
      <c r="KV370" s="101"/>
      <c r="KW370" s="101"/>
      <c r="KX370" s="101"/>
      <c r="KY370" s="101"/>
      <c r="KZ370" s="101"/>
      <c r="LA370" s="101"/>
    </row>
    <row r="371" spans="1:313" s="6" customFormat="1" ht="30" customHeight="1" x14ac:dyDescent="0.25">
      <c r="A371" s="21"/>
      <c r="B371" s="21"/>
      <c r="C371" s="21"/>
      <c r="D371" s="22"/>
      <c r="E371" s="35">
        <v>400000</v>
      </c>
      <c r="F371" s="36">
        <v>0.04</v>
      </c>
      <c r="G371" s="23" t="s">
        <v>2</v>
      </c>
      <c r="H371" s="21"/>
      <c r="I371" s="21"/>
      <c r="J371" s="21"/>
      <c r="K371" s="21"/>
      <c r="L371" s="28" t="s">
        <v>1063</v>
      </c>
      <c r="M371" s="2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1"/>
      <c r="CI371" s="101"/>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1"/>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c r="GE371" s="101"/>
      <c r="GF371" s="101"/>
      <c r="GG371" s="101"/>
      <c r="GH371" s="101"/>
      <c r="GI371" s="101"/>
      <c r="GJ371" s="101"/>
      <c r="GK371" s="101"/>
      <c r="GL371" s="101"/>
      <c r="GM371" s="101"/>
      <c r="GN371" s="101"/>
      <c r="GO371" s="101"/>
      <c r="GP371" s="101"/>
      <c r="GQ371" s="101"/>
      <c r="GR371" s="101"/>
      <c r="GS371" s="101"/>
      <c r="GT371" s="101"/>
      <c r="GU371" s="101"/>
      <c r="GV371" s="101"/>
      <c r="GW371" s="101"/>
      <c r="GX371" s="101"/>
      <c r="GY371" s="101"/>
      <c r="GZ371" s="101"/>
      <c r="HA371" s="101"/>
      <c r="HB371" s="101"/>
      <c r="HC371" s="101"/>
      <c r="HD371" s="101"/>
      <c r="HE371" s="101"/>
      <c r="HF371" s="101"/>
      <c r="HG371" s="101"/>
      <c r="HH371" s="101"/>
      <c r="HI371" s="101"/>
      <c r="HJ371" s="101"/>
      <c r="HK371" s="101"/>
      <c r="HL371" s="101"/>
      <c r="HM371" s="101"/>
      <c r="HN371" s="101"/>
      <c r="HO371" s="101"/>
      <c r="HP371" s="101"/>
      <c r="HQ371" s="101"/>
      <c r="HR371" s="101"/>
      <c r="HS371" s="101"/>
      <c r="HT371" s="101"/>
      <c r="HU371" s="101"/>
      <c r="HV371" s="101"/>
      <c r="HW371" s="101"/>
      <c r="HX371" s="101"/>
      <c r="HY371" s="101"/>
      <c r="HZ371" s="101"/>
      <c r="IA371" s="101"/>
      <c r="IB371" s="101"/>
      <c r="IC371" s="101"/>
      <c r="ID371" s="101"/>
      <c r="IE371" s="101"/>
      <c r="IF371" s="101"/>
      <c r="IG371" s="101"/>
      <c r="IH371" s="101"/>
      <c r="II371" s="101"/>
      <c r="IJ371" s="101"/>
      <c r="IK371" s="101"/>
      <c r="IL371" s="101"/>
      <c r="IM371" s="101"/>
      <c r="IN371" s="101"/>
      <c r="IO371" s="101"/>
      <c r="IP371" s="101"/>
      <c r="IQ371" s="101"/>
      <c r="IR371" s="101"/>
      <c r="IS371" s="101"/>
      <c r="IT371" s="101"/>
      <c r="IU371" s="101"/>
      <c r="IV371" s="101"/>
      <c r="IW371" s="101"/>
      <c r="IX371" s="101"/>
      <c r="IY371" s="101"/>
      <c r="IZ371" s="101"/>
      <c r="JA371" s="101"/>
      <c r="JB371" s="101"/>
      <c r="JC371" s="101"/>
      <c r="JD371" s="101"/>
      <c r="JE371" s="101"/>
      <c r="JF371" s="101"/>
      <c r="JG371" s="101"/>
      <c r="JH371" s="101"/>
      <c r="JI371" s="101"/>
      <c r="JJ371" s="101"/>
      <c r="JK371" s="101"/>
      <c r="JL371" s="101"/>
      <c r="JM371" s="101"/>
      <c r="JN371" s="101"/>
      <c r="JO371" s="101"/>
      <c r="JP371" s="101"/>
      <c r="JQ371" s="101"/>
      <c r="JR371" s="101"/>
      <c r="JS371" s="101"/>
      <c r="JT371" s="101"/>
      <c r="JU371" s="101"/>
      <c r="JV371" s="101"/>
      <c r="JW371" s="101"/>
      <c r="JX371" s="101"/>
      <c r="JY371" s="101"/>
      <c r="JZ371" s="101"/>
      <c r="KA371" s="101"/>
      <c r="KB371" s="101"/>
      <c r="KC371" s="101"/>
      <c r="KD371" s="101"/>
      <c r="KE371" s="101"/>
      <c r="KF371" s="101"/>
      <c r="KG371" s="101"/>
      <c r="KH371" s="101"/>
      <c r="KI371" s="101"/>
      <c r="KJ371" s="101"/>
      <c r="KK371" s="101"/>
      <c r="KL371" s="101"/>
      <c r="KM371" s="101"/>
      <c r="KN371" s="101"/>
      <c r="KO371" s="101"/>
      <c r="KP371" s="101"/>
      <c r="KQ371" s="101"/>
      <c r="KR371" s="101"/>
      <c r="KS371" s="101"/>
      <c r="KT371" s="101"/>
      <c r="KU371" s="101"/>
      <c r="KV371" s="101"/>
      <c r="KW371" s="101"/>
      <c r="KX371" s="101"/>
      <c r="KY371" s="101"/>
      <c r="KZ371" s="101"/>
      <c r="LA371" s="101"/>
    </row>
    <row r="372" spans="1:313" s="6" customFormat="1" ht="30" customHeight="1" x14ac:dyDescent="0.25">
      <c r="A372" s="22"/>
      <c r="B372" s="22"/>
      <c r="C372" s="22"/>
      <c r="D372" s="22"/>
      <c r="E372" s="34">
        <f>G372*F372</f>
        <v>1000000</v>
      </c>
      <c r="F372" s="41">
        <v>0.05</v>
      </c>
      <c r="G372" s="34">
        <v>20000000</v>
      </c>
      <c r="H372" s="22">
        <v>578</v>
      </c>
      <c r="I372" s="22"/>
      <c r="J372" s="22"/>
      <c r="K372" s="22"/>
      <c r="L372" s="37" t="s">
        <v>1064</v>
      </c>
      <c r="M372" s="22"/>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1"/>
      <c r="CI372" s="101"/>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1"/>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c r="GE372" s="101"/>
      <c r="GF372" s="101"/>
      <c r="GG372" s="101"/>
      <c r="GH372" s="101"/>
      <c r="GI372" s="101"/>
      <c r="GJ372" s="101"/>
      <c r="GK372" s="101"/>
      <c r="GL372" s="101"/>
      <c r="GM372" s="101"/>
      <c r="GN372" s="101"/>
      <c r="GO372" s="101"/>
      <c r="GP372" s="101"/>
      <c r="GQ372" s="101"/>
      <c r="GR372" s="101"/>
      <c r="GS372" s="101"/>
      <c r="GT372" s="101"/>
      <c r="GU372" s="101"/>
      <c r="GV372" s="101"/>
      <c r="GW372" s="101"/>
      <c r="GX372" s="101"/>
      <c r="GY372" s="101"/>
      <c r="GZ372" s="101"/>
      <c r="HA372" s="101"/>
      <c r="HB372" s="101"/>
      <c r="HC372" s="101"/>
      <c r="HD372" s="101"/>
      <c r="HE372" s="101"/>
      <c r="HF372" s="101"/>
      <c r="HG372" s="101"/>
      <c r="HH372" s="101"/>
      <c r="HI372" s="101"/>
      <c r="HJ372" s="101"/>
      <c r="HK372" s="101"/>
      <c r="HL372" s="101"/>
      <c r="HM372" s="101"/>
      <c r="HN372" s="101"/>
      <c r="HO372" s="101"/>
      <c r="HP372" s="101"/>
      <c r="HQ372" s="101"/>
      <c r="HR372" s="101"/>
      <c r="HS372" s="101"/>
      <c r="HT372" s="101"/>
      <c r="HU372" s="101"/>
      <c r="HV372" s="101"/>
      <c r="HW372" s="101"/>
      <c r="HX372" s="101"/>
      <c r="HY372" s="101"/>
      <c r="HZ372" s="101"/>
      <c r="IA372" s="101"/>
      <c r="IB372" s="101"/>
      <c r="IC372" s="101"/>
      <c r="ID372" s="101"/>
      <c r="IE372" s="101"/>
      <c r="IF372" s="101"/>
      <c r="IG372" s="101"/>
      <c r="IH372" s="101"/>
      <c r="II372" s="101"/>
      <c r="IJ372" s="101"/>
      <c r="IK372" s="101"/>
      <c r="IL372" s="101"/>
      <c r="IM372" s="101"/>
      <c r="IN372" s="101"/>
      <c r="IO372" s="101"/>
      <c r="IP372" s="101"/>
      <c r="IQ372" s="101"/>
      <c r="IR372" s="101"/>
      <c r="IS372" s="101"/>
      <c r="IT372" s="101"/>
      <c r="IU372" s="101"/>
      <c r="IV372" s="101"/>
      <c r="IW372" s="101"/>
      <c r="IX372" s="101"/>
      <c r="IY372" s="101"/>
      <c r="IZ372" s="101"/>
      <c r="JA372" s="101"/>
      <c r="JB372" s="101"/>
      <c r="JC372" s="101"/>
      <c r="JD372" s="101"/>
      <c r="JE372" s="101"/>
      <c r="JF372" s="101"/>
      <c r="JG372" s="101"/>
      <c r="JH372" s="101"/>
      <c r="JI372" s="101"/>
      <c r="JJ372" s="101"/>
      <c r="JK372" s="101"/>
      <c r="JL372" s="101"/>
      <c r="JM372" s="101"/>
      <c r="JN372" s="101"/>
      <c r="JO372" s="101"/>
      <c r="JP372" s="101"/>
      <c r="JQ372" s="101"/>
      <c r="JR372" s="101"/>
      <c r="JS372" s="101"/>
      <c r="JT372" s="101"/>
      <c r="JU372" s="101"/>
      <c r="JV372" s="101"/>
      <c r="JW372" s="101"/>
      <c r="JX372" s="101"/>
      <c r="JY372" s="101"/>
      <c r="JZ372" s="101"/>
      <c r="KA372" s="101"/>
      <c r="KB372" s="101"/>
      <c r="KC372" s="101"/>
      <c r="KD372" s="101"/>
      <c r="KE372" s="101"/>
      <c r="KF372" s="101"/>
      <c r="KG372" s="101"/>
      <c r="KH372" s="101"/>
      <c r="KI372" s="101"/>
      <c r="KJ372" s="101"/>
      <c r="KK372" s="101"/>
      <c r="KL372" s="101"/>
      <c r="KM372" s="101"/>
      <c r="KN372" s="101"/>
      <c r="KO372" s="101"/>
      <c r="KP372" s="101"/>
      <c r="KQ372" s="101"/>
      <c r="KR372" s="101"/>
      <c r="KS372" s="101"/>
      <c r="KT372" s="101"/>
      <c r="KU372" s="101"/>
      <c r="KV372" s="101"/>
      <c r="KW372" s="101"/>
      <c r="KX372" s="101"/>
      <c r="KY372" s="101"/>
      <c r="KZ372" s="101"/>
      <c r="LA372" s="101"/>
    </row>
    <row r="373" spans="1:313" s="6" customFormat="1" ht="30" customHeight="1" x14ac:dyDescent="0.25">
      <c r="A373" s="22"/>
      <c r="B373" s="22"/>
      <c r="C373" s="22"/>
      <c r="D373" s="22"/>
      <c r="E373" s="34">
        <v>600000</v>
      </c>
      <c r="F373" s="41"/>
      <c r="G373" s="34" t="s">
        <v>2</v>
      </c>
      <c r="H373" s="22"/>
      <c r="I373" s="22"/>
      <c r="J373" s="22"/>
      <c r="K373" s="22"/>
      <c r="L373" s="37" t="s">
        <v>1065</v>
      </c>
      <c r="M373" s="22"/>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1"/>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c r="GE373" s="101"/>
      <c r="GF373" s="101"/>
      <c r="GG373" s="101"/>
      <c r="GH373" s="101"/>
      <c r="GI373" s="101"/>
      <c r="GJ373" s="101"/>
      <c r="GK373" s="101"/>
      <c r="GL373" s="101"/>
      <c r="GM373" s="101"/>
      <c r="GN373" s="101"/>
      <c r="GO373" s="101"/>
      <c r="GP373" s="101"/>
      <c r="GQ373" s="101"/>
      <c r="GR373" s="101"/>
      <c r="GS373" s="101"/>
      <c r="GT373" s="101"/>
      <c r="GU373" s="101"/>
      <c r="GV373" s="101"/>
      <c r="GW373" s="101"/>
      <c r="GX373" s="101"/>
      <c r="GY373" s="101"/>
      <c r="GZ373" s="101"/>
      <c r="HA373" s="101"/>
      <c r="HB373" s="101"/>
      <c r="HC373" s="101"/>
      <c r="HD373" s="101"/>
      <c r="HE373" s="101"/>
      <c r="HF373" s="101"/>
      <c r="HG373" s="101"/>
      <c r="HH373" s="101"/>
      <c r="HI373" s="101"/>
      <c r="HJ373" s="101"/>
      <c r="HK373" s="101"/>
      <c r="HL373" s="101"/>
      <c r="HM373" s="101"/>
      <c r="HN373" s="101"/>
      <c r="HO373" s="101"/>
      <c r="HP373" s="101"/>
      <c r="HQ373" s="101"/>
      <c r="HR373" s="101"/>
      <c r="HS373" s="101"/>
      <c r="HT373" s="101"/>
      <c r="HU373" s="101"/>
      <c r="HV373" s="101"/>
      <c r="HW373" s="101"/>
      <c r="HX373" s="101"/>
      <c r="HY373" s="101"/>
      <c r="HZ373" s="101"/>
      <c r="IA373" s="101"/>
      <c r="IB373" s="101"/>
      <c r="IC373" s="101"/>
      <c r="ID373" s="101"/>
      <c r="IE373" s="101"/>
      <c r="IF373" s="101"/>
      <c r="IG373" s="101"/>
      <c r="IH373" s="101"/>
      <c r="II373" s="101"/>
      <c r="IJ373" s="101"/>
      <c r="IK373" s="101"/>
      <c r="IL373" s="101"/>
      <c r="IM373" s="101"/>
      <c r="IN373" s="101"/>
      <c r="IO373" s="101"/>
      <c r="IP373" s="101"/>
      <c r="IQ373" s="101"/>
      <c r="IR373" s="101"/>
      <c r="IS373" s="101"/>
      <c r="IT373" s="101"/>
      <c r="IU373" s="101"/>
      <c r="IV373" s="101"/>
      <c r="IW373" s="101"/>
      <c r="IX373" s="101"/>
      <c r="IY373" s="101"/>
      <c r="IZ373" s="101"/>
      <c r="JA373" s="101"/>
      <c r="JB373" s="101"/>
      <c r="JC373" s="101"/>
      <c r="JD373" s="101"/>
      <c r="JE373" s="101"/>
      <c r="JF373" s="101"/>
      <c r="JG373" s="101"/>
      <c r="JH373" s="101"/>
      <c r="JI373" s="101"/>
      <c r="JJ373" s="101"/>
      <c r="JK373" s="101"/>
      <c r="JL373" s="101"/>
      <c r="JM373" s="101"/>
      <c r="JN373" s="101"/>
      <c r="JO373" s="101"/>
      <c r="JP373" s="101"/>
      <c r="JQ373" s="101"/>
      <c r="JR373" s="101"/>
      <c r="JS373" s="101"/>
      <c r="JT373" s="101"/>
      <c r="JU373" s="101"/>
      <c r="JV373" s="101"/>
      <c r="JW373" s="101"/>
      <c r="JX373" s="101"/>
      <c r="JY373" s="101"/>
      <c r="JZ373" s="101"/>
      <c r="KA373" s="101"/>
      <c r="KB373" s="101"/>
      <c r="KC373" s="101"/>
      <c r="KD373" s="101"/>
      <c r="KE373" s="101"/>
      <c r="KF373" s="101"/>
      <c r="KG373" s="101"/>
      <c r="KH373" s="101"/>
      <c r="KI373" s="101"/>
      <c r="KJ373" s="101"/>
      <c r="KK373" s="101"/>
      <c r="KL373" s="101"/>
      <c r="KM373" s="101"/>
      <c r="KN373" s="101"/>
      <c r="KO373" s="101"/>
      <c r="KP373" s="101"/>
      <c r="KQ373" s="101"/>
      <c r="KR373" s="101"/>
      <c r="KS373" s="101"/>
      <c r="KT373" s="101"/>
      <c r="KU373" s="101"/>
      <c r="KV373" s="101"/>
      <c r="KW373" s="101"/>
      <c r="KX373" s="101"/>
      <c r="KY373" s="101"/>
      <c r="KZ373" s="101"/>
      <c r="LA373" s="101"/>
    </row>
    <row r="374" spans="1:313" s="6" customFormat="1" ht="30" customHeight="1" x14ac:dyDescent="0.25">
      <c r="A374" s="21" t="s">
        <v>1105</v>
      </c>
      <c r="B374" s="21"/>
      <c r="C374" s="21"/>
      <c r="D374" s="22"/>
      <c r="E374" s="23">
        <v>3000000</v>
      </c>
      <c r="F374" s="24"/>
      <c r="G374" s="23" t="s">
        <v>2</v>
      </c>
      <c r="H374" s="21">
        <v>2297</v>
      </c>
      <c r="I374" s="21"/>
      <c r="J374" s="21"/>
      <c r="K374" s="21"/>
      <c r="L374" s="28" t="s">
        <v>36</v>
      </c>
      <c r="M374" s="2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1"/>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c r="GE374" s="101"/>
      <c r="GF374" s="101"/>
      <c r="GG374" s="101"/>
      <c r="GH374" s="101"/>
      <c r="GI374" s="101"/>
      <c r="GJ374" s="101"/>
      <c r="GK374" s="101"/>
      <c r="GL374" s="101"/>
      <c r="GM374" s="101"/>
      <c r="GN374" s="101"/>
      <c r="GO374" s="101"/>
      <c r="GP374" s="101"/>
      <c r="GQ374" s="101"/>
      <c r="GR374" s="101"/>
      <c r="GS374" s="101"/>
      <c r="GT374" s="101"/>
      <c r="GU374" s="101"/>
      <c r="GV374" s="101"/>
      <c r="GW374" s="101"/>
      <c r="GX374" s="101"/>
      <c r="GY374" s="101"/>
      <c r="GZ374" s="101"/>
      <c r="HA374" s="101"/>
      <c r="HB374" s="101"/>
      <c r="HC374" s="101"/>
      <c r="HD374" s="101"/>
      <c r="HE374" s="101"/>
      <c r="HF374" s="101"/>
      <c r="HG374" s="101"/>
      <c r="HH374" s="101"/>
      <c r="HI374" s="101"/>
      <c r="HJ374" s="101"/>
      <c r="HK374" s="101"/>
      <c r="HL374" s="101"/>
      <c r="HM374" s="101"/>
      <c r="HN374" s="101"/>
      <c r="HO374" s="101"/>
      <c r="HP374" s="101"/>
      <c r="HQ374" s="101"/>
      <c r="HR374" s="101"/>
      <c r="HS374" s="101"/>
      <c r="HT374" s="101"/>
      <c r="HU374" s="101"/>
      <c r="HV374" s="101"/>
      <c r="HW374" s="101"/>
      <c r="HX374" s="101"/>
      <c r="HY374" s="101"/>
      <c r="HZ374" s="101"/>
      <c r="IA374" s="101"/>
      <c r="IB374" s="101"/>
      <c r="IC374" s="101"/>
      <c r="ID374" s="101"/>
      <c r="IE374" s="101"/>
      <c r="IF374" s="101"/>
      <c r="IG374" s="101"/>
      <c r="IH374" s="101"/>
      <c r="II374" s="101"/>
      <c r="IJ374" s="101"/>
      <c r="IK374" s="101"/>
      <c r="IL374" s="101"/>
      <c r="IM374" s="101"/>
      <c r="IN374" s="101"/>
      <c r="IO374" s="101"/>
      <c r="IP374" s="101"/>
      <c r="IQ374" s="101"/>
      <c r="IR374" s="101"/>
      <c r="IS374" s="101"/>
      <c r="IT374" s="101"/>
      <c r="IU374" s="101"/>
      <c r="IV374" s="101"/>
      <c r="IW374" s="101"/>
      <c r="IX374" s="101"/>
      <c r="IY374" s="101"/>
      <c r="IZ374" s="101"/>
      <c r="JA374" s="101"/>
      <c r="JB374" s="101"/>
      <c r="JC374" s="101"/>
      <c r="JD374" s="101"/>
      <c r="JE374" s="101"/>
      <c r="JF374" s="101"/>
      <c r="JG374" s="101"/>
      <c r="JH374" s="101"/>
      <c r="JI374" s="101"/>
      <c r="JJ374" s="101"/>
      <c r="JK374" s="101"/>
      <c r="JL374" s="101"/>
      <c r="JM374" s="101"/>
      <c r="JN374" s="101"/>
      <c r="JO374" s="101"/>
      <c r="JP374" s="101"/>
      <c r="JQ374" s="101"/>
      <c r="JR374" s="101"/>
      <c r="JS374" s="101"/>
      <c r="JT374" s="101"/>
      <c r="JU374" s="101"/>
      <c r="JV374" s="101"/>
      <c r="JW374" s="101"/>
      <c r="JX374" s="101"/>
      <c r="JY374" s="101"/>
      <c r="JZ374" s="101"/>
      <c r="KA374" s="101"/>
      <c r="KB374" s="101"/>
      <c r="KC374" s="101"/>
      <c r="KD374" s="101"/>
      <c r="KE374" s="101"/>
      <c r="KF374" s="101"/>
      <c r="KG374" s="101"/>
      <c r="KH374" s="101"/>
      <c r="KI374" s="101"/>
      <c r="KJ374" s="101"/>
      <c r="KK374" s="101"/>
      <c r="KL374" s="101"/>
      <c r="KM374" s="101"/>
      <c r="KN374" s="101"/>
      <c r="KO374" s="101"/>
      <c r="KP374" s="101"/>
      <c r="KQ374" s="101"/>
      <c r="KR374" s="101"/>
      <c r="KS374" s="101"/>
      <c r="KT374" s="101"/>
      <c r="KU374" s="101"/>
      <c r="KV374" s="101"/>
      <c r="KW374" s="101"/>
      <c r="KX374" s="101"/>
      <c r="KY374" s="101"/>
      <c r="KZ374" s="101"/>
      <c r="LA374" s="101"/>
    </row>
    <row r="375" spans="1:313" s="6" customFormat="1" ht="30" customHeight="1" x14ac:dyDescent="0.25">
      <c r="A375" s="21"/>
      <c r="B375" s="21"/>
      <c r="C375" s="21"/>
      <c r="D375" s="22"/>
      <c r="E375" s="23">
        <v>500000</v>
      </c>
      <c r="F375" s="24"/>
      <c r="G375" s="23" t="s">
        <v>2</v>
      </c>
      <c r="H375" s="21">
        <v>745</v>
      </c>
      <c r="I375" s="21"/>
      <c r="J375" s="21"/>
      <c r="K375" s="21"/>
      <c r="L375" s="25" t="s">
        <v>1070</v>
      </c>
      <c r="M375" s="2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1"/>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c r="GE375" s="101"/>
      <c r="GF375" s="101"/>
      <c r="GG375" s="101"/>
      <c r="GH375" s="101"/>
      <c r="GI375" s="101"/>
      <c r="GJ375" s="101"/>
      <c r="GK375" s="101"/>
      <c r="GL375" s="101"/>
      <c r="GM375" s="101"/>
      <c r="GN375" s="101"/>
      <c r="GO375" s="101"/>
      <c r="GP375" s="101"/>
      <c r="GQ375" s="101"/>
      <c r="GR375" s="101"/>
      <c r="GS375" s="101"/>
      <c r="GT375" s="101"/>
      <c r="GU375" s="101"/>
      <c r="GV375" s="101"/>
      <c r="GW375" s="101"/>
      <c r="GX375" s="101"/>
      <c r="GY375" s="101"/>
      <c r="GZ375" s="101"/>
      <c r="HA375" s="101"/>
      <c r="HB375" s="101"/>
      <c r="HC375" s="101"/>
      <c r="HD375" s="101"/>
      <c r="HE375" s="101"/>
      <c r="HF375" s="101"/>
      <c r="HG375" s="101"/>
      <c r="HH375" s="101"/>
      <c r="HI375" s="101"/>
      <c r="HJ375" s="101"/>
      <c r="HK375" s="101"/>
      <c r="HL375" s="101"/>
      <c r="HM375" s="101"/>
      <c r="HN375" s="101"/>
      <c r="HO375" s="101"/>
      <c r="HP375" s="101"/>
      <c r="HQ375" s="101"/>
      <c r="HR375" s="101"/>
      <c r="HS375" s="101"/>
      <c r="HT375" s="101"/>
      <c r="HU375" s="101"/>
      <c r="HV375" s="101"/>
      <c r="HW375" s="101"/>
      <c r="HX375" s="101"/>
      <c r="HY375" s="101"/>
      <c r="HZ375" s="101"/>
      <c r="IA375" s="101"/>
      <c r="IB375" s="101"/>
      <c r="IC375" s="101"/>
      <c r="ID375" s="101"/>
      <c r="IE375" s="101"/>
      <c r="IF375" s="101"/>
      <c r="IG375" s="101"/>
      <c r="IH375" s="101"/>
      <c r="II375" s="101"/>
      <c r="IJ375" s="101"/>
      <c r="IK375" s="101"/>
      <c r="IL375" s="101"/>
      <c r="IM375" s="101"/>
      <c r="IN375" s="101"/>
      <c r="IO375" s="101"/>
      <c r="IP375" s="101"/>
      <c r="IQ375" s="101"/>
      <c r="IR375" s="101"/>
      <c r="IS375" s="101"/>
      <c r="IT375" s="101"/>
      <c r="IU375" s="101"/>
      <c r="IV375" s="101"/>
      <c r="IW375" s="101"/>
      <c r="IX375" s="101"/>
      <c r="IY375" s="101"/>
      <c r="IZ375" s="101"/>
      <c r="JA375" s="101"/>
      <c r="JB375" s="101"/>
      <c r="JC375" s="101"/>
      <c r="JD375" s="101"/>
      <c r="JE375" s="101"/>
      <c r="JF375" s="101"/>
      <c r="JG375" s="101"/>
      <c r="JH375" s="101"/>
      <c r="JI375" s="101"/>
      <c r="JJ375" s="101"/>
      <c r="JK375" s="101"/>
      <c r="JL375" s="101"/>
      <c r="JM375" s="101"/>
      <c r="JN375" s="101"/>
      <c r="JO375" s="101"/>
      <c r="JP375" s="101"/>
      <c r="JQ375" s="101"/>
      <c r="JR375" s="101"/>
      <c r="JS375" s="101"/>
      <c r="JT375" s="101"/>
      <c r="JU375" s="101"/>
      <c r="JV375" s="101"/>
      <c r="JW375" s="101"/>
      <c r="JX375" s="101"/>
      <c r="JY375" s="101"/>
      <c r="JZ375" s="101"/>
      <c r="KA375" s="101"/>
      <c r="KB375" s="101"/>
      <c r="KC375" s="101"/>
      <c r="KD375" s="101"/>
      <c r="KE375" s="101"/>
      <c r="KF375" s="101"/>
      <c r="KG375" s="101"/>
      <c r="KH375" s="101"/>
      <c r="KI375" s="101"/>
      <c r="KJ375" s="101"/>
      <c r="KK375" s="101"/>
      <c r="KL375" s="101"/>
      <c r="KM375" s="101"/>
      <c r="KN375" s="101"/>
      <c r="KO375" s="101"/>
      <c r="KP375" s="101"/>
      <c r="KQ375" s="101"/>
      <c r="KR375" s="101"/>
      <c r="KS375" s="101"/>
      <c r="KT375" s="101"/>
      <c r="KU375" s="101"/>
      <c r="KV375" s="101"/>
      <c r="KW375" s="101"/>
      <c r="KX375" s="101"/>
      <c r="KY375" s="101"/>
      <c r="KZ375" s="101"/>
      <c r="LA375" s="101"/>
    </row>
    <row r="376" spans="1:313" s="6" customFormat="1" ht="30" customHeight="1" x14ac:dyDescent="0.25">
      <c r="A376" s="21" t="s">
        <v>1071</v>
      </c>
      <c r="B376" s="21"/>
      <c r="C376" s="21"/>
      <c r="D376" s="22"/>
      <c r="E376" s="26">
        <f>G376*F376</f>
        <v>480000</v>
      </c>
      <c r="F376" s="27">
        <v>0.04</v>
      </c>
      <c r="G376" s="26">
        <v>12000000</v>
      </c>
      <c r="H376" s="26" t="s">
        <v>303</v>
      </c>
      <c r="I376" s="26"/>
      <c r="J376" s="29"/>
      <c r="K376" s="29"/>
      <c r="L376" s="29" t="s">
        <v>117</v>
      </c>
      <c r="M376" s="21">
        <v>48</v>
      </c>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1"/>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c r="GE376" s="101"/>
      <c r="GF376" s="101"/>
      <c r="GG376" s="101"/>
      <c r="GH376" s="101"/>
      <c r="GI376" s="101"/>
      <c r="GJ376" s="101"/>
      <c r="GK376" s="101"/>
      <c r="GL376" s="101"/>
      <c r="GM376" s="101"/>
      <c r="GN376" s="101"/>
      <c r="GO376" s="101"/>
      <c r="GP376" s="101"/>
      <c r="GQ376" s="101"/>
      <c r="GR376" s="101"/>
      <c r="GS376" s="101"/>
      <c r="GT376" s="101"/>
      <c r="GU376" s="101"/>
      <c r="GV376" s="101"/>
      <c r="GW376" s="101"/>
      <c r="GX376" s="101"/>
      <c r="GY376" s="101"/>
      <c r="GZ376" s="101"/>
      <c r="HA376" s="101"/>
      <c r="HB376" s="101"/>
      <c r="HC376" s="101"/>
      <c r="HD376" s="101"/>
      <c r="HE376" s="101"/>
      <c r="HF376" s="101"/>
      <c r="HG376" s="101"/>
      <c r="HH376" s="101"/>
      <c r="HI376" s="101"/>
      <c r="HJ376" s="101"/>
      <c r="HK376" s="101"/>
      <c r="HL376" s="101"/>
      <c r="HM376" s="101"/>
      <c r="HN376" s="101"/>
      <c r="HO376" s="101"/>
      <c r="HP376" s="101"/>
      <c r="HQ376" s="101"/>
      <c r="HR376" s="101"/>
      <c r="HS376" s="101"/>
      <c r="HT376" s="101"/>
      <c r="HU376" s="101"/>
      <c r="HV376" s="101"/>
      <c r="HW376" s="101"/>
      <c r="HX376" s="101"/>
      <c r="HY376" s="101"/>
      <c r="HZ376" s="101"/>
      <c r="IA376" s="101"/>
      <c r="IB376" s="101"/>
      <c r="IC376" s="101"/>
      <c r="ID376" s="101"/>
      <c r="IE376" s="101"/>
      <c r="IF376" s="101"/>
      <c r="IG376" s="101"/>
      <c r="IH376" s="101"/>
      <c r="II376" s="101"/>
      <c r="IJ376" s="101"/>
      <c r="IK376" s="101"/>
      <c r="IL376" s="101"/>
      <c r="IM376" s="101"/>
      <c r="IN376" s="101"/>
      <c r="IO376" s="101"/>
      <c r="IP376" s="101"/>
      <c r="IQ376" s="101"/>
      <c r="IR376" s="101"/>
      <c r="IS376" s="101"/>
      <c r="IT376" s="101"/>
      <c r="IU376" s="101"/>
      <c r="IV376" s="101"/>
      <c r="IW376" s="101"/>
      <c r="IX376" s="101"/>
      <c r="IY376" s="101"/>
      <c r="IZ376" s="101"/>
      <c r="JA376" s="101"/>
      <c r="JB376" s="101"/>
      <c r="JC376" s="101"/>
      <c r="JD376" s="101"/>
      <c r="JE376" s="101"/>
      <c r="JF376" s="101"/>
      <c r="JG376" s="101"/>
      <c r="JH376" s="101"/>
      <c r="JI376" s="101"/>
      <c r="JJ376" s="101"/>
      <c r="JK376" s="101"/>
      <c r="JL376" s="101"/>
      <c r="JM376" s="101"/>
      <c r="JN376" s="101"/>
      <c r="JO376" s="101"/>
      <c r="JP376" s="101"/>
      <c r="JQ376" s="101"/>
      <c r="JR376" s="101"/>
      <c r="JS376" s="101"/>
      <c r="JT376" s="101"/>
      <c r="JU376" s="101"/>
      <c r="JV376" s="101"/>
      <c r="JW376" s="101"/>
      <c r="JX376" s="101"/>
      <c r="JY376" s="101"/>
      <c r="JZ376" s="101"/>
      <c r="KA376" s="101"/>
      <c r="KB376" s="101"/>
      <c r="KC376" s="101"/>
      <c r="KD376" s="101"/>
      <c r="KE376" s="101"/>
      <c r="KF376" s="101"/>
      <c r="KG376" s="101"/>
      <c r="KH376" s="101"/>
      <c r="KI376" s="101"/>
      <c r="KJ376" s="101"/>
      <c r="KK376" s="101"/>
      <c r="KL376" s="101"/>
      <c r="KM376" s="101"/>
      <c r="KN376" s="101"/>
      <c r="KO376" s="101"/>
      <c r="KP376" s="101"/>
      <c r="KQ376" s="101"/>
      <c r="KR376" s="101"/>
      <c r="KS376" s="101"/>
      <c r="KT376" s="101"/>
      <c r="KU376" s="101"/>
      <c r="KV376" s="101"/>
      <c r="KW376" s="101"/>
      <c r="KX376" s="101"/>
      <c r="KY376" s="101"/>
      <c r="KZ376" s="101"/>
      <c r="LA376" s="101"/>
    </row>
    <row r="377" spans="1:313" s="6" customFormat="1" ht="30" customHeight="1" x14ac:dyDescent="0.25">
      <c r="A377" s="21" t="s">
        <v>1072</v>
      </c>
      <c r="B377" s="21"/>
      <c r="C377" s="21"/>
      <c r="D377" s="22"/>
      <c r="E377" s="23"/>
      <c r="F377" s="21"/>
      <c r="G377" s="21">
        <v>12000000</v>
      </c>
      <c r="H377" s="21"/>
      <c r="I377" s="21"/>
      <c r="J377" s="21"/>
      <c r="K377" s="21"/>
      <c r="L377" s="21" t="s">
        <v>983</v>
      </c>
      <c r="M377" s="2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1"/>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c r="GE377" s="101"/>
      <c r="GF377" s="101"/>
      <c r="GG377" s="101"/>
      <c r="GH377" s="101"/>
      <c r="GI377" s="101"/>
      <c r="GJ377" s="101"/>
      <c r="GK377" s="101"/>
      <c r="GL377" s="101"/>
      <c r="GM377" s="101"/>
      <c r="GN377" s="101"/>
      <c r="GO377" s="101"/>
      <c r="GP377" s="101"/>
      <c r="GQ377" s="101"/>
      <c r="GR377" s="101"/>
      <c r="GS377" s="101"/>
      <c r="GT377" s="101"/>
      <c r="GU377" s="101"/>
      <c r="GV377" s="101"/>
      <c r="GW377" s="101"/>
      <c r="GX377" s="101"/>
      <c r="GY377" s="101"/>
      <c r="GZ377" s="101"/>
      <c r="HA377" s="101"/>
      <c r="HB377" s="101"/>
      <c r="HC377" s="101"/>
      <c r="HD377" s="101"/>
      <c r="HE377" s="101"/>
      <c r="HF377" s="101"/>
      <c r="HG377" s="101"/>
      <c r="HH377" s="101"/>
      <c r="HI377" s="101"/>
      <c r="HJ377" s="101"/>
      <c r="HK377" s="101"/>
      <c r="HL377" s="101"/>
      <c r="HM377" s="101"/>
      <c r="HN377" s="101"/>
      <c r="HO377" s="101"/>
      <c r="HP377" s="101"/>
      <c r="HQ377" s="101"/>
      <c r="HR377" s="101"/>
      <c r="HS377" s="101"/>
      <c r="HT377" s="101"/>
      <c r="HU377" s="101"/>
      <c r="HV377" s="101"/>
      <c r="HW377" s="101"/>
      <c r="HX377" s="101"/>
      <c r="HY377" s="101"/>
      <c r="HZ377" s="101"/>
      <c r="IA377" s="101"/>
      <c r="IB377" s="101"/>
      <c r="IC377" s="101"/>
      <c r="ID377" s="101"/>
      <c r="IE377" s="101"/>
      <c r="IF377" s="101"/>
      <c r="IG377" s="101"/>
      <c r="IH377" s="101"/>
      <c r="II377" s="101"/>
      <c r="IJ377" s="101"/>
      <c r="IK377" s="101"/>
      <c r="IL377" s="101"/>
      <c r="IM377" s="101"/>
      <c r="IN377" s="101"/>
      <c r="IO377" s="101"/>
      <c r="IP377" s="101"/>
      <c r="IQ377" s="101"/>
      <c r="IR377" s="101"/>
      <c r="IS377" s="101"/>
      <c r="IT377" s="101"/>
      <c r="IU377" s="101"/>
      <c r="IV377" s="101"/>
      <c r="IW377" s="101"/>
      <c r="IX377" s="101"/>
      <c r="IY377" s="101"/>
      <c r="IZ377" s="101"/>
      <c r="JA377" s="101"/>
      <c r="JB377" s="101"/>
      <c r="JC377" s="101"/>
      <c r="JD377" s="101"/>
      <c r="JE377" s="101"/>
      <c r="JF377" s="101"/>
      <c r="JG377" s="101"/>
      <c r="JH377" s="101"/>
      <c r="JI377" s="101"/>
      <c r="JJ377" s="101"/>
      <c r="JK377" s="101"/>
      <c r="JL377" s="101"/>
      <c r="JM377" s="101"/>
      <c r="JN377" s="101"/>
      <c r="JO377" s="101"/>
      <c r="JP377" s="101"/>
      <c r="JQ377" s="101"/>
      <c r="JR377" s="101"/>
      <c r="JS377" s="101"/>
      <c r="JT377" s="101"/>
      <c r="JU377" s="101"/>
      <c r="JV377" s="101"/>
      <c r="JW377" s="101"/>
      <c r="JX377" s="101"/>
      <c r="JY377" s="101"/>
      <c r="JZ377" s="101"/>
      <c r="KA377" s="101"/>
      <c r="KB377" s="101"/>
      <c r="KC377" s="101"/>
      <c r="KD377" s="101"/>
      <c r="KE377" s="101"/>
      <c r="KF377" s="101"/>
      <c r="KG377" s="101"/>
      <c r="KH377" s="101"/>
      <c r="KI377" s="101"/>
      <c r="KJ377" s="101"/>
      <c r="KK377" s="101"/>
      <c r="KL377" s="101"/>
      <c r="KM377" s="101"/>
      <c r="KN377" s="101"/>
      <c r="KO377" s="101"/>
      <c r="KP377" s="101"/>
      <c r="KQ377" s="101"/>
      <c r="KR377" s="101"/>
      <c r="KS377" s="101"/>
      <c r="KT377" s="101"/>
      <c r="KU377" s="101"/>
      <c r="KV377" s="101"/>
      <c r="KW377" s="101"/>
      <c r="KX377" s="101"/>
      <c r="KY377" s="101"/>
      <c r="KZ377" s="101"/>
      <c r="LA377" s="101"/>
    </row>
    <row r="378" spans="1:313" s="6" customFormat="1" ht="30" customHeight="1" x14ac:dyDescent="0.25">
      <c r="A378" s="21" t="s">
        <v>1129</v>
      </c>
      <c r="B378" s="21"/>
      <c r="C378" s="21"/>
      <c r="D378" s="22"/>
      <c r="E378" s="23">
        <f t="shared" ref="E378" si="54">G378*F378</f>
        <v>600000</v>
      </c>
      <c r="F378" s="24">
        <v>0.06</v>
      </c>
      <c r="G378" s="23">
        <f>20000000-1000000-4000000-5000000</f>
        <v>10000000</v>
      </c>
      <c r="H378" s="21"/>
      <c r="I378" s="21"/>
      <c r="J378" s="21"/>
      <c r="K378" s="21"/>
      <c r="L378" s="21" t="s">
        <v>679</v>
      </c>
      <c r="M378" s="2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1"/>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c r="GE378" s="101"/>
      <c r="GF378" s="101"/>
      <c r="GG378" s="101"/>
      <c r="GH378" s="101"/>
      <c r="GI378" s="101"/>
      <c r="GJ378" s="101"/>
      <c r="GK378" s="101"/>
      <c r="GL378" s="101"/>
      <c r="GM378" s="101"/>
      <c r="GN378" s="101"/>
      <c r="GO378" s="101"/>
      <c r="GP378" s="101"/>
      <c r="GQ378" s="101"/>
      <c r="GR378" s="101"/>
      <c r="GS378" s="101"/>
      <c r="GT378" s="101"/>
      <c r="GU378" s="101"/>
      <c r="GV378" s="101"/>
      <c r="GW378" s="101"/>
      <c r="GX378" s="101"/>
      <c r="GY378" s="101"/>
      <c r="GZ378" s="101"/>
      <c r="HA378" s="101"/>
      <c r="HB378" s="101"/>
      <c r="HC378" s="101"/>
      <c r="HD378" s="101"/>
      <c r="HE378" s="101"/>
      <c r="HF378" s="101"/>
      <c r="HG378" s="101"/>
      <c r="HH378" s="101"/>
      <c r="HI378" s="101"/>
      <c r="HJ378" s="101"/>
      <c r="HK378" s="101"/>
      <c r="HL378" s="101"/>
      <c r="HM378" s="101"/>
      <c r="HN378" s="101"/>
      <c r="HO378" s="101"/>
      <c r="HP378" s="101"/>
      <c r="HQ378" s="101"/>
      <c r="HR378" s="101"/>
      <c r="HS378" s="101"/>
      <c r="HT378" s="101"/>
      <c r="HU378" s="101"/>
      <c r="HV378" s="101"/>
      <c r="HW378" s="101"/>
      <c r="HX378" s="101"/>
      <c r="HY378" s="101"/>
      <c r="HZ378" s="101"/>
      <c r="IA378" s="101"/>
      <c r="IB378" s="101"/>
      <c r="IC378" s="101"/>
      <c r="ID378" s="101"/>
      <c r="IE378" s="101"/>
      <c r="IF378" s="101"/>
      <c r="IG378" s="101"/>
      <c r="IH378" s="101"/>
      <c r="II378" s="101"/>
      <c r="IJ378" s="101"/>
      <c r="IK378" s="101"/>
      <c r="IL378" s="101"/>
      <c r="IM378" s="101"/>
      <c r="IN378" s="101"/>
      <c r="IO378" s="101"/>
      <c r="IP378" s="101"/>
      <c r="IQ378" s="101"/>
      <c r="IR378" s="101"/>
      <c r="IS378" s="101"/>
      <c r="IT378" s="101"/>
      <c r="IU378" s="101"/>
      <c r="IV378" s="101"/>
      <c r="IW378" s="101"/>
      <c r="IX378" s="101"/>
      <c r="IY378" s="101"/>
      <c r="IZ378" s="101"/>
      <c r="JA378" s="101"/>
      <c r="JB378" s="101"/>
      <c r="JC378" s="101"/>
      <c r="JD378" s="101"/>
      <c r="JE378" s="101"/>
      <c r="JF378" s="101"/>
      <c r="JG378" s="101"/>
      <c r="JH378" s="101"/>
      <c r="JI378" s="101"/>
      <c r="JJ378" s="101"/>
      <c r="JK378" s="101"/>
      <c r="JL378" s="101"/>
      <c r="JM378" s="101"/>
      <c r="JN378" s="101"/>
      <c r="JO378" s="101"/>
      <c r="JP378" s="101"/>
      <c r="JQ378" s="101"/>
      <c r="JR378" s="101"/>
      <c r="JS378" s="101"/>
      <c r="JT378" s="101"/>
      <c r="JU378" s="101"/>
      <c r="JV378" s="101"/>
      <c r="JW378" s="101"/>
      <c r="JX378" s="101"/>
      <c r="JY378" s="101"/>
      <c r="JZ378" s="101"/>
      <c r="KA378" s="101"/>
      <c r="KB378" s="101"/>
      <c r="KC378" s="101"/>
      <c r="KD378" s="101"/>
      <c r="KE378" s="101"/>
      <c r="KF378" s="101"/>
      <c r="KG378" s="101"/>
      <c r="KH378" s="101"/>
      <c r="KI378" s="101"/>
      <c r="KJ378" s="101"/>
      <c r="KK378" s="101"/>
      <c r="KL378" s="101"/>
      <c r="KM378" s="101"/>
      <c r="KN378" s="101"/>
      <c r="KO378" s="101"/>
      <c r="KP378" s="101"/>
      <c r="KQ378" s="101"/>
      <c r="KR378" s="101"/>
      <c r="KS378" s="101"/>
      <c r="KT378" s="101"/>
      <c r="KU378" s="101"/>
      <c r="KV378" s="101"/>
      <c r="KW378" s="101"/>
      <c r="KX378" s="101"/>
      <c r="KY378" s="101"/>
      <c r="KZ378" s="101"/>
      <c r="LA378" s="101"/>
    </row>
    <row r="379" spans="1:313" s="6" customFormat="1" ht="30" customHeight="1" x14ac:dyDescent="0.25">
      <c r="A379" s="31" t="s">
        <v>1084</v>
      </c>
      <c r="B379" s="31"/>
      <c r="C379" s="31"/>
      <c r="D379" s="22"/>
      <c r="E379" s="23">
        <v>4500000</v>
      </c>
      <c r="F379" s="21"/>
      <c r="G379" s="21" t="s">
        <v>2</v>
      </c>
      <c r="H379" s="21" t="s">
        <v>334</v>
      </c>
      <c r="I379" s="21"/>
      <c r="J379" s="21"/>
      <c r="K379" s="21"/>
      <c r="L379" s="21" t="s">
        <v>828</v>
      </c>
      <c r="M379" s="21">
        <v>92</v>
      </c>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1"/>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c r="GE379" s="101"/>
      <c r="GF379" s="101"/>
      <c r="GG379" s="101"/>
      <c r="GH379" s="101"/>
      <c r="GI379" s="101"/>
      <c r="GJ379" s="101"/>
      <c r="GK379" s="101"/>
      <c r="GL379" s="101"/>
      <c r="GM379" s="101"/>
      <c r="GN379" s="101"/>
      <c r="GO379" s="101"/>
      <c r="GP379" s="101"/>
      <c r="GQ379" s="101"/>
      <c r="GR379" s="101"/>
      <c r="GS379" s="101"/>
      <c r="GT379" s="101"/>
      <c r="GU379" s="101"/>
      <c r="GV379" s="101"/>
      <c r="GW379" s="101"/>
      <c r="GX379" s="101"/>
      <c r="GY379" s="101"/>
      <c r="GZ379" s="101"/>
      <c r="HA379" s="101"/>
      <c r="HB379" s="101"/>
      <c r="HC379" s="101"/>
      <c r="HD379" s="101"/>
      <c r="HE379" s="101"/>
      <c r="HF379" s="101"/>
      <c r="HG379" s="101"/>
      <c r="HH379" s="101"/>
      <c r="HI379" s="101"/>
      <c r="HJ379" s="101"/>
      <c r="HK379" s="101"/>
      <c r="HL379" s="101"/>
      <c r="HM379" s="101"/>
      <c r="HN379" s="101"/>
      <c r="HO379" s="101"/>
      <c r="HP379" s="101"/>
      <c r="HQ379" s="101"/>
      <c r="HR379" s="101"/>
      <c r="HS379" s="101"/>
      <c r="HT379" s="101"/>
      <c r="HU379" s="101"/>
      <c r="HV379" s="101"/>
      <c r="HW379" s="101"/>
      <c r="HX379" s="101"/>
      <c r="HY379" s="101"/>
      <c r="HZ379" s="101"/>
      <c r="IA379" s="101"/>
      <c r="IB379" s="101"/>
      <c r="IC379" s="101"/>
      <c r="ID379" s="101"/>
      <c r="IE379" s="101"/>
      <c r="IF379" s="101"/>
      <c r="IG379" s="101"/>
      <c r="IH379" s="101"/>
      <c r="II379" s="101"/>
      <c r="IJ379" s="101"/>
      <c r="IK379" s="101"/>
      <c r="IL379" s="101"/>
      <c r="IM379" s="101"/>
      <c r="IN379" s="101"/>
      <c r="IO379" s="101"/>
      <c r="IP379" s="101"/>
      <c r="IQ379" s="101"/>
      <c r="IR379" s="101"/>
      <c r="IS379" s="101"/>
      <c r="IT379" s="101"/>
      <c r="IU379" s="101"/>
      <c r="IV379" s="101"/>
      <c r="IW379" s="101"/>
      <c r="IX379" s="101"/>
      <c r="IY379" s="101"/>
      <c r="IZ379" s="101"/>
      <c r="JA379" s="101"/>
      <c r="JB379" s="101"/>
      <c r="JC379" s="101"/>
      <c r="JD379" s="101"/>
      <c r="JE379" s="101"/>
      <c r="JF379" s="101"/>
      <c r="JG379" s="101"/>
      <c r="JH379" s="101"/>
      <c r="JI379" s="101"/>
      <c r="JJ379" s="101"/>
      <c r="JK379" s="101"/>
      <c r="JL379" s="101"/>
      <c r="JM379" s="101"/>
      <c r="JN379" s="101"/>
      <c r="JO379" s="101"/>
      <c r="JP379" s="101"/>
      <c r="JQ379" s="101"/>
      <c r="JR379" s="101"/>
      <c r="JS379" s="101"/>
      <c r="JT379" s="101"/>
      <c r="JU379" s="101"/>
      <c r="JV379" s="101"/>
      <c r="JW379" s="101"/>
      <c r="JX379" s="101"/>
      <c r="JY379" s="101"/>
      <c r="JZ379" s="101"/>
      <c r="KA379" s="101"/>
      <c r="KB379" s="101"/>
      <c r="KC379" s="101"/>
      <c r="KD379" s="101"/>
      <c r="KE379" s="101"/>
      <c r="KF379" s="101"/>
      <c r="KG379" s="101"/>
      <c r="KH379" s="101"/>
      <c r="KI379" s="101"/>
      <c r="KJ379" s="101"/>
      <c r="KK379" s="101"/>
      <c r="KL379" s="101"/>
      <c r="KM379" s="101"/>
      <c r="KN379" s="101"/>
      <c r="KO379" s="101"/>
      <c r="KP379" s="101"/>
      <c r="KQ379" s="101"/>
      <c r="KR379" s="101"/>
      <c r="KS379" s="101"/>
      <c r="KT379" s="101"/>
      <c r="KU379" s="101"/>
      <c r="KV379" s="101"/>
      <c r="KW379" s="101"/>
      <c r="KX379" s="101"/>
      <c r="KY379" s="101"/>
      <c r="KZ379" s="101"/>
      <c r="LA379" s="101"/>
    </row>
    <row r="380" spans="1:313" s="6" customFormat="1" ht="30" customHeight="1" x14ac:dyDescent="0.25">
      <c r="A380" s="21" t="s">
        <v>1000</v>
      </c>
      <c r="B380" s="21"/>
      <c r="C380" s="21"/>
      <c r="D380" s="22"/>
      <c r="E380" s="23">
        <v>5000000</v>
      </c>
      <c r="F380" s="24"/>
      <c r="G380" s="23" t="s">
        <v>2</v>
      </c>
      <c r="H380" s="23"/>
      <c r="I380" s="23"/>
      <c r="J380" s="21"/>
      <c r="K380" s="21"/>
      <c r="L380" s="21" t="s">
        <v>460</v>
      </c>
      <c r="M380" s="2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1"/>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c r="GE380" s="101"/>
      <c r="GF380" s="101"/>
      <c r="GG380" s="101"/>
      <c r="GH380" s="101"/>
      <c r="GI380" s="101"/>
      <c r="GJ380" s="101"/>
      <c r="GK380" s="101"/>
      <c r="GL380" s="101"/>
      <c r="GM380" s="101"/>
      <c r="GN380" s="101"/>
      <c r="GO380" s="101"/>
      <c r="GP380" s="101"/>
      <c r="GQ380" s="101"/>
      <c r="GR380" s="101"/>
      <c r="GS380" s="101"/>
      <c r="GT380" s="101"/>
      <c r="GU380" s="101"/>
      <c r="GV380" s="101"/>
      <c r="GW380" s="101"/>
      <c r="GX380" s="101"/>
      <c r="GY380" s="101"/>
      <c r="GZ380" s="101"/>
      <c r="HA380" s="101"/>
      <c r="HB380" s="101"/>
      <c r="HC380" s="101"/>
      <c r="HD380" s="101"/>
      <c r="HE380" s="101"/>
      <c r="HF380" s="101"/>
      <c r="HG380" s="101"/>
      <c r="HH380" s="101"/>
      <c r="HI380" s="101"/>
      <c r="HJ380" s="101"/>
      <c r="HK380" s="101"/>
      <c r="HL380" s="101"/>
      <c r="HM380" s="101"/>
      <c r="HN380" s="101"/>
      <c r="HO380" s="101"/>
      <c r="HP380" s="101"/>
      <c r="HQ380" s="101"/>
      <c r="HR380" s="101"/>
      <c r="HS380" s="101"/>
      <c r="HT380" s="101"/>
      <c r="HU380" s="101"/>
      <c r="HV380" s="101"/>
      <c r="HW380" s="101"/>
      <c r="HX380" s="101"/>
      <c r="HY380" s="101"/>
      <c r="HZ380" s="101"/>
      <c r="IA380" s="101"/>
      <c r="IB380" s="101"/>
      <c r="IC380" s="101"/>
      <c r="ID380" s="101"/>
      <c r="IE380" s="101"/>
      <c r="IF380" s="101"/>
      <c r="IG380" s="101"/>
      <c r="IH380" s="101"/>
      <c r="II380" s="101"/>
      <c r="IJ380" s="101"/>
      <c r="IK380" s="101"/>
      <c r="IL380" s="101"/>
      <c r="IM380" s="101"/>
      <c r="IN380" s="101"/>
      <c r="IO380" s="101"/>
      <c r="IP380" s="101"/>
      <c r="IQ380" s="101"/>
      <c r="IR380" s="101"/>
      <c r="IS380" s="101"/>
      <c r="IT380" s="101"/>
      <c r="IU380" s="101"/>
      <c r="IV380" s="101"/>
      <c r="IW380" s="101"/>
      <c r="IX380" s="101"/>
      <c r="IY380" s="101"/>
      <c r="IZ380" s="101"/>
      <c r="JA380" s="101"/>
      <c r="JB380" s="101"/>
      <c r="JC380" s="101"/>
      <c r="JD380" s="101"/>
      <c r="JE380" s="101"/>
      <c r="JF380" s="101"/>
      <c r="JG380" s="101"/>
      <c r="JH380" s="101"/>
      <c r="JI380" s="101"/>
      <c r="JJ380" s="101"/>
      <c r="JK380" s="101"/>
      <c r="JL380" s="101"/>
      <c r="JM380" s="101"/>
      <c r="JN380" s="101"/>
      <c r="JO380" s="101"/>
      <c r="JP380" s="101"/>
      <c r="JQ380" s="101"/>
      <c r="JR380" s="101"/>
      <c r="JS380" s="101"/>
      <c r="JT380" s="101"/>
      <c r="JU380" s="101"/>
      <c r="JV380" s="101"/>
      <c r="JW380" s="101"/>
      <c r="JX380" s="101"/>
      <c r="JY380" s="101"/>
      <c r="JZ380" s="101"/>
      <c r="KA380" s="101"/>
      <c r="KB380" s="101"/>
      <c r="KC380" s="101"/>
      <c r="KD380" s="101"/>
      <c r="KE380" s="101"/>
      <c r="KF380" s="101"/>
      <c r="KG380" s="101"/>
      <c r="KH380" s="101"/>
      <c r="KI380" s="101"/>
      <c r="KJ380" s="101"/>
      <c r="KK380" s="101"/>
      <c r="KL380" s="101"/>
      <c r="KM380" s="101"/>
      <c r="KN380" s="101"/>
      <c r="KO380" s="101"/>
      <c r="KP380" s="101"/>
      <c r="KQ380" s="101"/>
      <c r="KR380" s="101"/>
      <c r="KS380" s="101"/>
      <c r="KT380" s="101"/>
      <c r="KU380" s="101"/>
      <c r="KV380" s="101"/>
      <c r="KW380" s="101"/>
      <c r="KX380" s="101"/>
      <c r="KY380" s="101"/>
      <c r="KZ380" s="101"/>
      <c r="LA380" s="101"/>
    </row>
    <row r="381" spans="1:313" s="6" customFormat="1" ht="30" customHeight="1" x14ac:dyDescent="0.25">
      <c r="A381" s="21"/>
      <c r="B381" s="21"/>
      <c r="C381" s="21"/>
      <c r="D381" s="22"/>
      <c r="E381" s="26">
        <f t="shared" ref="E381" si="55">G381*F381</f>
        <v>2250000</v>
      </c>
      <c r="F381" s="27">
        <v>4.4999999999999998E-2</v>
      </c>
      <c r="G381" s="26">
        <v>50000000</v>
      </c>
      <c r="H381" s="26" t="s">
        <v>591</v>
      </c>
      <c r="I381" s="26"/>
      <c r="J381" s="29"/>
      <c r="K381" s="29"/>
      <c r="L381" s="29" t="s">
        <v>105</v>
      </c>
      <c r="M381" s="2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1"/>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c r="GE381" s="101"/>
      <c r="GF381" s="101"/>
      <c r="GG381" s="101"/>
      <c r="GH381" s="101"/>
      <c r="GI381" s="101"/>
      <c r="GJ381" s="101"/>
      <c r="GK381" s="101"/>
      <c r="GL381" s="101"/>
      <c r="GM381" s="101"/>
      <c r="GN381" s="101"/>
      <c r="GO381" s="101"/>
      <c r="GP381" s="101"/>
      <c r="GQ381" s="101"/>
      <c r="GR381" s="101"/>
      <c r="GS381" s="101"/>
      <c r="GT381" s="101"/>
      <c r="GU381" s="101"/>
      <c r="GV381" s="101"/>
      <c r="GW381" s="101"/>
      <c r="GX381" s="101"/>
      <c r="GY381" s="101"/>
      <c r="GZ381" s="101"/>
      <c r="HA381" s="101"/>
      <c r="HB381" s="101"/>
      <c r="HC381" s="101"/>
      <c r="HD381" s="101"/>
      <c r="HE381" s="101"/>
      <c r="HF381" s="101"/>
      <c r="HG381" s="101"/>
      <c r="HH381" s="101"/>
      <c r="HI381" s="101"/>
      <c r="HJ381" s="101"/>
      <c r="HK381" s="101"/>
      <c r="HL381" s="101"/>
      <c r="HM381" s="101"/>
      <c r="HN381" s="101"/>
      <c r="HO381" s="101"/>
      <c r="HP381" s="101"/>
      <c r="HQ381" s="101"/>
      <c r="HR381" s="101"/>
      <c r="HS381" s="101"/>
      <c r="HT381" s="101"/>
      <c r="HU381" s="101"/>
      <c r="HV381" s="101"/>
      <c r="HW381" s="101"/>
      <c r="HX381" s="101"/>
      <c r="HY381" s="101"/>
      <c r="HZ381" s="101"/>
      <c r="IA381" s="101"/>
      <c r="IB381" s="101"/>
      <c r="IC381" s="101"/>
      <c r="ID381" s="101"/>
      <c r="IE381" s="101"/>
      <c r="IF381" s="101"/>
      <c r="IG381" s="101"/>
      <c r="IH381" s="101"/>
      <c r="II381" s="101"/>
      <c r="IJ381" s="101"/>
      <c r="IK381" s="101"/>
      <c r="IL381" s="101"/>
      <c r="IM381" s="101"/>
      <c r="IN381" s="101"/>
      <c r="IO381" s="101"/>
      <c r="IP381" s="101"/>
      <c r="IQ381" s="101"/>
      <c r="IR381" s="101"/>
      <c r="IS381" s="101"/>
      <c r="IT381" s="101"/>
      <c r="IU381" s="101"/>
      <c r="IV381" s="101"/>
      <c r="IW381" s="101"/>
      <c r="IX381" s="101"/>
      <c r="IY381" s="101"/>
      <c r="IZ381" s="101"/>
      <c r="JA381" s="101"/>
      <c r="JB381" s="101"/>
      <c r="JC381" s="101"/>
      <c r="JD381" s="101"/>
      <c r="JE381" s="101"/>
      <c r="JF381" s="101"/>
      <c r="JG381" s="101"/>
      <c r="JH381" s="101"/>
      <c r="JI381" s="101"/>
      <c r="JJ381" s="101"/>
      <c r="JK381" s="101"/>
      <c r="JL381" s="101"/>
      <c r="JM381" s="101"/>
      <c r="JN381" s="101"/>
      <c r="JO381" s="101"/>
      <c r="JP381" s="101"/>
      <c r="JQ381" s="101"/>
      <c r="JR381" s="101"/>
      <c r="JS381" s="101"/>
      <c r="JT381" s="101"/>
      <c r="JU381" s="101"/>
      <c r="JV381" s="101"/>
      <c r="JW381" s="101"/>
      <c r="JX381" s="101"/>
      <c r="JY381" s="101"/>
      <c r="JZ381" s="101"/>
      <c r="KA381" s="101"/>
      <c r="KB381" s="101"/>
      <c r="KC381" s="101"/>
      <c r="KD381" s="101"/>
      <c r="KE381" s="101"/>
      <c r="KF381" s="101"/>
      <c r="KG381" s="101"/>
      <c r="KH381" s="101"/>
      <c r="KI381" s="101"/>
      <c r="KJ381" s="101"/>
      <c r="KK381" s="101"/>
      <c r="KL381" s="101"/>
      <c r="KM381" s="101"/>
      <c r="KN381" s="101"/>
      <c r="KO381" s="101"/>
      <c r="KP381" s="101"/>
      <c r="KQ381" s="101"/>
      <c r="KR381" s="101"/>
      <c r="KS381" s="101"/>
      <c r="KT381" s="101"/>
      <c r="KU381" s="101"/>
      <c r="KV381" s="101"/>
      <c r="KW381" s="101"/>
      <c r="KX381" s="101"/>
      <c r="KY381" s="101"/>
      <c r="KZ381" s="101"/>
      <c r="LA381" s="101"/>
    </row>
    <row r="382" spans="1:313" s="6" customFormat="1" ht="30" customHeight="1" x14ac:dyDescent="0.25">
      <c r="A382" s="21" t="s">
        <v>1085</v>
      </c>
      <c r="B382" s="21"/>
      <c r="C382" s="21"/>
      <c r="D382" s="22"/>
      <c r="E382" s="23">
        <v>5000000</v>
      </c>
      <c r="F382" s="24"/>
      <c r="G382" s="23" t="s">
        <v>2</v>
      </c>
      <c r="H382" s="23" t="s">
        <v>798</v>
      </c>
      <c r="I382" s="23"/>
      <c r="J382" s="21"/>
      <c r="K382" s="21"/>
      <c r="L382" s="21" t="s">
        <v>787</v>
      </c>
      <c r="M382" s="21">
        <v>236</v>
      </c>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1"/>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c r="GE382" s="101"/>
      <c r="GF382" s="101"/>
      <c r="GG382" s="101"/>
      <c r="GH382" s="101"/>
      <c r="GI382" s="101"/>
      <c r="GJ382" s="101"/>
      <c r="GK382" s="101"/>
      <c r="GL382" s="101"/>
      <c r="GM382" s="101"/>
      <c r="GN382" s="101"/>
      <c r="GO382" s="101"/>
      <c r="GP382" s="101"/>
      <c r="GQ382" s="101"/>
      <c r="GR382" s="101"/>
      <c r="GS382" s="101"/>
      <c r="GT382" s="101"/>
      <c r="GU382" s="101"/>
      <c r="GV382" s="101"/>
      <c r="GW382" s="101"/>
      <c r="GX382" s="101"/>
      <c r="GY382" s="101"/>
      <c r="GZ382" s="101"/>
      <c r="HA382" s="101"/>
      <c r="HB382" s="101"/>
      <c r="HC382" s="101"/>
      <c r="HD382" s="101"/>
      <c r="HE382" s="101"/>
      <c r="HF382" s="101"/>
      <c r="HG382" s="101"/>
      <c r="HH382" s="101"/>
      <c r="HI382" s="101"/>
      <c r="HJ382" s="101"/>
      <c r="HK382" s="101"/>
      <c r="HL382" s="101"/>
      <c r="HM382" s="101"/>
      <c r="HN382" s="101"/>
      <c r="HO382" s="101"/>
      <c r="HP382" s="101"/>
      <c r="HQ382" s="101"/>
      <c r="HR382" s="101"/>
      <c r="HS382" s="101"/>
      <c r="HT382" s="101"/>
      <c r="HU382" s="101"/>
      <c r="HV382" s="101"/>
      <c r="HW382" s="101"/>
      <c r="HX382" s="101"/>
      <c r="HY382" s="101"/>
      <c r="HZ382" s="101"/>
      <c r="IA382" s="101"/>
      <c r="IB382" s="101"/>
      <c r="IC382" s="101"/>
      <c r="ID382" s="101"/>
      <c r="IE382" s="101"/>
      <c r="IF382" s="101"/>
      <c r="IG382" s="101"/>
      <c r="IH382" s="101"/>
      <c r="II382" s="101"/>
      <c r="IJ382" s="101"/>
      <c r="IK382" s="101"/>
      <c r="IL382" s="101"/>
      <c r="IM382" s="101"/>
      <c r="IN382" s="101"/>
      <c r="IO382" s="101"/>
      <c r="IP382" s="101"/>
      <c r="IQ382" s="101"/>
      <c r="IR382" s="101"/>
      <c r="IS382" s="101"/>
      <c r="IT382" s="101"/>
      <c r="IU382" s="101"/>
      <c r="IV382" s="101"/>
      <c r="IW382" s="101"/>
      <c r="IX382" s="101"/>
      <c r="IY382" s="101"/>
      <c r="IZ382" s="101"/>
      <c r="JA382" s="101"/>
      <c r="JB382" s="101"/>
      <c r="JC382" s="101"/>
      <c r="JD382" s="101"/>
      <c r="JE382" s="101"/>
      <c r="JF382" s="101"/>
      <c r="JG382" s="101"/>
      <c r="JH382" s="101"/>
      <c r="JI382" s="101"/>
      <c r="JJ382" s="101"/>
      <c r="JK382" s="101"/>
      <c r="JL382" s="101"/>
      <c r="JM382" s="101"/>
      <c r="JN382" s="101"/>
      <c r="JO382" s="101"/>
      <c r="JP382" s="101"/>
      <c r="JQ382" s="101"/>
      <c r="JR382" s="101"/>
      <c r="JS382" s="101"/>
      <c r="JT382" s="101"/>
      <c r="JU382" s="101"/>
      <c r="JV382" s="101"/>
      <c r="JW382" s="101"/>
      <c r="JX382" s="101"/>
      <c r="JY382" s="101"/>
      <c r="JZ382" s="101"/>
      <c r="KA382" s="101"/>
      <c r="KB382" s="101"/>
      <c r="KC382" s="101"/>
      <c r="KD382" s="101"/>
      <c r="KE382" s="101"/>
      <c r="KF382" s="101"/>
      <c r="KG382" s="101"/>
      <c r="KH382" s="101"/>
      <c r="KI382" s="101"/>
      <c r="KJ382" s="101"/>
      <c r="KK382" s="101"/>
      <c r="KL382" s="101"/>
      <c r="KM382" s="101"/>
      <c r="KN382" s="101"/>
      <c r="KO382" s="101"/>
      <c r="KP382" s="101"/>
      <c r="KQ382" s="101"/>
      <c r="KR382" s="101"/>
      <c r="KS382" s="101"/>
      <c r="KT382" s="101"/>
      <c r="KU382" s="101"/>
      <c r="KV382" s="101"/>
      <c r="KW382" s="101"/>
      <c r="KX382" s="101"/>
      <c r="KY382" s="101"/>
      <c r="KZ382" s="101"/>
      <c r="LA382" s="101"/>
    </row>
    <row r="383" spans="1:313" s="6" customFormat="1" ht="30" customHeight="1" x14ac:dyDescent="0.25">
      <c r="A383" s="21"/>
      <c r="B383" s="21"/>
      <c r="C383" s="21"/>
      <c r="D383" s="22"/>
      <c r="E383" s="23">
        <f t="shared" ref="E383" si="56">G383*F383</f>
        <v>800000</v>
      </c>
      <c r="F383" s="24">
        <v>0.04</v>
      </c>
      <c r="G383" s="23">
        <v>20000000</v>
      </c>
      <c r="H383" s="23"/>
      <c r="I383" s="23"/>
      <c r="J383" s="21"/>
      <c r="K383" s="21"/>
      <c r="L383" s="21" t="s">
        <v>452</v>
      </c>
      <c r="M383" s="2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1"/>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c r="GE383" s="101"/>
      <c r="GF383" s="101"/>
      <c r="GG383" s="101"/>
      <c r="GH383" s="101"/>
      <c r="GI383" s="101"/>
      <c r="GJ383" s="101"/>
      <c r="GK383" s="101"/>
      <c r="GL383" s="101"/>
      <c r="GM383" s="101"/>
      <c r="GN383" s="101"/>
      <c r="GO383" s="101"/>
      <c r="GP383" s="101"/>
      <c r="GQ383" s="101"/>
      <c r="GR383" s="101"/>
      <c r="GS383" s="101"/>
      <c r="GT383" s="101"/>
      <c r="GU383" s="101"/>
      <c r="GV383" s="101"/>
      <c r="GW383" s="101"/>
      <c r="GX383" s="101"/>
      <c r="GY383" s="101"/>
      <c r="GZ383" s="101"/>
      <c r="HA383" s="101"/>
      <c r="HB383" s="101"/>
      <c r="HC383" s="101"/>
      <c r="HD383" s="101"/>
      <c r="HE383" s="101"/>
      <c r="HF383" s="101"/>
      <c r="HG383" s="101"/>
      <c r="HH383" s="101"/>
      <c r="HI383" s="101"/>
      <c r="HJ383" s="101"/>
      <c r="HK383" s="101"/>
      <c r="HL383" s="101"/>
      <c r="HM383" s="101"/>
      <c r="HN383" s="101"/>
      <c r="HO383" s="101"/>
      <c r="HP383" s="101"/>
      <c r="HQ383" s="101"/>
      <c r="HR383" s="101"/>
      <c r="HS383" s="101"/>
      <c r="HT383" s="101"/>
      <c r="HU383" s="101"/>
      <c r="HV383" s="101"/>
      <c r="HW383" s="101"/>
      <c r="HX383" s="101"/>
      <c r="HY383" s="101"/>
      <c r="HZ383" s="101"/>
      <c r="IA383" s="101"/>
      <c r="IB383" s="101"/>
      <c r="IC383" s="101"/>
      <c r="ID383" s="101"/>
      <c r="IE383" s="101"/>
      <c r="IF383" s="101"/>
      <c r="IG383" s="101"/>
      <c r="IH383" s="101"/>
      <c r="II383" s="101"/>
      <c r="IJ383" s="101"/>
      <c r="IK383" s="101"/>
      <c r="IL383" s="101"/>
      <c r="IM383" s="101"/>
      <c r="IN383" s="101"/>
      <c r="IO383" s="101"/>
      <c r="IP383" s="101"/>
      <c r="IQ383" s="101"/>
      <c r="IR383" s="101"/>
      <c r="IS383" s="101"/>
      <c r="IT383" s="101"/>
      <c r="IU383" s="101"/>
      <c r="IV383" s="101"/>
      <c r="IW383" s="101"/>
      <c r="IX383" s="101"/>
      <c r="IY383" s="101"/>
      <c r="IZ383" s="101"/>
      <c r="JA383" s="101"/>
      <c r="JB383" s="101"/>
      <c r="JC383" s="101"/>
      <c r="JD383" s="101"/>
      <c r="JE383" s="101"/>
      <c r="JF383" s="101"/>
      <c r="JG383" s="101"/>
      <c r="JH383" s="101"/>
      <c r="JI383" s="101"/>
      <c r="JJ383" s="101"/>
      <c r="JK383" s="101"/>
      <c r="JL383" s="101"/>
      <c r="JM383" s="101"/>
      <c r="JN383" s="101"/>
      <c r="JO383" s="101"/>
      <c r="JP383" s="101"/>
      <c r="JQ383" s="101"/>
      <c r="JR383" s="101"/>
      <c r="JS383" s="101"/>
      <c r="JT383" s="101"/>
      <c r="JU383" s="101"/>
      <c r="JV383" s="101"/>
      <c r="JW383" s="101"/>
      <c r="JX383" s="101"/>
      <c r="JY383" s="101"/>
      <c r="JZ383" s="101"/>
      <c r="KA383" s="101"/>
      <c r="KB383" s="101"/>
      <c r="KC383" s="101"/>
      <c r="KD383" s="101"/>
      <c r="KE383" s="101"/>
      <c r="KF383" s="101"/>
      <c r="KG383" s="101"/>
      <c r="KH383" s="101"/>
      <c r="KI383" s="101"/>
      <c r="KJ383" s="101"/>
      <c r="KK383" s="101"/>
      <c r="KL383" s="101"/>
      <c r="KM383" s="101"/>
      <c r="KN383" s="101"/>
      <c r="KO383" s="101"/>
      <c r="KP383" s="101"/>
      <c r="KQ383" s="101"/>
      <c r="KR383" s="101"/>
      <c r="KS383" s="101"/>
      <c r="KT383" s="101"/>
      <c r="KU383" s="101"/>
      <c r="KV383" s="101"/>
      <c r="KW383" s="101"/>
      <c r="KX383" s="101"/>
      <c r="KY383" s="101"/>
      <c r="KZ383" s="101"/>
      <c r="LA383" s="101"/>
    </row>
    <row r="384" spans="1:313" s="6" customFormat="1" ht="30" customHeight="1" x14ac:dyDescent="0.25">
      <c r="A384" s="21"/>
      <c r="B384" s="21"/>
      <c r="C384" s="21"/>
      <c r="D384" s="22"/>
      <c r="E384" s="23">
        <v>15000000</v>
      </c>
      <c r="F384" s="24"/>
      <c r="G384" s="23" t="s">
        <v>2</v>
      </c>
      <c r="H384" s="23" t="s">
        <v>1088</v>
      </c>
      <c r="I384" s="23"/>
      <c r="J384" s="21"/>
      <c r="K384" s="21"/>
      <c r="L384" s="21" t="s">
        <v>1087</v>
      </c>
      <c r="M384" s="2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1"/>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c r="GE384" s="101"/>
      <c r="GF384" s="101"/>
      <c r="GG384" s="101"/>
      <c r="GH384" s="101"/>
      <c r="GI384" s="101"/>
      <c r="GJ384" s="101"/>
      <c r="GK384" s="101"/>
      <c r="GL384" s="101"/>
      <c r="GM384" s="101"/>
      <c r="GN384" s="101"/>
      <c r="GO384" s="101"/>
      <c r="GP384" s="101"/>
      <c r="GQ384" s="101"/>
      <c r="GR384" s="101"/>
      <c r="GS384" s="101"/>
      <c r="GT384" s="101"/>
      <c r="GU384" s="101"/>
      <c r="GV384" s="101"/>
      <c r="GW384" s="101"/>
      <c r="GX384" s="101"/>
      <c r="GY384" s="101"/>
      <c r="GZ384" s="101"/>
      <c r="HA384" s="101"/>
      <c r="HB384" s="101"/>
      <c r="HC384" s="101"/>
      <c r="HD384" s="101"/>
      <c r="HE384" s="101"/>
      <c r="HF384" s="101"/>
      <c r="HG384" s="101"/>
      <c r="HH384" s="101"/>
      <c r="HI384" s="101"/>
      <c r="HJ384" s="101"/>
      <c r="HK384" s="101"/>
      <c r="HL384" s="101"/>
      <c r="HM384" s="101"/>
      <c r="HN384" s="101"/>
      <c r="HO384" s="101"/>
      <c r="HP384" s="101"/>
      <c r="HQ384" s="101"/>
      <c r="HR384" s="101"/>
      <c r="HS384" s="101"/>
      <c r="HT384" s="101"/>
      <c r="HU384" s="101"/>
      <c r="HV384" s="101"/>
      <c r="HW384" s="101"/>
      <c r="HX384" s="101"/>
      <c r="HY384" s="101"/>
      <c r="HZ384" s="101"/>
      <c r="IA384" s="101"/>
      <c r="IB384" s="101"/>
      <c r="IC384" s="101"/>
      <c r="ID384" s="101"/>
      <c r="IE384" s="101"/>
      <c r="IF384" s="101"/>
      <c r="IG384" s="101"/>
      <c r="IH384" s="101"/>
      <c r="II384" s="101"/>
      <c r="IJ384" s="101"/>
      <c r="IK384" s="101"/>
      <c r="IL384" s="101"/>
      <c r="IM384" s="101"/>
      <c r="IN384" s="101"/>
      <c r="IO384" s="101"/>
      <c r="IP384" s="101"/>
      <c r="IQ384" s="101"/>
      <c r="IR384" s="101"/>
      <c r="IS384" s="101"/>
      <c r="IT384" s="101"/>
      <c r="IU384" s="101"/>
      <c r="IV384" s="101"/>
      <c r="IW384" s="101"/>
      <c r="IX384" s="101"/>
      <c r="IY384" s="101"/>
      <c r="IZ384" s="101"/>
      <c r="JA384" s="101"/>
      <c r="JB384" s="101"/>
      <c r="JC384" s="101"/>
      <c r="JD384" s="101"/>
      <c r="JE384" s="101"/>
      <c r="JF384" s="101"/>
      <c r="JG384" s="101"/>
      <c r="JH384" s="101"/>
      <c r="JI384" s="101"/>
      <c r="JJ384" s="101"/>
      <c r="JK384" s="101"/>
      <c r="JL384" s="101"/>
      <c r="JM384" s="101"/>
      <c r="JN384" s="101"/>
      <c r="JO384" s="101"/>
      <c r="JP384" s="101"/>
      <c r="JQ384" s="101"/>
      <c r="JR384" s="101"/>
      <c r="JS384" s="101"/>
      <c r="JT384" s="101"/>
      <c r="JU384" s="101"/>
      <c r="JV384" s="101"/>
      <c r="JW384" s="101"/>
      <c r="JX384" s="101"/>
      <c r="JY384" s="101"/>
      <c r="JZ384" s="101"/>
      <c r="KA384" s="101"/>
      <c r="KB384" s="101"/>
      <c r="KC384" s="101"/>
      <c r="KD384" s="101"/>
      <c r="KE384" s="101"/>
      <c r="KF384" s="101"/>
      <c r="KG384" s="101"/>
      <c r="KH384" s="101"/>
      <c r="KI384" s="101"/>
      <c r="KJ384" s="101"/>
      <c r="KK384" s="101"/>
      <c r="KL384" s="101"/>
      <c r="KM384" s="101"/>
      <c r="KN384" s="101"/>
      <c r="KO384" s="101"/>
      <c r="KP384" s="101"/>
      <c r="KQ384" s="101"/>
      <c r="KR384" s="101"/>
      <c r="KS384" s="101"/>
      <c r="KT384" s="101"/>
      <c r="KU384" s="101"/>
      <c r="KV384" s="101"/>
      <c r="KW384" s="101"/>
      <c r="KX384" s="101"/>
      <c r="KY384" s="101"/>
      <c r="KZ384" s="101"/>
      <c r="LA384" s="101"/>
    </row>
    <row r="385" spans="1:313" s="6" customFormat="1" ht="30" customHeight="1" x14ac:dyDescent="0.25">
      <c r="A385" s="21"/>
      <c r="B385" s="21"/>
      <c r="C385" s="21"/>
      <c r="D385" s="22"/>
      <c r="E385" s="26">
        <v>3000000</v>
      </c>
      <c r="F385" s="21"/>
      <c r="G385" s="21" t="s">
        <v>2</v>
      </c>
      <c r="H385" s="21" t="s">
        <v>1091</v>
      </c>
      <c r="I385" s="21"/>
      <c r="J385" s="21"/>
      <c r="K385" s="21"/>
      <c r="L385" s="21" t="s">
        <v>951</v>
      </c>
      <c r="M385" s="2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1"/>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c r="GE385" s="101"/>
      <c r="GF385" s="101"/>
      <c r="GG385" s="101"/>
      <c r="GH385" s="101"/>
      <c r="GI385" s="101"/>
      <c r="GJ385" s="101"/>
      <c r="GK385" s="101"/>
      <c r="GL385" s="101"/>
      <c r="GM385" s="101"/>
      <c r="GN385" s="101"/>
      <c r="GO385" s="101"/>
      <c r="GP385" s="101"/>
      <c r="GQ385" s="101"/>
      <c r="GR385" s="101"/>
      <c r="GS385" s="101"/>
      <c r="GT385" s="101"/>
      <c r="GU385" s="101"/>
      <c r="GV385" s="101"/>
      <c r="GW385" s="101"/>
      <c r="GX385" s="101"/>
      <c r="GY385" s="101"/>
      <c r="GZ385" s="101"/>
      <c r="HA385" s="101"/>
      <c r="HB385" s="101"/>
      <c r="HC385" s="101"/>
      <c r="HD385" s="101"/>
      <c r="HE385" s="101"/>
      <c r="HF385" s="101"/>
      <c r="HG385" s="101"/>
      <c r="HH385" s="101"/>
      <c r="HI385" s="101"/>
      <c r="HJ385" s="101"/>
      <c r="HK385" s="101"/>
      <c r="HL385" s="101"/>
      <c r="HM385" s="101"/>
      <c r="HN385" s="101"/>
      <c r="HO385" s="101"/>
      <c r="HP385" s="101"/>
      <c r="HQ385" s="101"/>
      <c r="HR385" s="101"/>
      <c r="HS385" s="101"/>
      <c r="HT385" s="101"/>
      <c r="HU385" s="101"/>
      <c r="HV385" s="101"/>
      <c r="HW385" s="101"/>
      <c r="HX385" s="101"/>
      <c r="HY385" s="101"/>
      <c r="HZ385" s="101"/>
      <c r="IA385" s="101"/>
      <c r="IB385" s="101"/>
      <c r="IC385" s="101"/>
      <c r="ID385" s="101"/>
      <c r="IE385" s="101"/>
      <c r="IF385" s="101"/>
      <c r="IG385" s="101"/>
      <c r="IH385" s="101"/>
      <c r="II385" s="101"/>
      <c r="IJ385" s="101"/>
      <c r="IK385" s="101"/>
      <c r="IL385" s="101"/>
      <c r="IM385" s="101"/>
      <c r="IN385" s="101"/>
      <c r="IO385" s="101"/>
      <c r="IP385" s="101"/>
      <c r="IQ385" s="101"/>
      <c r="IR385" s="101"/>
      <c r="IS385" s="101"/>
      <c r="IT385" s="101"/>
      <c r="IU385" s="101"/>
      <c r="IV385" s="101"/>
      <c r="IW385" s="101"/>
      <c r="IX385" s="101"/>
      <c r="IY385" s="101"/>
      <c r="IZ385" s="101"/>
      <c r="JA385" s="101"/>
      <c r="JB385" s="101"/>
      <c r="JC385" s="101"/>
      <c r="JD385" s="101"/>
      <c r="JE385" s="101"/>
      <c r="JF385" s="101"/>
      <c r="JG385" s="101"/>
      <c r="JH385" s="101"/>
      <c r="JI385" s="101"/>
      <c r="JJ385" s="101"/>
      <c r="JK385" s="101"/>
      <c r="JL385" s="101"/>
      <c r="JM385" s="101"/>
      <c r="JN385" s="101"/>
      <c r="JO385" s="101"/>
      <c r="JP385" s="101"/>
      <c r="JQ385" s="101"/>
      <c r="JR385" s="101"/>
      <c r="JS385" s="101"/>
      <c r="JT385" s="101"/>
      <c r="JU385" s="101"/>
      <c r="JV385" s="101"/>
      <c r="JW385" s="101"/>
      <c r="JX385" s="101"/>
      <c r="JY385" s="101"/>
      <c r="JZ385" s="101"/>
      <c r="KA385" s="101"/>
      <c r="KB385" s="101"/>
      <c r="KC385" s="101"/>
      <c r="KD385" s="101"/>
      <c r="KE385" s="101"/>
      <c r="KF385" s="101"/>
      <c r="KG385" s="101"/>
      <c r="KH385" s="101"/>
      <c r="KI385" s="101"/>
      <c r="KJ385" s="101"/>
      <c r="KK385" s="101"/>
      <c r="KL385" s="101"/>
      <c r="KM385" s="101"/>
      <c r="KN385" s="101"/>
      <c r="KO385" s="101"/>
      <c r="KP385" s="101"/>
      <c r="KQ385" s="101"/>
      <c r="KR385" s="101"/>
      <c r="KS385" s="101"/>
      <c r="KT385" s="101"/>
      <c r="KU385" s="101"/>
      <c r="KV385" s="101"/>
      <c r="KW385" s="101"/>
      <c r="KX385" s="101"/>
      <c r="KY385" s="101"/>
      <c r="KZ385" s="101"/>
      <c r="LA385" s="101"/>
    </row>
    <row r="386" spans="1:313" s="6" customFormat="1" ht="30" customHeight="1" x14ac:dyDescent="0.25">
      <c r="A386" s="31" t="s">
        <v>1092</v>
      </c>
      <c r="B386" s="31"/>
      <c r="C386" s="31"/>
      <c r="D386" s="22"/>
      <c r="E386" s="26">
        <f t="shared" ref="E386" si="57">G386*F386</f>
        <v>15000000</v>
      </c>
      <c r="F386" s="24">
        <v>0.05</v>
      </c>
      <c r="G386" s="23">
        <v>300000000</v>
      </c>
      <c r="H386" s="21" t="s">
        <v>848</v>
      </c>
      <c r="I386" s="21"/>
      <c r="J386" s="21"/>
      <c r="K386" s="21"/>
      <c r="L386" s="21" t="s">
        <v>720</v>
      </c>
      <c r="M386" s="2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1"/>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c r="GE386" s="101"/>
      <c r="GF386" s="101"/>
      <c r="GG386" s="101"/>
      <c r="GH386" s="101"/>
      <c r="GI386" s="101"/>
      <c r="GJ386" s="101"/>
      <c r="GK386" s="101"/>
      <c r="GL386" s="101"/>
      <c r="GM386" s="101"/>
      <c r="GN386" s="101"/>
      <c r="GO386" s="101"/>
      <c r="GP386" s="101"/>
      <c r="GQ386" s="101"/>
      <c r="GR386" s="101"/>
      <c r="GS386" s="101"/>
      <c r="GT386" s="101"/>
      <c r="GU386" s="101"/>
      <c r="GV386" s="101"/>
      <c r="GW386" s="101"/>
      <c r="GX386" s="101"/>
      <c r="GY386" s="101"/>
      <c r="GZ386" s="101"/>
      <c r="HA386" s="101"/>
      <c r="HB386" s="101"/>
      <c r="HC386" s="101"/>
      <c r="HD386" s="101"/>
      <c r="HE386" s="101"/>
      <c r="HF386" s="101"/>
      <c r="HG386" s="101"/>
      <c r="HH386" s="101"/>
      <c r="HI386" s="101"/>
      <c r="HJ386" s="101"/>
      <c r="HK386" s="101"/>
      <c r="HL386" s="101"/>
      <c r="HM386" s="101"/>
      <c r="HN386" s="101"/>
      <c r="HO386" s="101"/>
      <c r="HP386" s="101"/>
      <c r="HQ386" s="101"/>
      <c r="HR386" s="101"/>
      <c r="HS386" s="101"/>
      <c r="HT386" s="101"/>
      <c r="HU386" s="101"/>
      <c r="HV386" s="101"/>
      <c r="HW386" s="101"/>
      <c r="HX386" s="101"/>
      <c r="HY386" s="101"/>
      <c r="HZ386" s="101"/>
      <c r="IA386" s="101"/>
      <c r="IB386" s="101"/>
      <c r="IC386" s="101"/>
      <c r="ID386" s="101"/>
      <c r="IE386" s="101"/>
      <c r="IF386" s="101"/>
      <c r="IG386" s="101"/>
      <c r="IH386" s="101"/>
      <c r="II386" s="101"/>
      <c r="IJ386" s="101"/>
      <c r="IK386" s="101"/>
      <c r="IL386" s="101"/>
      <c r="IM386" s="101"/>
      <c r="IN386" s="101"/>
      <c r="IO386" s="101"/>
      <c r="IP386" s="101"/>
      <c r="IQ386" s="101"/>
      <c r="IR386" s="101"/>
      <c r="IS386" s="101"/>
      <c r="IT386" s="101"/>
      <c r="IU386" s="101"/>
      <c r="IV386" s="101"/>
      <c r="IW386" s="101"/>
      <c r="IX386" s="101"/>
      <c r="IY386" s="101"/>
      <c r="IZ386" s="101"/>
      <c r="JA386" s="101"/>
      <c r="JB386" s="101"/>
      <c r="JC386" s="101"/>
      <c r="JD386" s="101"/>
      <c r="JE386" s="101"/>
      <c r="JF386" s="101"/>
      <c r="JG386" s="101"/>
      <c r="JH386" s="101"/>
      <c r="JI386" s="101"/>
      <c r="JJ386" s="101"/>
      <c r="JK386" s="101"/>
      <c r="JL386" s="101"/>
      <c r="JM386" s="101"/>
      <c r="JN386" s="101"/>
      <c r="JO386" s="101"/>
      <c r="JP386" s="101"/>
      <c r="JQ386" s="101"/>
      <c r="JR386" s="101"/>
      <c r="JS386" s="101"/>
      <c r="JT386" s="101"/>
      <c r="JU386" s="101"/>
      <c r="JV386" s="101"/>
      <c r="JW386" s="101"/>
      <c r="JX386" s="101"/>
      <c r="JY386" s="101"/>
      <c r="JZ386" s="101"/>
      <c r="KA386" s="101"/>
      <c r="KB386" s="101"/>
      <c r="KC386" s="101"/>
      <c r="KD386" s="101"/>
      <c r="KE386" s="101"/>
      <c r="KF386" s="101"/>
      <c r="KG386" s="101"/>
      <c r="KH386" s="101"/>
      <c r="KI386" s="101"/>
      <c r="KJ386" s="101"/>
      <c r="KK386" s="101"/>
      <c r="KL386" s="101"/>
      <c r="KM386" s="101"/>
      <c r="KN386" s="101"/>
      <c r="KO386" s="101"/>
      <c r="KP386" s="101"/>
      <c r="KQ386" s="101"/>
      <c r="KR386" s="101"/>
      <c r="KS386" s="101"/>
      <c r="KT386" s="101"/>
      <c r="KU386" s="101"/>
      <c r="KV386" s="101"/>
      <c r="KW386" s="101"/>
      <c r="KX386" s="101"/>
      <c r="KY386" s="101"/>
      <c r="KZ386" s="101"/>
      <c r="LA386" s="101"/>
    </row>
    <row r="387" spans="1:313" s="6" customFormat="1" ht="30" customHeight="1" x14ac:dyDescent="0.25">
      <c r="A387" s="21" t="s">
        <v>1095</v>
      </c>
      <c r="B387" s="21"/>
      <c r="C387" s="21"/>
      <c r="D387" s="22"/>
      <c r="E387" s="23">
        <f t="shared" ref="E387:E388" si="58">G387*F387</f>
        <v>2450000</v>
      </c>
      <c r="F387" s="24">
        <v>4.9000000000000002E-2</v>
      </c>
      <c r="G387" s="23">
        <f>70000000-20000000</f>
        <v>50000000</v>
      </c>
      <c r="H387" s="23" t="s">
        <v>398</v>
      </c>
      <c r="I387" s="23"/>
      <c r="J387" s="21"/>
      <c r="K387" s="21"/>
      <c r="L387" s="21" t="s">
        <v>38</v>
      </c>
      <c r="M387" s="21">
        <v>101</v>
      </c>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1"/>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c r="GE387" s="101"/>
      <c r="GF387" s="101"/>
      <c r="GG387" s="101"/>
      <c r="GH387" s="101"/>
      <c r="GI387" s="101"/>
      <c r="GJ387" s="101"/>
      <c r="GK387" s="101"/>
      <c r="GL387" s="101"/>
      <c r="GM387" s="101"/>
      <c r="GN387" s="101"/>
      <c r="GO387" s="101"/>
      <c r="GP387" s="101"/>
      <c r="GQ387" s="101"/>
      <c r="GR387" s="101"/>
      <c r="GS387" s="101"/>
      <c r="GT387" s="101"/>
      <c r="GU387" s="101"/>
      <c r="GV387" s="101"/>
      <c r="GW387" s="101"/>
      <c r="GX387" s="101"/>
      <c r="GY387" s="101"/>
      <c r="GZ387" s="101"/>
      <c r="HA387" s="101"/>
      <c r="HB387" s="101"/>
      <c r="HC387" s="101"/>
      <c r="HD387" s="101"/>
      <c r="HE387" s="101"/>
      <c r="HF387" s="101"/>
      <c r="HG387" s="101"/>
      <c r="HH387" s="101"/>
      <c r="HI387" s="101"/>
      <c r="HJ387" s="101"/>
      <c r="HK387" s="101"/>
      <c r="HL387" s="101"/>
      <c r="HM387" s="101"/>
      <c r="HN387" s="101"/>
      <c r="HO387" s="101"/>
      <c r="HP387" s="101"/>
      <c r="HQ387" s="101"/>
      <c r="HR387" s="101"/>
      <c r="HS387" s="101"/>
      <c r="HT387" s="101"/>
      <c r="HU387" s="101"/>
      <c r="HV387" s="101"/>
      <c r="HW387" s="101"/>
      <c r="HX387" s="101"/>
      <c r="HY387" s="101"/>
      <c r="HZ387" s="101"/>
      <c r="IA387" s="101"/>
      <c r="IB387" s="101"/>
      <c r="IC387" s="101"/>
      <c r="ID387" s="101"/>
      <c r="IE387" s="101"/>
      <c r="IF387" s="101"/>
      <c r="IG387" s="101"/>
      <c r="IH387" s="101"/>
      <c r="II387" s="101"/>
      <c r="IJ387" s="101"/>
      <c r="IK387" s="101"/>
      <c r="IL387" s="101"/>
      <c r="IM387" s="101"/>
      <c r="IN387" s="101"/>
      <c r="IO387" s="101"/>
      <c r="IP387" s="101"/>
      <c r="IQ387" s="101"/>
      <c r="IR387" s="101"/>
      <c r="IS387" s="101"/>
      <c r="IT387" s="101"/>
      <c r="IU387" s="101"/>
      <c r="IV387" s="101"/>
      <c r="IW387" s="101"/>
      <c r="IX387" s="101"/>
      <c r="IY387" s="101"/>
      <c r="IZ387" s="101"/>
      <c r="JA387" s="101"/>
      <c r="JB387" s="101"/>
      <c r="JC387" s="101"/>
      <c r="JD387" s="101"/>
      <c r="JE387" s="101"/>
      <c r="JF387" s="101"/>
      <c r="JG387" s="101"/>
      <c r="JH387" s="101"/>
      <c r="JI387" s="101"/>
      <c r="JJ387" s="101"/>
      <c r="JK387" s="101"/>
      <c r="JL387" s="101"/>
      <c r="JM387" s="101"/>
      <c r="JN387" s="101"/>
      <c r="JO387" s="101"/>
      <c r="JP387" s="101"/>
      <c r="JQ387" s="101"/>
      <c r="JR387" s="101"/>
      <c r="JS387" s="101"/>
      <c r="JT387" s="101"/>
      <c r="JU387" s="101"/>
      <c r="JV387" s="101"/>
      <c r="JW387" s="101"/>
      <c r="JX387" s="101"/>
      <c r="JY387" s="101"/>
      <c r="JZ387" s="101"/>
      <c r="KA387" s="101"/>
      <c r="KB387" s="101"/>
      <c r="KC387" s="101"/>
      <c r="KD387" s="101"/>
      <c r="KE387" s="101"/>
      <c r="KF387" s="101"/>
      <c r="KG387" s="101"/>
      <c r="KH387" s="101"/>
      <c r="KI387" s="101"/>
      <c r="KJ387" s="101"/>
      <c r="KK387" s="101"/>
      <c r="KL387" s="101"/>
      <c r="KM387" s="101"/>
      <c r="KN387" s="101"/>
      <c r="KO387" s="101"/>
      <c r="KP387" s="101"/>
      <c r="KQ387" s="101"/>
      <c r="KR387" s="101"/>
      <c r="KS387" s="101"/>
      <c r="KT387" s="101"/>
      <c r="KU387" s="101"/>
      <c r="KV387" s="101"/>
      <c r="KW387" s="101"/>
      <c r="KX387" s="101"/>
      <c r="KY387" s="101"/>
      <c r="KZ387" s="101"/>
      <c r="LA387" s="101"/>
    </row>
    <row r="388" spans="1:313" s="6" customFormat="1" ht="30" customHeight="1" x14ac:dyDescent="0.25">
      <c r="A388" s="21"/>
      <c r="B388" s="21"/>
      <c r="C388" s="21"/>
      <c r="D388" s="22"/>
      <c r="E388" s="23">
        <f t="shared" si="58"/>
        <v>4161000</v>
      </c>
      <c r="F388" s="24">
        <v>5.7000000000000002E-2</v>
      </c>
      <c r="G388" s="23">
        <v>73000000</v>
      </c>
      <c r="H388" s="23"/>
      <c r="I388" s="23"/>
      <c r="J388" s="21"/>
      <c r="K388" s="21"/>
      <c r="L388" s="21" t="s">
        <v>1098</v>
      </c>
      <c r="M388" s="2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1"/>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c r="GE388" s="101"/>
      <c r="GF388" s="101"/>
      <c r="GG388" s="101"/>
      <c r="GH388" s="101"/>
      <c r="GI388" s="101"/>
      <c r="GJ388" s="101"/>
      <c r="GK388" s="101"/>
      <c r="GL388" s="101"/>
      <c r="GM388" s="101"/>
      <c r="GN388" s="101"/>
      <c r="GO388" s="101"/>
      <c r="GP388" s="101"/>
      <c r="GQ388" s="101"/>
      <c r="GR388" s="101"/>
      <c r="GS388" s="101"/>
      <c r="GT388" s="101"/>
      <c r="GU388" s="101"/>
      <c r="GV388" s="101"/>
      <c r="GW388" s="101"/>
      <c r="GX388" s="101"/>
      <c r="GY388" s="101"/>
      <c r="GZ388" s="101"/>
      <c r="HA388" s="101"/>
      <c r="HB388" s="101"/>
      <c r="HC388" s="101"/>
      <c r="HD388" s="101"/>
      <c r="HE388" s="101"/>
      <c r="HF388" s="101"/>
      <c r="HG388" s="101"/>
      <c r="HH388" s="101"/>
      <c r="HI388" s="101"/>
      <c r="HJ388" s="101"/>
      <c r="HK388" s="101"/>
      <c r="HL388" s="101"/>
      <c r="HM388" s="101"/>
      <c r="HN388" s="101"/>
      <c r="HO388" s="101"/>
      <c r="HP388" s="101"/>
      <c r="HQ388" s="101"/>
      <c r="HR388" s="101"/>
      <c r="HS388" s="101"/>
      <c r="HT388" s="101"/>
      <c r="HU388" s="101"/>
      <c r="HV388" s="101"/>
      <c r="HW388" s="101"/>
      <c r="HX388" s="101"/>
      <c r="HY388" s="101"/>
      <c r="HZ388" s="101"/>
      <c r="IA388" s="101"/>
      <c r="IB388" s="101"/>
      <c r="IC388" s="101"/>
      <c r="ID388" s="101"/>
      <c r="IE388" s="101"/>
      <c r="IF388" s="101"/>
      <c r="IG388" s="101"/>
      <c r="IH388" s="101"/>
      <c r="II388" s="101"/>
      <c r="IJ388" s="101"/>
      <c r="IK388" s="101"/>
      <c r="IL388" s="101"/>
      <c r="IM388" s="101"/>
      <c r="IN388" s="101"/>
      <c r="IO388" s="101"/>
      <c r="IP388" s="101"/>
      <c r="IQ388" s="101"/>
      <c r="IR388" s="101"/>
      <c r="IS388" s="101"/>
      <c r="IT388" s="101"/>
      <c r="IU388" s="101"/>
      <c r="IV388" s="101"/>
      <c r="IW388" s="101"/>
      <c r="IX388" s="101"/>
      <c r="IY388" s="101"/>
      <c r="IZ388" s="101"/>
      <c r="JA388" s="101"/>
      <c r="JB388" s="101"/>
      <c r="JC388" s="101"/>
      <c r="JD388" s="101"/>
      <c r="JE388" s="101"/>
      <c r="JF388" s="101"/>
      <c r="JG388" s="101"/>
      <c r="JH388" s="101"/>
      <c r="JI388" s="101"/>
      <c r="JJ388" s="101"/>
      <c r="JK388" s="101"/>
      <c r="JL388" s="101"/>
      <c r="JM388" s="101"/>
      <c r="JN388" s="101"/>
      <c r="JO388" s="101"/>
      <c r="JP388" s="101"/>
      <c r="JQ388" s="101"/>
      <c r="JR388" s="101"/>
      <c r="JS388" s="101"/>
      <c r="JT388" s="101"/>
      <c r="JU388" s="101"/>
      <c r="JV388" s="101"/>
      <c r="JW388" s="101"/>
      <c r="JX388" s="101"/>
      <c r="JY388" s="101"/>
      <c r="JZ388" s="101"/>
      <c r="KA388" s="101"/>
      <c r="KB388" s="101"/>
      <c r="KC388" s="101"/>
      <c r="KD388" s="101"/>
      <c r="KE388" s="101"/>
      <c r="KF388" s="101"/>
      <c r="KG388" s="101"/>
      <c r="KH388" s="101"/>
      <c r="KI388" s="101"/>
      <c r="KJ388" s="101"/>
      <c r="KK388" s="101"/>
      <c r="KL388" s="101"/>
      <c r="KM388" s="101"/>
      <c r="KN388" s="101"/>
      <c r="KO388" s="101"/>
      <c r="KP388" s="101"/>
      <c r="KQ388" s="101"/>
      <c r="KR388" s="101"/>
      <c r="KS388" s="101"/>
      <c r="KT388" s="101"/>
      <c r="KU388" s="101"/>
      <c r="KV388" s="101"/>
      <c r="KW388" s="101"/>
      <c r="KX388" s="101"/>
      <c r="KY388" s="101"/>
      <c r="KZ388" s="101"/>
      <c r="LA388" s="101"/>
    </row>
    <row r="389" spans="1:313" s="6" customFormat="1" ht="30" customHeight="1" x14ac:dyDescent="0.25">
      <c r="A389" s="21" t="s">
        <v>1133</v>
      </c>
      <c r="B389" s="21"/>
      <c r="C389" s="21"/>
      <c r="D389" s="22"/>
      <c r="E389" s="23">
        <v>70000000</v>
      </c>
      <c r="F389" s="24"/>
      <c r="G389" s="23"/>
      <c r="H389" s="23" t="s">
        <v>1132</v>
      </c>
      <c r="I389" s="23"/>
      <c r="J389" s="21"/>
      <c r="K389" s="21"/>
      <c r="L389" s="21" t="s">
        <v>1131</v>
      </c>
      <c r="M389" s="2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1"/>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c r="GE389" s="101"/>
      <c r="GF389" s="101"/>
      <c r="GG389" s="101"/>
      <c r="GH389" s="101"/>
      <c r="GI389" s="101"/>
      <c r="GJ389" s="101"/>
      <c r="GK389" s="101"/>
      <c r="GL389" s="101"/>
      <c r="GM389" s="101"/>
      <c r="GN389" s="101"/>
      <c r="GO389" s="101"/>
      <c r="GP389" s="101"/>
      <c r="GQ389" s="101"/>
      <c r="GR389" s="101"/>
      <c r="GS389" s="101"/>
      <c r="GT389" s="101"/>
      <c r="GU389" s="101"/>
      <c r="GV389" s="101"/>
      <c r="GW389" s="101"/>
      <c r="GX389" s="101"/>
      <c r="GY389" s="101"/>
      <c r="GZ389" s="101"/>
      <c r="HA389" s="101"/>
      <c r="HB389" s="101"/>
      <c r="HC389" s="101"/>
      <c r="HD389" s="101"/>
      <c r="HE389" s="101"/>
      <c r="HF389" s="101"/>
      <c r="HG389" s="101"/>
      <c r="HH389" s="101"/>
      <c r="HI389" s="101"/>
      <c r="HJ389" s="101"/>
      <c r="HK389" s="101"/>
      <c r="HL389" s="101"/>
      <c r="HM389" s="101"/>
      <c r="HN389" s="101"/>
      <c r="HO389" s="101"/>
      <c r="HP389" s="101"/>
      <c r="HQ389" s="101"/>
      <c r="HR389" s="101"/>
      <c r="HS389" s="101"/>
      <c r="HT389" s="101"/>
      <c r="HU389" s="101"/>
      <c r="HV389" s="101"/>
      <c r="HW389" s="101"/>
      <c r="HX389" s="101"/>
      <c r="HY389" s="101"/>
      <c r="HZ389" s="101"/>
      <c r="IA389" s="101"/>
      <c r="IB389" s="101"/>
      <c r="IC389" s="101"/>
      <c r="ID389" s="101"/>
      <c r="IE389" s="101"/>
      <c r="IF389" s="101"/>
      <c r="IG389" s="101"/>
      <c r="IH389" s="101"/>
      <c r="II389" s="101"/>
      <c r="IJ389" s="101"/>
      <c r="IK389" s="101"/>
      <c r="IL389" s="101"/>
      <c r="IM389" s="101"/>
      <c r="IN389" s="101"/>
      <c r="IO389" s="101"/>
      <c r="IP389" s="101"/>
      <c r="IQ389" s="101"/>
      <c r="IR389" s="101"/>
      <c r="IS389" s="101"/>
      <c r="IT389" s="101"/>
      <c r="IU389" s="101"/>
      <c r="IV389" s="101"/>
      <c r="IW389" s="101"/>
      <c r="IX389" s="101"/>
      <c r="IY389" s="101"/>
      <c r="IZ389" s="101"/>
      <c r="JA389" s="101"/>
      <c r="JB389" s="101"/>
      <c r="JC389" s="101"/>
      <c r="JD389" s="101"/>
      <c r="JE389" s="101"/>
      <c r="JF389" s="101"/>
      <c r="JG389" s="101"/>
      <c r="JH389" s="101"/>
      <c r="JI389" s="101"/>
      <c r="JJ389" s="101"/>
      <c r="JK389" s="101"/>
      <c r="JL389" s="101"/>
      <c r="JM389" s="101"/>
      <c r="JN389" s="101"/>
      <c r="JO389" s="101"/>
      <c r="JP389" s="101"/>
      <c r="JQ389" s="101"/>
      <c r="JR389" s="101"/>
      <c r="JS389" s="101"/>
      <c r="JT389" s="101"/>
      <c r="JU389" s="101"/>
      <c r="JV389" s="101"/>
      <c r="JW389" s="101"/>
      <c r="JX389" s="101"/>
      <c r="JY389" s="101"/>
      <c r="JZ389" s="101"/>
      <c r="KA389" s="101"/>
      <c r="KB389" s="101"/>
      <c r="KC389" s="101"/>
      <c r="KD389" s="101"/>
      <c r="KE389" s="101"/>
      <c r="KF389" s="101"/>
      <c r="KG389" s="101"/>
      <c r="KH389" s="101"/>
      <c r="KI389" s="101"/>
      <c r="KJ389" s="101"/>
      <c r="KK389" s="101"/>
      <c r="KL389" s="101"/>
      <c r="KM389" s="101"/>
      <c r="KN389" s="101"/>
      <c r="KO389" s="101"/>
      <c r="KP389" s="101"/>
      <c r="KQ389" s="101"/>
      <c r="KR389" s="101"/>
      <c r="KS389" s="101"/>
      <c r="KT389" s="101"/>
      <c r="KU389" s="101"/>
      <c r="KV389" s="101"/>
      <c r="KW389" s="101"/>
      <c r="KX389" s="101"/>
      <c r="KY389" s="101"/>
      <c r="KZ389" s="101"/>
      <c r="LA389" s="101"/>
    </row>
    <row r="390" spans="1:313" s="6" customFormat="1" ht="30" customHeight="1" x14ac:dyDescent="0.25">
      <c r="A390" s="21" t="s">
        <v>1100</v>
      </c>
      <c r="B390" s="21"/>
      <c r="C390" s="21"/>
      <c r="D390" s="22"/>
      <c r="E390" s="23">
        <f>G390*F390</f>
        <v>1300000</v>
      </c>
      <c r="F390" s="24">
        <v>0.04</v>
      </c>
      <c r="G390" s="23">
        <v>32500000</v>
      </c>
      <c r="H390" s="23" t="s">
        <v>399</v>
      </c>
      <c r="I390" s="23"/>
      <c r="J390" s="21"/>
      <c r="K390" s="21"/>
      <c r="L390" s="21" t="s">
        <v>74</v>
      </c>
      <c r="M390" s="2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1"/>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c r="GE390" s="101"/>
      <c r="GF390" s="101"/>
      <c r="GG390" s="101"/>
      <c r="GH390" s="101"/>
      <c r="GI390" s="101"/>
      <c r="GJ390" s="101"/>
      <c r="GK390" s="101"/>
      <c r="GL390" s="101"/>
      <c r="GM390" s="101"/>
      <c r="GN390" s="101"/>
      <c r="GO390" s="101"/>
      <c r="GP390" s="101"/>
      <c r="GQ390" s="101"/>
      <c r="GR390" s="101"/>
      <c r="GS390" s="101"/>
      <c r="GT390" s="101"/>
      <c r="GU390" s="101"/>
      <c r="GV390" s="101"/>
      <c r="GW390" s="101"/>
      <c r="GX390" s="101"/>
      <c r="GY390" s="101"/>
      <c r="GZ390" s="101"/>
      <c r="HA390" s="101"/>
      <c r="HB390" s="101"/>
      <c r="HC390" s="101"/>
      <c r="HD390" s="101"/>
      <c r="HE390" s="101"/>
      <c r="HF390" s="101"/>
      <c r="HG390" s="101"/>
      <c r="HH390" s="101"/>
      <c r="HI390" s="101"/>
      <c r="HJ390" s="101"/>
      <c r="HK390" s="101"/>
      <c r="HL390" s="101"/>
      <c r="HM390" s="101"/>
      <c r="HN390" s="101"/>
      <c r="HO390" s="101"/>
      <c r="HP390" s="101"/>
      <c r="HQ390" s="101"/>
      <c r="HR390" s="101"/>
      <c r="HS390" s="101"/>
      <c r="HT390" s="101"/>
      <c r="HU390" s="101"/>
      <c r="HV390" s="101"/>
      <c r="HW390" s="101"/>
      <c r="HX390" s="101"/>
      <c r="HY390" s="101"/>
      <c r="HZ390" s="101"/>
      <c r="IA390" s="101"/>
      <c r="IB390" s="101"/>
      <c r="IC390" s="101"/>
      <c r="ID390" s="101"/>
      <c r="IE390" s="101"/>
      <c r="IF390" s="101"/>
      <c r="IG390" s="101"/>
      <c r="IH390" s="101"/>
      <c r="II390" s="101"/>
      <c r="IJ390" s="101"/>
      <c r="IK390" s="101"/>
      <c r="IL390" s="101"/>
      <c r="IM390" s="101"/>
      <c r="IN390" s="101"/>
      <c r="IO390" s="101"/>
      <c r="IP390" s="101"/>
      <c r="IQ390" s="101"/>
      <c r="IR390" s="101"/>
      <c r="IS390" s="101"/>
      <c r="IT390" s="101"/>
      <c r="IU390" s="101"/>
      <c r="IV390" s="101"/>
      <c r="IW390" s="101"/>
      <c r="IX390" s="101"/>
      <c r="IY390" s="101"/>
      <c r="IZ390" s="101"/>
      <c r="JA390" s="101"/>
      <c r="JB390" s="101"/>
      <c r="JC390" s="101"/>
      <c r="JD390" s="101"/>
      <c r="JE390" s="101"/>
      <c r="JF390" s="101"/>
      <c r="JG390" s="101"/>
      <c r="JH390" s="101"/>
      <c r="JI390" s="101"/>
      <c r="JJ390" s="101"/>
      <c r="JK390" s="101"/>
      <c r="JL390" s="101"/>
      <c r="JM390" s="101"/>
      <c r="JN390" s="101"/>
      <c r="JO390" s="101"/>
      <c r="JP390" s="101"/>
      <c r="JQ390" s="101"/>
      <c r="JR390" s="101"/>
      <c r="JS390" s="101"/>
      <c r="JT390" s="101"/>
      <c r="JU390" s="101"/>
      <c r="JV390" s="101"/>
      <c r="JW390" s="101"/>
      <c r="JX390" s="101"/>
      <c r="JY390" s="101"/>
      <c r="JZ390" s="101"/>
      <c r="KA390" s="101"/>
      <c r="KB390" s="101"/>
      <c r="KC390" s="101"/>
      <c r="KD390" s="101"/>
      <c r="KE390" s="101"/>
      <c r="KF390" s="101"/>
      <c r="KG390" s="101"/>
      <c r="KH390" s="101"/>
      <c r="KI390" s="101"/>
      <c r="KJ390" s="101"/>
      <c r="KK390" s="101"/>
      <c r="KL390" s="101"/>
      <c r="KM390" s="101"/>
      <c r="KN390" s="101"/>
      <c r="KO390" s="101"/>
      <c r="KP390" s="101"/>
      <c r="KQ390" s="101"/>
      <c r="KR390" s="101"/>
      <c r="KS390" s="101"/>
      <c r="KT390" s="101"/>
      <c r="KU390" s="101"/>
      <c r="KV390" s="101"/>
      <c r="KW390" s="101"/>
      <c r="KX390" s="101"/>
      <c r="KY390" s="101"/>
      <c r="KZ390" s="101"/>
      <c r="LA390" s="101"/>
    </row>
    <row r="391" spans="1:313" s="6" customFormat="1" ht="30" customHeight="1" x14ac:dyDescent="0.25">
      <c r="A391" s="21" t="s">
        <v>1106</v>
      </c>
      <c r="B391" s="21"/>
      <c r="C391" s="21"/>
      <c r="D391" s="22"/>
      <c r="E391" s="23"/>
      <c r="F391" s="24"/>
      <c r="G391" s="23">
        <v>100000000</v>
      </c>
      <c r="H391" s="23"/>
      <c r="I391" s="23"/>
      <c r="J391" s="21"/>
      <c r="K391" s="21"/>
      <c r="L391" s="21" t="s">
        <v>1102</v>
      </c>
      <c r="M391" s="2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1"/>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c r="GE391" s="101"/>
      <c r="GF391" s="101"/>
      <c r="GG391" s="101"/>
      <c r="GH391" s="101"/>
      <c r="GI391" s="101"/>
      <c r="GJ391" s="101"/>
      <c r="GK391" s="101"/>
      <c r="GL391" s="101"/>
      <c r="GM391" s="101"/>
      <c r="GN391" s="101"/>
      <c r="GO391" s="101"/>
      <c r="GP391" s="101"/>
      <c r="GQ391" s="101"/>
      <c r="GR391" s="101"/>
      <c r="GS391" s="101"/>
      <c r="GT391" s="101"/>
      <c r="GU391" s="101"/>
      <c r="GV391" s="101"/>
      <c r="GW391" s="101"/>
      <c r="GX391" s="101"/>
      <c r="GY391" s="101"/>
      <c r="GZ391" s="101"/>
      <c r="HA391" s="101"/>
      <c r="HB391" s="101"/>
      <c r="HC391" s="101"/>
      <c r="HD391" s="101"/>
      <c r="HE391" s="101"/>
      <c r="HF391" s="101"/>
      <c r="HG391" s="101"/>
      <c r="HH391" s="101"/>
      <c r="HI391" s="101"/>
      <c r="HJ391" s="101"/>
      <c r="HK391" s="101"/>
      <c r="HL391" s="101"/>
      <c r="HM391" s="101"/>
      <c r="HN391" s="101"/>
      <c r="HO391" s="101"/>
      <c r="HP391" s="101"/>
      <c r="HQ391" s="101"/>
      <c r="HR391" s="101"/>
      <c r="HS391" s="101"/>
      <c r="HT391" s="101"/>
      <c r="HU391" s="101"/>
      <c r="HV391" s="101"/>
      <c r="HW391" s="101"/>
      <c r="HX391" s="101"/>
      <c r="HY391" s="101"/>
      <c r="HZ391" s="101"/>
      <c r="IA391" s="101"/>
      <c r="IB391" s="101"/>
      <c r="IC391" s="101"/>
      <c r="ID391" s="101"/>
      <c r="IE391" s="101"/>
      <c r="IF391" s="101"/>
      <c r="IG391" s="101"/>
      <c r="IH391" s="101"/>
      <c r="II391" s="101"/>
      <c r="IJ391" s="101"/>
      <c r="IK391" s="101"/>
      <c r="IL391" s="101"/>
      <c r="IM391" s="101"/>
      <c r="IN391" s="101"/>
      <c r="IO391" s="101"/>
      <c r="IP391" s="101"/>
      <c r="IQ391" s="101"/>
      <c r="IR391" s="101"/>
      <c r="IS391" s="101"/>
      <c r="IT391" s="101"/>
      <c r="IU391" s="101"/>
      <c r="IV391" s="101"/>
      <c r="IW391" s="101"/>
      <c r="IX391" s="101"/>
      <c r="IY391" s="101"/>
      <c r="IZ391" s="101"/>
      <c r="JA391" s="101"/>
      <c r="JB391" s="101"/>
      <c r="JC391" s="101"/>
      <c r="JD391" s="101"/>
      <c r="JE391" s="101"/>
      <c r="JF391" s="101"/>
      <c r="JG391" s="101"/>
      <c r="JH391" s="101"/>
      <c r="JI391" s="101"/>
      <c r="JJ391" s="101"/>
      <c r="JK391" s="101"/>
      <c r="JL391" s="101"/>
      <c r="JM391" s="101"/>
      <c r="JN391" s="101"/>
      <c r="JO391" s="101"/>
      <c r="JP391" s="101"/>
      <c r="JQ391" s="101"/>
      <c r="JR391" s="101"/>
      <c r="JS391" s="101"/>
      <c r="JT391" s="101"/>
      <c r="JU391" s="101"/>
      <c r="JV391" s="101"/>
      <c r="JW391" s="101"/>
      <c r="JX391" s="101"/>
      <c r="JY391" s="101"/>
      <c r="JZ391" s="101"/>
      <c r="KA391" s="101"/>
      <c r="KB391" s="101"/>
      <c r="KC391" s="101"/>
      <c r="KD391" s="101"/>
      <c r="KE391" s="101"/>
      <c r="KF391" s="101"/>
      <c r="KG391" s="101"/>
      <c r="KH391" s="101"/>
      <c r="KI391" s="101"/>
      <c r="KJ391" s="101"/>
      <c r="KK391" s="101"/>
      <c r="KL391" s="101"/>
      <c r="KM391" s="101"/>
      <c r="KN391" s="101"/>
      <c r="KO391" s="101"/>
      <c r="KP391" s="101"/>
      <c r="KQ391" s="101"/>
      <c r="KR391" s="101"/>
      <c r="KS391" s="101"/>
      <c r="KT391" s="101"/>
      <c r="KU391" s="101"/>
      <c r="KV391" s="101"/>
      <c r="KW391" s="101"/>
      <c r="KX391" s="101"/>
      <c r="KY391" s="101"/>
      <c r="KZ391" s="101"/>
      <c r="LA391" s="101"/>
    </row>
    <row r="392" spans="1:313" s="6" customFormat="1" ht="30" customHeight="1" x14ac:dyDescent="0.25">
      <c r="A392" s="21" t="s">
        <v>421</v>
      </c>
      <c r="B392" s="21"/>
      <c r="C392" s="21"/>
      <c r="D392" s="22"/>
      <c r="E392" s="26">
        <f t="shared" ref="E392" si="59">G392*F392</f>
        <v>500000</v>
      </c>
      <c r="F392" s="27">
        <v>0.05</v>
      </c>
      <c r="G392" s="26">
        <v>10000000</v>
      </c>
      <c r="H392" s="26" t="s">
        <v>369</v>
      </c>
      <c r="I392" s="26"/>
      <c r="J392" s="29"/>
      <c r="K392" s="29"/>
      <c r="L392" s="29" t="s">
        <v>88</v>
      </c>
      <c r="M392" s="2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1"/>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c r="GE392" s="101"/>
      <c r="GF392" s="101"/>
      <c r="GG392" s="101"/>
      <c r="GH392" s="101"/>
      <c r="GI392" s="101"/>
      <c r="GJ392" s="101"/>
      <c r="GK392" s="101"/>
      <c r="GL392" s="101"/>
      <c r="GM392" s="101"/>
      <c r="GN392" s="101"/>
      <c r="GO392" s="101"/>
      <c r="GP392" s="101"/>
      <c r="GQ392" s="101"/>
      <c r="GR392" s="101"/>
      <c r="GS392" s="101"/>
      <c r="GT392" s="101"/>
      <c r="GU392" s="101"/>
      <c r="GV392" s="101"/>
      <c r="GW392" s="101"/>
      <c r="GX392" s="101"/>
      <c r="GY392" s="101"/>
      <c r="GZ392" s="101"/>
      <c r="HA392" s="101"/>
      <c r="HB392" s="101"/>
      <c r="HC392" s="101"/>
      <c r="HD392" s="101"/>
      <c r="HE392" s="101"/>
      <c r="HF392" s="101"/>
      <c r="HG392" s="101"/>
      <c r="HH392" s="101"/>
      <c r="HI392" s="101"/>
      <c r="HJ392" s="101"/>
      <c r="HK392" s="101"/>
      <c r="HL392" s="101"/>
      <c r="HM392" s="101"/>
      <c r="HN392" s="101"/>
      <c r="HO392" s="101"/>
      <c r="HP392" s="101"/>
      <c r="HQ392" s="101"/>
      <c r="HR392" s="101"/>
      <c r="HS392" s="101"/>
      <c r="HT392" s="101"/>
      <c r="HU392" s="101"/>
      <c r="HV392" s="101"/>
      <c r="HW392" s="101"/>
      <c r="HX392" s="101"/>
      <c r="HY392" s="101"/>
      <c r="HZ392" s="101"/>
      <c r="IA392" s="101"/>
      <c r="IB392" s="101"/>
      <c r="IC392" s="101"/>
      <c r="ID392" s="101"/>
      <c r="IE392" s="101"/>
      <c r="IF392" s="101"/>
      <c r="IG392" s="101"/>
      <c r="IH392" s="101"/>
      <c r="II392" s="101"/>
      <c r="IJ392" s="101"/>
      <c r="IK392" s="101"/>
      <c r="IL392" s="101"/>
      <c r="IM392" s="101"/>
      <c r="IN392" s="101"/>
      <c r="IO392" s="101"/>
      <c r="IP392" s="101"/>
      <c r="IQ392" s="101"/>
      <c r="IR392" s="101"/>
      <c r="IS392" s="101"/>
      <c r="IT392" s="101"/>
      <c r="IU392" s="101"/>
      <c r="IV392" s="101"/>
      <c r="IW392" s="101"/>
      <c r="IX392" s="101"/>
      <c r="IY392" s="101"/>
      <c r="IZ392" s="101"/>
      <c r="JA392" s="101"/>
      <c r="JB392" s="101"/>
      <c r="JC392" s="101"/>
      <c r="JD392" s="101"/>
      <c r="JE392" s="101"/>
      <c r="JF392" s="101"/>
      <c r="JG392" s="101"/>
      <c r="JH392" s="101"/>
      <c r="JI392" s="101"/>
      <c r="JJ392" s="101"/>
      <c r="JK392" s="101"/>
      <c r="JL392" s="101"/>
      <c r="JM392" s="101"/>
      <c r="JN392" s="101"/>
      <c r="JO392" s="101"/>
      <c r="JP392" s="101"/>
      <c r="JQ392" s="101"/>
      <c r="JR392" s="101"/>
      <c r="JS392" s="101"/>
      <c r="JT392" s="101"/>
      <c r="JU392" s="101"/>
      <c r="JV392" s="101"/>
      <c r="JW392" s="101"/>
      <c r="JX392" s="101"/>
      <c r="JY392" s="101"/>
      <c r="JZ392" s="101"/>
      <c r="KA392" s="101"/>
      <c r="KB392" s="101"/>
      <c r="KC392" s="101"/>
      <c r="KD392" s="101"/>
      <c r="KE392" s="101"/>
      <c r="KF392" s="101"/>
      <c r="KG392" s="101"/>
      <c r="KH392" s="101"/>
      <c r="KI392" s="101"/>
      <c r="KJ392" s="101"/>
      <c r="KK392" s="101"/>
      <c r="KL392" s="101"/>
      <c r="KM392" s="101"/>
      <c r="KN392" s="101"/>
      <c r="KO392" s="101"/>
      <c r="KP392" s="101"/>
      <c r="KQ392" s="101"/>
      <c r="KR392" s="101"/>
      <c r="KS392" s="101"/>
      <c r="KT392" s="101"/>
      <c r="KU392" s="101"/>
      <c r="KV392" s="101"/>
      <c r="KW392" s="101"/>
      <c r="KX392" s="101"/>
      <c r="KY392" s="101"/>
      <c r="KZ392" s="101"/>
      <c r="LA392" s="101"/>
    </row>
    <row r="393" spans="1:313" s="6" customFormat="1" ht="30" customHeight="1" x14ac:dyDescent="0.25">
      <c r="A393" s="21" t="s">
        <v>864</v>
      </c>
      <c r="B393" s="21"/>
      <c r="C393" s="21"/>
      <c r="D393" s="22"/>
      <c r="E393" s="26">
        <v>10500000</v>
      </c>
      <c r="F393" s="24">
        <v>0.04</v>
      </c>
      <c r="G393" s="26" t="s">
        <v>2</v>
      </c>
      <c r="H393" s="26" t="s">
        <v>486</v>
      </c>
      <c r="I393" s="26"/>
      <c r="J393" s="29"/>
      <c r="K393" s="29"/>
      <c r="L393" s="29" t="s">
        <v>485</v>
      </c>
      <c r="M393" s="2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1"/>
      <c r="DG393" s="101"/>
      <c r="DH393" s="101"/>
      <c r="DI393" s="101"/>
      <c r="DJ393" s="101"/>
      <c r="DK393" s="101"/>
      <c r="DL393" s="101"/>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c r="GE393" s="101"/>
      <c r="GF393" s="101"/>
      <c r="GG393" s="101"/>
      <c r="GH393" s="101"/>
      <c r="GI393" s="101"/>
      <c r="GJ393" s="101"/>
      <c r="GK393" s="101"/>
      <c r="GL393" s="101"/>
      <c r="GM393" s="101"/>
      <c r="GN393" s="101"/>
      <c r="GO393" s="101"/>
      <c r="GP393" s="101"/>
      <c r="GQ393" s="101"/>
      <c r="GR393" s="101"/>
      <c r="GS393" s="101"/>
      <c r="GT393" s="101"/>
      <c r="GU393" s="101"/>
      <c r="GV393" s="101"/>
      <c r="GW393" s="101"/>
      <c r="GX393" s="101"/>
      <c r="GY393" s="101"/>
      <c r="GZ393" s="101"/>
      <c r="HA393" s="101"/>
      <c r="HB393" s="101"/>
      <c r="HC393" s="101"/>
      <c r="HD393" s="101"/>
      <c r="HE393" s="101"/>
      <c r="HF393" s="101"/>
      <c r="HG393" s="101"/>
      <c r="HH393" s="101"/>
      <c r="HI393" s="101"/>
      <c r="HJ393" s="101"/>
      <c r="HK393" s="101"/>
      <c r="HL393" s="101"/>
      <c r="HM393" s="101"/>
      <c r="HN393" s="101"/>
      <c r="HO393" s="101"/>
      <c r="HP393" s="101"/>
      <c r="HQ393" s="101"/>
      <c r="HR393" s="101"/>
      <c r="HS393" s="101"/>
      <c r="HT393" s="101"/>
      <c r="HU393" s="101"/>
      <c r="HV393" s="101"/>
      <c r="HW393" s="101"/>
      <c r="HX393" s="101"/>
      <c r="HY393" s="101"/>
      <c r="HZ393" s="101"/>
      <c r="IA393" s="101"/>
      <c r="IB393" s="101"/>
      <c r="IC393" s="101"/>
      <c r="ID393" s="101"/>
      <c r="IE393" s="101"/>
      <c r="IF393" s="101"/>
      <c r="IG393" s="101"/>
      <c r="IH393" s="101"/>
      <c r="II393" s="101"/>
      <c r="IJ393" s="101"/>
      <c r="IK393" s="101"/>
      <c r="IL393" s="101"/>
      <c r="IM393" s="101"/>
      <c r="IN393" s="101"/>
      <c r="IO393" s="101"/>
      <c r="IP393" s="101"/>
      <c r="IQ393" s="101"/>
      <c r="IR393" s="101"/>
      <c r="IS393" s="101"/>
      <c r="IT393" s="101"/>
      <c r="IU393" s="101"/>
      <c r="IV393" s="101"/>
      <c r="IW393" s="101"/>
      <c r="IX393" s="101"/>
      <c r="IY393" s="101"/>
      <c r="IZ393" s="101"/>
      <c r="JA393" s="101"/>
      <c r="JB393" s="101"/>
      <c r="JC393" s="101"/>
      <c r="JD393" s="101"/>
      <c r="JE393" s="101"/>
      <c r="JF393" s="101"/>
      <c r="JG393" s="101"/>
      <c r="JH393" s="101"/>
      <c r="JI393" s="101"/>
      <c r="JJ393" s="101"/>
      <c r="JK393" s="101"/>
      <c r="JL393" s="101"/>
      <c r="JM393" s="101"/>
      <c r="JN393" s="101"/>
      <c r="JO393" s="101"/>
      <c r="JP393" s="101"/>
      <c r="JQ393" s="101"/>
      <c r="JR393" s="101"/>
      <c r="JS393" s="101"/>
      <c r="JT393" s="101"/>
      <c r="JU393" s="101"/>
      <c r="JV393" s="101"/>
      <c r="JW393" s="101"/>
      <c r="JX393" s="101"/>
      <c r="JY393" s="101"/>
      <c r="JZ393" s="101"/>
      <c r="KA393" s="101"/>
      <c r="KB393" s="101"/>
      <c r="KC393" s="101"/>
      <c r="KD393" s="101"/>
      <c r="KE393" s="101"/>
      <c r="KF393" s="101"/>
      <c r="KG393" s="101"/>
      <c r="KH393" s="101"/>
      <c r="KI393" s="101"/>
      <c r="KJ393" s="101"/>
      <c r="KK393" s="101"/>
      <c r="KL393" s="101"/>
      <c r="KM393" s="101"/>
      <c r="KN393" s="101"/>
      <c r="KO393" s="101"/>
      <c r="KP393" s="101"/>
      <c r="KQ393" s="101"/>
      <c r="KR393" s="101"/>
      <c r="KS393" s="101"/>
      <c r="KT393" s="101"/>
      <c r="KU393" s="101"/>
      <c r="KV393" s="101"/>
      <c r="KW393" s="101"/>
      <c r="KX393" s="101"/>
      <c r="KY393" s="101"/>
      <c r="KZ393" s="101"/>
      <c r="LA393" s="101"/>
    </row>
    <row r="394" spans="1:313" s="6" customFormat="1" ht="30" customHeight="1" x14ac:dyDescent="0.25">
      <c r="A394" s="29" t="s">
        <v>1109</v>
      </c>
      <c r="B394" s="29"/>
      <c r="C394" s="29"/>
      <c r="D394" s="30"/>
      <c r="E394" s="23">
        <f t="shared" ref="E394" si="60">G394*F394</f>
        <v>10070000</v>
      </c>
      <c r="F394" s="24">
        <v>5.2999999999999999E-2</v>
      </c>
      <c r="G394" s="23">
        <v>190000000</v>
      </c>
      <c r="H394" s="23" t="s">
        <v>758</v>
      </c>
      <c r="I394" s="23"/>
      <c r="J394" s="21"/>
      <c r="K394" s="21"/>
      <c r="L394" s="21" t="s">
        <v>759</v>
      </c>
      <c r="M394" s="21">
        <v>157</v>
      </c>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1"/>
      <c r="DG394" s="101"/>
      <c r="DH394" s="101"/>
      <c r="DI394" s="101"/>
      <c r="DJ394" s="101"/>
      <c r="DK394" s="101"/>
      <c r="DL394" s="101"/>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c r="GE394" s="101"/>
      <c r="GF394" s="101"/>
      <c r="GG394" s="101"/>
      <c r="GH394" s="101"/>
      <c r="GI394" s="101"/>
      <c r="GJ394" s="101"/>
      <c r="GK394" s="101"/>
      <c r="GL394" s="101"/>
      <c r="GM394" s="101"/>
      <c r="GN394" s="101"/>
      <c r="GO394" s="101"/>
      <c r="GP394" s="101"/>
      <c r="GQ394" s="101"/>
      <c r="GR394" s="101"/>
      <c r="GS394" s="101"/>
      <c r="GT394" s="101"/>
      <c r="GU394" s="101"/>
      <c r="GV394" s="101"/>
      <c r="GW394" s="101"/>
      <c r="GX394" s="101"/>
      <c r="GY394" s="101"/>
      <c r="GZ394" s="101"/>
      <c r="HA394" s="101"/>
      <c r="HB394" s="101"/>
      <c r="HC394" s="101"/>
      <c r="HD394" s="101"/>
      <c r="HE394" s="101"/>
      <c r="HF394" s="101"/>
      <c r="HG394" s="101"/>
      <c r="HH394" s="101"/>
      <c r="HI394" s="101"/>
      <c r="HJ394" s="101"/>
      <c r="HK394" s="101"/>
      <c r="HL394" s="101"/>
      <c r="HM394" s="101"/>
      <c r="HN394" s="101"/>
      <c r="HO394" s="101"/>
      <c r="HP394" s="101"/>
      <c r="HQ394" s="101"/>
      <c r="HR394" s="101"/>
      <c r="HS394" s="101"/>
      <c r="HT394" s="101"/>
      <c r="HU394" s="101"/>
      <c r="HV394" s="101"/>
      <c r="HW394" s="101"/>
      <c r="HX394" s="101"/>
      <c r="HY394" s="101"/>
      <c r="HZ394" s="101"/>
      <c r="IA394" s="101"/>
      <c r="IB394" s="101"/>
      <c r="IC394" s="101"/>
      <c r="ID394" s="101"/>
      <c r="IE394" s="101"/>
      <c r="IF394" s="101"/>
      <c r="IG394" s="101"/>
      <c r="IH394" s="101"/>
      <c r="II394" s="101"/>
      <c r="IJ394" s="101"/>
      <c r="IK394" s="101"/>
      <c r="IL394" s="101"/>
      <c r="IM394" s="101"/>
      <c r="IN394" s="101"/>
      <c r="IO394" s="101"/>
      <c r="IP394" s="101"/>
      <c r="IQ394" s="101"/>
      <c r="IR394" s="101"/>
      <c r="IS394" s="101"/>
      <c r="IT394" s="101"/>
      <c r="IU394" s="101"/>
      <c r="IV394" s="101"/>
      <c r="IW394" s="101"/>
      <c r="IX394" s="101"/>
      <c r="IY394" s="101"/>
      <c r="IZ394" s="101"/>
      <c r="JA394" s="101"/>
      <c r="JB394" s="101"/>
      <c r="JC394" s="101"/>
      <c r="JD394" s="101"/>
      <c r="JE394" s="101"/>
      <c r="JF394" s="101"/>
      <c r="JG394" s="101"/>
      <c r="JH394" s="101"/>
      <c r="JI394" s="101"/>
      <c r="JJ394" s="101"/>
      <c r="JK394" s="101"/>
      <c r="JL394" s="101"/>
      <c r="JM394" s="101"/>
      <c r="JN394" s="101"/>
      <c r="JO394" s="101"/>
      <c r="JP394" s="101"/>
      <c r="JQ394" s="101"/>
      <c r="JR394" s="101"/>
      <c r="JS394" s="101"/>
      <c r="JT394" s="101"/>
      <c r="JU394" s="101"/>
      <c r="JV394" s="101"/>
      <c r="JW394" s="101"/>
      <c r="JX394" s="101"/>
      <c r="JY394" s="101"/>
      <c r="JZ394" s="101"/>
      <c r="KA394" s="101"/>
      <c r="KB394" s="101"/>
      <c r="KC394" s="101"/>
      <c r="KD394" s="101"/>
      <c r="KE394" s="101"/>
      <c r="KF394" s="101"/>
      <c r="KG394" s="101"/>
      <c r="KH394" s="101"/>
      <c r="KI394" s="101"/>
      <c r="KJ394" s="101"/>
      <c r="KK394" s="101"/>
      <c r="KL394" s="101"/>
      <c r="KM394" s="101"/>
      <c r="KN394" s="101"/>
      <c r="KO394" s="101"/>
      <c r="KP394" s="101"/>
      <c r="KQ394" s="101"/>
      <c r="KR394" s="101"/>
      <c r="KS394" s="101"/>
      <c r="KT394" s="101"/>
      <c r="KU394" s="101"/>
      <c r="KV394" s="101"/>
      <c r="KW394" s="101"/>
      <c r="KX394" s="101"/>
      <c r="KY394" s="101"/>
      <c r="KZ394" s="101"/>
      <c r="LA394" s="101"/>
    </row>
    <row r="395" spans="1:313" s="6" customFormat="1" ht="30" customHeight="1" x14ac:dyDescent="0.25">
      <c r="A395" s="80" t="s">
        <v>1112</v>
      </c>
      <c r="B395" s="80"/>
      <c r="C395" s="80"/>
      <c r="D395" s="81"/>
      <c r="E395" s="35">
        <f>G395*F395</f>
        <v>800000</v>
      </c>
      <c r="F395" s="36">
        <v>0.04</v>
      </c>
      <c r="G395" s="35">
        <v>20000000</v>
      </c>
      <c r="H395" s="35" t="s">
        <v>377</v>
      </c>
      <c r="I395" s="35"/>
      <c r="J395" s="32"/>
      <c r="K395" s="32"/>
      <c r="L395" s="32" t="s">
        <v>151</v>
      </c>
      <c r="M395" s="2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1"/>
      <c r="DG395" s="101"/>
      <c r="DH395" s="101"/>
      <c r="DI395" s="101"/>
      <c r="DJ395" s="101"/>
      <c r="DK395" s="101"/>
      <c r="DL395" s="101"/>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c r="GE395" s="101"/>
      <c r="GF395" s="101"/>
      <c r="GG395" s="101"/>
      <c r="GH395" s="101"/>
      <c r="GI395" s="101"/>
      <c r="GJ395" s="101"/>
      <c r="GK395" s="101"/>
      <c r="GL395" s="101"/>
      <c r="GM395" s="101"/>
      <c r="GN395" s="101"/>
      <c r="GO395" s="101"/>
      <c r="GP395" s="101"/>
      <c r="GQ395" s="101"/>
      <c r="GR395" s="101"/>
      <c r="GS395" s="101"/>
      <c r="GT395" s="101"/>
      <c r="GU395" s="101"/>
      <c r="GV395" s="101"/>
      <c r="GW395" s="101"/>
      <c r="GX395" s="101"/>
      <c r="GY395" s="101"/>
      <c r="GZ395" s="101"/>
      <c r="HA395" s="101"/>
      <c r="HB395" s="101"/>
      <c r="HC395" s="101"/>
      <c r="HD395" s="101"/>
      <c r="HE395" s="101"/>
      <c r="HF395" s="101"/>
      <c r="HG395" s="101"/>
      <c r="HH395" s="101"/>
      <c r="HI395" s="101"/>
      <c r="HJ395" s="101"/>
      <c r="HK395" s="101"/>
      <c r="HL395" s="101"/>
      <c r="HM395" s="101"/>
      <c r="HN395" s="101"/>
      <c r="HO395" s="101"/>
      <c r="HP395" s="101"/>
      <c r="HQ395" s="101"/>
      <c r="HR395" s="101"/>
      <c r="HS395" s="101"/>
      <c r="HT395" s="101"/>
      <c r="HU395" s="101"/>
      <c r="HV395" s="101"/>
      <c r="HW395" s="101"/>
      <c r="HX395" s="101"/>
      <c r="HY395" s="101"/>
      <c r="HZ395" s="101"/>
      <c r="IA395" s="101"/>
      <c r="IB395" s="101"/>
      <c r="IC395" s="101"/>
      <c r="ID395" s="101"/>
      <c r="IE395" s="101"/>
      <c r="IF395" s="101"/>
      <c r="IG395" s="101"/>
      <c r="IH395" s="101"/>
      <c r="II395" s="101"/>
      <c r="IJ395" s="101"/>
      <c r="IK395" s="101"/>
      <c r="IL395" s="101"/>
      <c r="IM395" s="101"/>
      <c r="IN395" s="101"/>
      <c r="IO395" s="101"/>
      <c r="IP395" s="101"/>
      <c r="IQ395" s="101"/>
      <c r="IR395" s="101"/>
      <c r="IS395" s="101"/>
      <c r="IT395" s="101"/>
      <c r="IU395" s="101"/>
      <c r="IV395" s="101"/>
      <c r="IW395" s="101"/>
      <c r="IX395" s="101"/>
      <c r="IY395" s="101"/>
      <c r="IZ395" s="101"/>
      <c r="JA395" s="101"/>
      <c r="JB395" s="101"/>
      <c r="JC395" s="101"/>
      <c r="JD395" s="101"/>
      <c r="JE395" s="101"/>
      <c r="JF395" s="101"/>
      <c r="JG395" s="101"/>
      <c r="JH395" s="101"/>
      <c r="JI395" s="101"/>
      <c r="JJ395" s="101"/>
      <c r="JK395" s="101"/>
      <c r="JL395" s="101"/>
      <c r="JM395" s="101"/>
      <c r="JN395" s="101"/>
      <c r="JO395" s="101"/>
      <c r="JP395" s="101"/>
      <c r="JQ395" s="101"/>
      <c r="JR395" s="101"/>
      <c r="JS395" s="101"/>
      <c r="JT395" s="101"/>
      <c r="JU395" s="101"/>
      <c r="JV395" s="101"/>
      <c r="JW395" s="101"/>
      <c r="JX395" s="101"/>
      <c r="JY395" s="101"/>
      <c r="JZ395" s="101"/>
      <c r="KA395" s="101"/>
      <c r="KB395" s="101"/>
      <c r="KC395" s="101"/>
      <c r="KD395" s="101"/>
      <c r="KE395" s="101"/>
      <c r="KF395" s="101"/>
      <c r="KG395" s="101"/>
      <c r="KH395" s="101"/>
      <c r="KI395" s="101"/>
      <c r="KJ395" s="101"/>
      <c r="KK395" s="101"/>
      <c r="KL395" s="101"/>
      <c r="KM395" s="101"/>
      <c r="KN395" s="101"/>
      <c r="KO395" s="101"/>
      <c r="KP395" s="101"/>
      <c r="KQ395" s="101"/>
      <c r="KR395" s="101"/>
      <c r="KS395" s="101"/>
      <c r="KT395" s="101"/>
      <c r="KU395" s="101"/>
      <c r="KV395" s="101"/>
      <c r="KW395" s="101"/>
      <c r="KX395" s="101"/>
      <c r="KY395" s="101"/>
      <c r="KZ395" s="101"/>
      <c r="LA395" s="101"/>
    </row>
    <row r="396" spans="1:313" s="6" customFormat="1" ht="30" customHeight="1" x14ac:dyDescent="0.25">
      <c r="A396" s="31" t="s">
        <v>1114</v>
      </c>
      <c r="B396" s="31"/>
      <c r="C396" s="31"/>
      <c r="D396" s="22"/>
      <c r="E396" s="52">
        <f t="shared" ref="E396" si="61">G396*F396</f>
        <v>1500000</v>
      </c>
      <c r="F396" s="59">
        <v>0.05</v>
      </c>
      <c r="G396" s="52">
        <v>30000000</v>
      </c>
      <c r="H396" s="31" t="s">
        <v>691</v>
      </c>
      <c r="I396" s="31"/>
      <c r="J396" s="31"/>
      <c r="K396" s="31"/>
      <c r="L396" s="31" t="s">
        <v>690</v>
      </c>
      <c r="M396" s="3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1"/>
      <c r="DG396" s="101"/>
      <c r="DH396" s="101"/>
      <c r="DI396" s="101"/>
      <c r="DJ396" s="101"/>
      <c r="DK396" s="101"/>
      <c r="DL396" s="101"/>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c r="GE396" s="101"/>
      <c r="GF396" s="101"/>
      <c r="GG396" s="101"/>
      <c r="GH396" s="101"/>
      <c r="GI396" s="101"/>
      <c r="GJ396" s="101"/>
      <c r="GK396" s="101"/>
      <c r="GL396" s="101"/>
      <c r="GM396" s="101"/>
      <c r="GN396" s="101"/>
      <c r="GO396" s="101"/>
      <c r="GP396" s="101"/>
      <c r="GQ396" s="101"/>
      <c r="GR396" s="101"/>
      <c r="GS396" s="101"/>
      <c r="GT396" s="101"/>
      <c r="GU396" s="101"/>
      <c r="GV396" s="101"/>
      <c r="GW396" s="101"/>
      <c r="GX396" s="101"/>
      <c r="GY396" s="101"/>
      <c r="GZ396" s="101"/>
      <c r="HA396" s="101"/>
      <c r="HB396" s="101"/>
      <c r="HC396" s="101"/>
      <c r="HD396" s="101"/>
      <c r="HE396" s="101"/>
      <c r="HF396" s="101"/>
      <c r="HG396" s="101"/>
      <c r="HH396" s="101"/>
      <c r="HI396" s="101"/>
      <c r="HJ396" s="101"/>
      <c r="HK396" s="101"/>
      <c r="HL396" s="101"/>
      <c r="HM396" s="101"/>
      <c r="HN396" s="101"/>
      <c r="HO396" s="101"/>
      <c r="HP396" s="101"/>
      <c r="HQ396" s="101"/>
      <c r="HR396" s="101"/>
      <c r="HS396" s="101"/>
      <c r="HT396" s="101"/>
      <c r="HU396" s="101"/>
      <c r="HV396" s="101"/>
      <c r="HW396" s="101"/>
      <c r="HX396" s="101"/>
      <c r="HY396" s="101"/>
      <c r="HZ396" s="101"/>
      <c r="IA396" s="101"/>
      <c r="IB396" s="101"/>
      <c r="IC396" s="101"/>
      <c r="ID396" s="101"/>
      <c r="IE396" s="101"/>
      <c r="IF396" s="101"/>
      <c r="IG396" s="101"/>
      <c r="IH396" s="101"/>
      <c r="II396" s="101"/>
      <c r="IJ396" s="101"/>
      <c r="IK396" s="101"/>
      <c r="IL396" s="101"/>
      <c r="IM396" s="101"/>
      <c r="IN396" s="101"/>
      <c r="IO396" s="101"/>
      <c r="IP396" s="101"/>
      <c r="IQ396" s="101"/>
      <c r="IR396" s="101"/>
      <c r="IS396" s="101"/>
      <c r="IT396" s="101"/>
      <c r="IU396" s="101"/>
      <c r="IV396" s="101"/>
      <c r="IW396" s="101"/>
      <c r="IX396" s="101"/>
      <c r="IY396" s="101"/>
      <c r="IZ396" s="101"/>
      <c r="JA396" s="101"/>
      <c r="JB396" s="101"/>
      <c r="JC396" s="101"/>
      <c r="JD396" s="101"/>
      <c r="JE396" s="101"/>
      <c r="JF396" s="101"/>
      <c r="JG396" s="101"/>
      <c r="JH396" s="101"/>
      <c r="JI396" s="101"/>
      <c r="JJ396" s="101"/>
      <c r="JK396" s="101"/>
      <c r="JL396" s="101"/>
      <c r="JM396" s="101"/>
      <c r="JN396" s="101"/>
      <c r="JO396" s="101"/>
      <c r="JP396" s="101"/>
      <c r="JQ396" s="101"/>
      <c r="JR396" s="101"/>
      <c r="JS396" s="101"/>
      <c r="JT396" s="101"/>
      <c r="JU396" s="101"/>
      <c r="JV396" s="101"/>
      <c r="JW396" s="101"/>
      <c r="JX396" s="101"/>
      <c r="JY396" s="101"/>
      <c r="JZ396" s="101"/>
      <c r="KA396" s="101"/>
      <c r="KB396" s="101"/>
      <c r="KC396" s="101"/>
      <c r="KD396" s="101"/>
      <c r="KE396" s="101"/>
      <c r="KF396" s="101"/>
      <c r="KG396" s="101"/>
      <c r="KH396" s="101"/>
      <c r="KI396" s="101"/>
      <c r="KJ396" s="101"/>
      <c r="KK396" s="101"/>
      <c r="KL396" s="101"/>
      <c r="KM396" s="101"/>
      <c r="KN396" s="101"/>
      <c r="KO396" s="101"/>
      <c r="KP396" s="101"/>
      <c r="KQ396" s="101"/>
      <c r="KR396" s="101"/>
      <c r="KS396" s="101"/>
      <c r="KT396" s="101"/>
      <c r="KU396" s="101"/>
      <c r="KV396" s="101"/>
      <c r="KW396" s="101"/>
      <c r="KX396" s="101"/>
      <c r="KY396" s="101"/>
      <c r="KZ396" s="101"/>
      <c r="LA396" s="101"/>
    </row>
    <row r="397" spans="1:313" s="6" customFormat="1" ht="30" customHeight="1" x14ac:dyDescent="0.25">
      <c r="A397" s="21"/>
      <c r="B397" s="21"/>
      <c r="C397" s="21"/>
      <c r="D397" s="22"/>
      <c r="E397" s="23">
        <f t="shared" ref="E397" si="62">G397*F397</f>
        <v>1000000</v>
      </c>
      <c r="F397" s="24">
        <v>0.04</v>
      </c>
      <c r="G397" s="23">
        <v>25000000</v>
      </c>
      <c r="H397" s="21">
        <v>993</v>
      </c>
      <c r="I397" s="21"/>
      <c r="J397" s="21"/>
      <c r="K397" s="21"/>
      <c r="L397" s="21" t="s">
        <v>994</v>
      </c>
      <c r="M397" s="2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1"/>
      <c r="DG397" s="101"/>
      <c r="DH397" s="101"/>
      <c r="DI397" s="101"/>
      <c r="DJ397" s="101"/>
      <c r="DK397" s="101"/>
      <c r="DL397" s="101"/>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c r="GE397" s="101"/>
      <c r="GF397" s="101"/>
      <c r="GG397" s="101"/>
      <c r="GH397" s="101"/>
      <c r="GI397" s="101"/>
      <c r="GJ397" s="101"/>
      <c r="GK397" s="101"/>
      <c r="GL397" s="101"/>
      <c r="GM397" s="101"/>
      <c r="GN397" s="101"/>
      <c r="GO397" s="101"/>
      <c r="GP397" s="101"/>
      <c r="GQ397" s="101"/>
      <c r="GR397" s="101"/>
      <c r="GS397" s="101"/>
      <c r="GT397" s="101"/>
      <c r="GU397" s="101"/>
      <c r="GV397" s="101"/>
      <c r="GW397" s="101"/>
      <c r="GX397" s="101"/>
      <c r="GY397" s="101"/>
      <c r="GZ397" s="101"/>
      <c r="HA397" s="101"/>
      <c r="HB397" s="101"/>
      <c r="HC397" s="101"/>
      <c r="HD397" s="101"/>
      <c r="HE397" s="101"/>
      <c r="HF397" s="101"/>
      <c r="HG397" s="101"/>
      <c r="HH397" s="101"/>
      <c r="HI397" s="101"/>
      <c r="HJ397" s="101"/>
      <c r="HK397" s="101"/>
      <c r="HL397" s="101"/>
      <c r="HM397" s="101"/>
      <c r="HN397" s="101"/>
      <c r="HO397" s="101"/>
      <c r="HP397" s="101"/>
      <c r="HQ397" s="101"/>
      <c r="HR397" s="101"/>
      <c r="HS397" s="101"/>
      <c r="HT397" s="101"/>
      <c r="HU397" s="101"/>
      <c r="HV397" s="101"/>
      <c r="HW397" s="101"/>
      <c r="HX397" s="101"/>
      <c r="HY397" s="101"/>
      <c r="HZ397" s="101"/>
      <c r="IA397" s="101"/>
      <c r="IB397" s="101"/>
      <c r="IC397" s="101"/>
      <c r="ID397" s="101"/>
      <c r="IE397" s="101"/>
      <c r="IF397" s="101"/>
      <c r="IG397" s="101"/>
      <c r="IH397" s="101"/>
      <c r="II397" s="101"/>
      <c r="IJ397" s="101"/>
      <c r="IK397" s="101"/>
      <c r="IL397" s="101"/>
      <c r="IM397" s="101"/>
      <c r="IN397" s="101"/>
      <c r="IO397" s="101"/>
      <c r="IP397" s="101"/>
      <c r="IQ397" s="101"/>
      <c r="IR397" s="101"/>
      <c r="IS397" s="101"/>
      <c r="IT397" s="101"/>
      <c r="IU397" s="101"/>
      <c r="IV397" s="101"/>
      <c r="IW397" s="101"/>
      <c r="IX397" s="101"/>
      <c r="IY397" s="101"/>
      <c r="IZ397" s="101"/>
      <c r="JA397" s="101"/>
      <c r="JB397" s="101"/>
      <c r="JC397" s="101"/>
      <c r="JD397" s="101"/>
      <c r="JE397" s="101"/>
      <c r="JF397" s="101"/>
      <c r="JG397" s="101"/>
      <c r="JH397" s="101"/>
      <c r="JI397" s="101"/>
      <c r="JJ397" s="101"/>
      <c r="JK397" s="101"/>
      <c r="JL397" s="101"/>
      <c r="JM397" s="101"/>
      <c r="JN397" s="101"/>
      <c r="JO397" s="101"/>
      <c r="JP397" s="101"/>
      <c r="JQ397" s="101"/>
      <c r="JR397" s="101"/>
      <c r="JS397" s="101"/>
      <c r="JT397" s="101"/>
      <c r="JU397" s="101"/>
      <c r="JV397" s="101"/>
      <c r="JW397" s="101"/>
      <c r="JX397" s="101"/>
      <c r="JY397" s="101"/>
      <c r="JZ397" s="101"/>
      <c r="KA397" s="101"/>
      <c r="KB397" s="101"/>
      <c r="KC397" s="101"/>
      <c r="KD397" s="101"/>
      <c r="KE397" s="101"/>
      <c r="KF397" s="101"/>
      <c r="KG397" s="101"/>
      <c r="KH397" s="101"/>
      <c r="KI397" s="101"/>
      <c r="KJ397" s="101"/>
      <c r="KK397" s="101"/>
      <c r="KL397" s="101"/>
      <c r="KM397" s="101"/>
      <c r="KN397" s="101"/>
      <c r="KO397" s="101"/>
      <c r="KP397" s="101"/>
      <c r="KQ397" s="101"/>
      <c r="KR397" s="101"/>
      <c r="KS397" s="101"/>
      <c r="KT397" s="101"/>
      <c r="KU397" s="101"/>
      <c r="KV397" s="101"/>
      <c r="KW397" s="101"/>
      <c r="KX397" s="101"/>
      <c r="KY397" s="101"/>
      <c r="KZ397" s="101"/>
      <c r="LA397" s="101"/>
    </row>
    <row r="398" spans="1:313" s="6" customFormat="1" ht="30" customHeight="1" x14ac:dyDescent="0.25">
      <c r="A398" s="29"/>
      <c r="B398" s="29"/>
      <c r="C398" s="29"/>
      <c r="D398" s="30"/>
      <c r="E398" s="23">
        <v>2500000</v>
      </c>
      <c r="F398" s="24"/>
      <c r="G398" s="26" t="s">
        <v>2</v>
      </c>
      <c r="H398" s="26"/>
      <c r="I398" s="26"/>
      <c r="J398" s="29"/>
      <c r="K398" s="29"/>
      <c r="L398" s="29" t="s">
        <v>1123</v>
      </c>
      <c r="M398" s="2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1"/>
      <c r="DG398" s="101"/>
      <c r="DH398" s="101"/>
      <c r="DI398" s="101"/>
      <c r="DJ398" s="101"/>
      <c r="DK398" s="101"/>
      <c r="DL398" s="101"/>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c r="GE398" s="101"/>
      <c r="GF398" s="101"/>
      <c r="GG398" s="101"/>
      <c r="GH398" s="101"/>
      <c r="GI398" s="101"/>
      <c r="GJ398" s="101"/>
      <c r="GK398" s="101"/>
      <c r="GL398" s="101"/>
      <c r="GM398" s="101"/>
      <c r="GN398" s="101"/>
      <c r="GO398" s="101"/>
      <c r="GP398" s="101"/>
      <c r="GQ398" s="101"/>
      <c r="GR398" s="101"/>
      <c r="GS398" s="101"/>
      <c r="GT398" s="101"/>
      <c r="GU398" s="101"/>
      <c r="GV398" s="101"/>
      <c r="GW398" s="101"/>
      <c r="GX398" s="101"/>
      <c r="GY398" s="101"/>
      <c r="GZ398" s="101"/>
      <c r="HA398" s="101"/>
      <c r="HB398" s="101"/>
      <c r="HC398" s="101"/>
      <c r="HD398" s="101"/>
      <c r="HE398" s="101"/>
      <c r="HF398" s="101"/>
      <c r="HG398" s="101"/>
      <c r="HH398" s="101"/>
      <c r="HI398" s="101"/>
      <c r="HJ398" s="101"/>
      <c r="HK398" s="101"/>
      <c r="HL398" s="101"/>
      <c r="HM398" s="101"/>
      <c r="HN398" s="101"/>
      <c r="HO398" s="101"/>
      <c r="HP398" s="101"/>
      <c r="HQ398" s="101"/>
      <c r="HR398" s="101"/>
      <c r="HS398" s="101"/>
      <c r="HT398" s="101"/>
      <c r="HU398" s="101"/>
      <c r="HV398" s="101"/>
      <c r="HW398" s="101"/>
      <c r="HX398" s="101"/>
      <c r="HY398" s="101"/>
      <c r="HZ398" s="101"/>
      <c r="IA398" s="101"/>
      <c r="IB398" s="101"/>
      <c r="IC398" s="101"/>
      <c r="ID398" s="101"/>
      <c r="IE398" s="101"/>
      <c r="IF398" s="101"/>
      <c r="IG398" s="101"/>
      <c r="IH398" s="101"/>
      <c r="II398" s="101"/>
      <c r="IJ398" s="101"/>
      <c r="IK398" s="101"/>
      <c r="IL398" s="101"/>
      <c r="IM398" s="101"/>
      <c r="IN398" s="101"/>
      <c r="IO398" s="101"/>
      <c r="IP398" s="101"/>
      <c r="IQ398" s="101"/>
      <c r="IR398" s="101"/>
      <c r="IS398" s="101"/>
      <c r="IT398" s="101"/>
      <c r="IU398" s="101"/>
      <c r="IV398" s="101"/>
      <c r="IW398" s="101"/>
      <c r="IX398" s="101"/>
      <c r="IY398" s="101"/>
      <c r="IZ398" s="101"/>
      <c r="JA398" s="101"/>
      <c r="JB398" s="101"/>
      <c r="JC398" s="101"/>
      <c r="JD398" s="101"/>
      <c r="JE398" s="101"/>
      <c r="JF398" s="101"/>
      <c r="JG398" s="101"/>
      <c r="JH398" s="101"/>
      <c r="JI398" s="101"/>
      <c r="JJ398" s="101"/>
      <c r="JK398" s="101"/>
      <c r="JL398" s="101"/>
      <c r="JM398" s="101"/>
      <c r="JN398" s="101"/>
      <c r="JO398" s="101"/>
      <c r="JP398" s="101"/>
      <c r="JQ398" s="101"/>
      <c r="JR398" s="101"/>
      <c r="JS398" s="101"/>
      <c r="JT398" s="101"/>
      <c r="JU398" s="101"/>
      <c r="JV398" s="101"/>
      <c r="JW398" s="101"/>
      <c r="JX398" s="101"/>
      <c r="JY398" s="101"/>
      <c r="JZ398" s="101"/>
      <c r="KA398" s="101"/>
      <c r="KB398" s="101"/>
      <c r="KC398" s="101"/>
      <c r="KD398" s="101"/>
      <c r="KE398" s="101"/>
      <c r="KF398" s="101"/>
      <c r="KG398" s="101"/>
      <c r="KH398" s="101"/>
      <c r="KI398" s="101"/>
      <c r="KJ398" s="101"/>
      <c r="KK398" s="101"/>
      <c r="KL398" s="101"/>
      <c r="KM398" s="101"/>
      <c r="KN398" s="101"/>
      <c r="KO398" s="101"/>
      <c r="KP398" s="101"/>
      <c r="KQ398" s="101"/>
      <c r="KR398" s="101"/>
      <c r="KS398" s="101"/>
      <c r="KT398" s="101"/>
      <c r="KU398" s="101"/>
      <c r="KV398" s="101"/>
      <c r="KW398" s="101"/>
      <c r="KX398" s="101"/>
      <c r="KY398" s="101"/>
      <c r="KZ398" s="101"/>
      <c r="LA398" s="101"/>
    </row>
    <row r="399" spans="1:313" s="6" customFormat="1" ht="30" customHeight="1" x14ac:dyDescent="0.25">
      <c r="A399" s="21" t="s">
        <v>1137</v>
      </c>
      <c r="B399" s="21"/>
      <c r="C399" s="21"/>
      <c r="D399" s="22"/>
      <c r="E399" s="23">
        <f t="shared" ref="E399" si="63">G399*F399</f>
        <v>990000</v>
      </c>
      <c r="F399" s="24">
        <v>4.4999999999999998E-2</v>
      </c>
      <c r="G399" s="23">
        <v>22000000</v>
      </c>
      <c r="H399" s="23" t="s">
        <v>418</v>
      </c>
      <c r="I399" s="23"/>
      <c r="J399" s="21"/>
      <c r="K399" s="21"/>
      <c r="L399" s="21" t="s">
        <v>317</v>
      </c>
      <c r="M399" s="2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1"/>
      <c r="DG399" s="101"/>
      <c r="DH399" s="101"/>
      <c r="DI399" s="101"/>
      <c r="DJ399" s="101"/>
      <c r="DK399" s="101"/>
      <c r="DL399" s="101"/>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c r="GE399" s="101"/>
      <c r="GF399" s="101"/>
      <c r="GG399" s="101"/>
      <c r="GH399" s="101"/>
      <c r="GI399" s="101"/>
      <c r="GJ399" s="101"/>
      <c r="GK399" s="101"/>
      <c r="GL399" s="101"/>
      <c r="GM399" s="101"/>
      <c r="GN399" s="101"/>
      <c r="GO399" s="101"/>
      <c r="GP399" s="101"/>
      <c r="GQ399" s="101"/>
      <c r="GR399" s="101"/>
      <c r="GS399" s="101"/>
      <c r="GT399" s="101"/>
      <c r="GU399" s="101"/>
      <c r="GV399" s="101"/>
      <c r="GW399" s="101"/>
      <c r="GX399" s="101"/>
      <c r="GY399" s="101"/>
      <c r="GZ399" s="101"/>
      <c r="HA399" s="101"/>
      <c r="HB399" s="101"/>
      <c r="HC399" s="101"/>
      <c r="HD399" s="101"/>
      <c r="HE399" s="101"/>
      <c r="HF399" s="101"/>
      <c r="HG399" s="101"/>
      <c r="HH399" s="101"/>
      <c r="HI399" s="101"/>
      <c r="HJ399" s="101"/>
      <c r="HK399" s="101"/>
      <c r="HL399" s="101"/>
      <c r="HM399" s="101"/>
      <c r="HN399" s="101"/>
      <c r="HO399" s="101"/>
      <c r="HP399" s="101"/>
      <c r="HQ399" s="101"/>
      <c r="HR399" s="101"/>
      <c r="HS399" s="101"/>
      <c r="HT399" s="101"/>
      <c r="HU399" s="101"/>
      <c r="HV399" s="101"/>
      <c r="HW399" s="101"/>
      <c r="HX399" s="101"/>
      <c r="HY399" s="101"/>
      <c r="HZ399" s="101"/>
      <c r="IA399" s="101"/>
      <c r="IB399" s="101"/>
      <c r="IC399" s="101"/>
      <c r="ID399" s="101"/>
      <c r="IE399" s="101"/>
      <c r="IF399" s="101"/>
      <c r="IG399" s="101"/>
      <c r="IH399" s="101"/>
      <c r="II399" s="101"/>
      <c r="IJ399" s="101"/>
      <c r="IK399" s="101"/>
      <c r="IL399" s="101"/>
      <c r="IM399" s="101"/>
      <c r="IN399" s="101"/>
      <c r="IO399" s="101"/>
      <c r="IP399" s="101"/>
      <c r="IQ399" s="101"/>
      <c r="IR399" s="101"/>
      <c r="IS399" s="101"/>
      <c r="IT399" s="101"/>
      <c r="IU399" s="101"/>
      <c r="IV399" s="101"/>
      <c r="IW399" s="101"/>
      <c r="IX399" s="101"/>
      <c r="IY399" s="101"/>
      <c r="IZ399" s="101"/>
      <c r="JA399" s="101"/>
      <c r="JB399" s="101"/>
      <c r="JC399" s="101"/>
      <c r="JD399" s="101"/>
      <c r="JE399" s="101"/>
      <c r="JF399" s="101"/>
      <c r="JG399" s="101"/>
      <c r="JH399" s="101"/>
      <c r="JI399" s="101"/>
      <c r="JJ399" s="101"/>
      <c r="JK399" s="101"/>
      <c r="JL399" s="101"/>
      <c r="JM399" s="101"/>
      <c r="JN399" s="101"/>
      <c r="JO399" s="101"/>
      <c r="JP399" s="101"/>
      <c r="JQ399" s="101"/>
      <c r="JR399" s="101"/>
      <c r="JS399" s="101"/>
      <c r="JT399" s="101"/>
      <c r="JU399" s="101"/>
      <c r="JV399" s="101"/>
      <c r="JW399" s="101"/>
      <c r="JX399" s="101"/>
      <c r="JY399" s="101"/>
      <c r="JZ399" s="101"/>
      <c r="KA399" s="101"/>
      <c r="KB399" s="101"/>
      <c r="KC399" s="101"/>
      <c r="KD399" s="101"/>
      <c r="KE399" s="101"/>
      <c r="KF399" s="101"/>
      <c r="KG399" s="101"/>
      <c r="KH399" s="101"/>
      <c r="KI399" s="101"/>
      <c r="KJ399" s="101"/>
      <c r="KK399" s="101"/>
      <c r="KL399" s="101"/>
      <c r="KM399" s="101"/>
      <c r="KN399" s="101"/>
      <c r="KO399" s="101"/>
      <c r="KP399" s="101"/>
      <c r="KQ399" s="101"/>
      <c r="KR399" s="101"/>
      <c r="KS399" s="101"/>
      <c r="KT399" s="101"/>
      <c r="KU399" s="101"/>
      <c r="KV399" s="101"/>
      <c r="KW399" s="101"/>
      <c r="KX399" s="101"/>
      <c r="KY399" s="101"/>
      <c r="KZ399" s="101"/>
      <c r="LA399" s="101"/>
    </row>
    <row r="400" spans="1:313" s="6" customFormat="1" ht="30" customHeight="1" x14ac:dyDescent="0.25">
      <c r="A400" s="21" t="s">
        <v>790</v>
      </c>
      <c r="B400" s="21"/>
      <c r="C400" s="21"/>
      <c r="D400" s="22"/>
      <c r="E400" s="23">
        <f>G400*F400</f>
        <v>500000</v>
      </c>
      <c r="F400" s="24">
        <v>0.05</v>
      </c>
      <c r="G400" s="26">
        <v>10000000</v>
      </c>
      <c r="H400" s="26" t="s">
        <v>413</v>
      </c>
      <c r="I400" s="26"/>
      <c r="J400" s="29"/>
      <c r="K400" s="29"/>
      <c r="L400" s="29" t="s">
        <v>892</v>
      </c>
      <c r="M400" s="2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1"/>
      <c r="DG400" s="101"/>
      <c r="DH400" s="101"/>
      <c r="DI400" s="101"/>
      <c r="DJ400" s="101"/>
      <c r="DK400" s="101"/>
      <c r="DL400" s="101"/>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c r="GE400" s="101"/>
      <c r="GF400" s="101"/>
      <c r="GG400" s="101"/>
      <c r="GH400" s="101"/>
      <c r="GI400" s="101"/>
      <c r="GJ400" s="101"/>
      <c r="GK400" s="101"/>
      <c r="GL400" s="101"/>
      <c r="GM400" s="101"/>
      <c r="GN400" s="101"/>
      <c r="GO400" s="101"/>
      <c r="GP400" s="101"/>
      <c r="GQ400" s="101"/>
      <c r="GR400" s="101"/>
      <c r="GS400" s="101"/>
      <c r="GT400" s="101"/>
      <c r="GU400" s="101"/>
      <c r="GV400" s="101"/>
      <c r="GW400" s="101"/>
      <c r="GX400" s="101"/>
      <c r="GY400" s="101"/>
      <c r="GZ400" s="101"/>
      <c r="HA400" s="101"/>
      <c r="HB400" s="101"/>
      <c r="HC400" s="101"/>
      <c r="HD400" s="101"/>
      <c r="HE400" s="101"/>
      <c r="HF400" s="101"/>
      <c r="HG400" s="101"/>
      <c r="HH400" s="101"/>
      <c r="HI400" s="101"/>
      <c r="HJ400" s="101"/>
      <c r="HK400" s="101"/>
      <c r="HL400" s="101"/>
      <c r="HM400" s="101"/>
      <c r="HN400" s="101"/>
      <c r="HO400" s="101"/>
      <c r="HP400" s="101"/>
      <c r="HQ400" s="101"/>
      <c r="HR400" s="101"/>
      <c r="HS400" s="101"/>
      <c r="HT400" s="101"/>
      <c r="HU400" s="101"/>
      <c r="HV400" s="101"/>
      <c r="HW400" s="101"/>
      <c r="HX400" s="101"/>
      <c r="HY400" s="101"/>
      <c r="HZ400" s="101"/>
      <c r="IA400" s="101"/>
      <c r="IB400" s="101"/>
      <c r="IC400" s="101"/>
      <c r="ID400" s="101"/>
      <c r="IE400" s="101"/>
      <c r="IF400" s="101"/>
      <c r="IG400" s="101"/>
      <c r="IH400" s="101"/>
      <c r="II400" s="101"/>
      <c r="IJ400" s="101"/>
      <c r="IK400" s="101"/>
      <c r="IL400" s="101"/>
      <c r="IM400" s="101"/>
      <c r="IN400" s="101"/>
      <c r="IO400" s="101"/>
      <c r="IP400" s="101"/>
      <c r="IQ400" s="101"/>
      <c r="IR400" s="101"/>
      <c r="IS400" s="101"/>
      <c r="IT400" s="101"/>
      <c r="IU400" s="101"/>
      <c r="IV400" s="101"/>
      <c r="IW400" s="101"/>
      <c r="IX400" s="101"/>
      <c r="IY400" s="101"/>
      <c r="IZ400" s="101"/>
      <c r="JA400" s="101"/>
      <c r="JB400" s="101"/>
      <c r="JC400" s="101"/>
      <c r="JD400" s="101"/>
      <c r="JE400" s="101"/>
      <c r="JF400" s="101"/>
      <c r="JG400" s="101"/>
      <c r="JH400" s="101"/>
      <c r="JI400" s="101"/>
      <c r="JJ400" s="101"/>
      <c r="JK400" s="101"/>
      <c r="JL400" s="101"/>
      <c r="JM400" s="101"/>
      <c r="JN400" s="101"/>
      <c r="JO400" s="101"/>
      <c r="JP400" s="101"/>
      <c r="JQ400" s="101"/>
      <c r="JR400" s="101"/>
      <c r="JS400" s="101"/>
      <c r="JT400" s="101"/>
      <c r="JU400" s="101"/>
      <c r="JV400" s="101"/>
      <c r="JW400" s="101"/>
      <c r="JX400" s="101"/>
      <c r="JY400" s="101"/>
      <c r="JZ400" s="101"/>
      <c r="KA400" s="101"/>
      <c r="KB400" s="101"/>
      <c r="KC400" s="101"/>
      <c r="KD400" s="101"/>
      <c r="KE400" s="101"/>
      <c r="KF400" s="101"/>
      <c r="KG400" s="101"/>
      <c r="KH400" s="101"/>
      <c r="KI400" s="101"/>
      <c r="KJ400" s="101"/>
      <c r="KK400" s="101"/>
      <c r="KL400" s="101"/>
      <c r="KM400" s="101"/>
      <c r="KN400" s="101"/>
      <c r="KO400" s="101"/>
      <c r="KP400" s="101"/>
      <c r="KQ400" s="101"/>
      <c r="KR400" s="101"/>
      <c r="KS400" s="101"/>
      <c r="KT400" s="101"/>
      <c r="KU400" s="101"/>
      <c r="KV400" s="101"/>
      <c r="KW400" s="101"/>
      <c r="KX400" s="101"/>
      <c r="KY400" s="101"/>
      <c r="KZ400" s="101"/>
      <c r="LA400" s="101"/>
    </row>
    <row r="401" spans="1:313" s="6" customFormat="1" ht="30" customHeight="1" x14ac:dyDescent="0.25">
      <c r="A401" s="21" t="s">
        <v>1139</v>
      </c>
      <c r="B401" s="21"/>
      <c r="C401" s="21"/>
      <c r="D401" s="22"/>
      <c r="E401" s="23">
        <f>G401*F401</f>
        <v>24750000</v>
      </c>
      <c r="F401" s="24">
        <v>4.4999999999999998E-2</v>
      </c>
      <c r="G401" s="23">
        <v>550000000</v>
      </c>
      <c r="H401" s="21" t="s">
        <v>224</v>
      </c>
      <c r="I401" s="29"/>
      <c r="J401" s="29"/>
      <c r="K401" s="21">
        <v>21</v>
      </c>
      <c r="L401" s="21" t="s">
        <v>223</v>
      </c>
      <c r="M401" s="2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1"/>
      <c r="DG401" s="101"/>
      <c r="DH401" s="101"/>
      <c r="DI401" s="101"/>
      <c r="DJ401" s="101"/>
      <c r="DK401" s="101"/>
      <c r="DL401" s="101"/>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c r="GE401" s="101"/>
      <c r="GF401" s="101"/>
      <c r="GG401" s="101"/>
      <c r="GH401" s="101"/>
      <c r="GI401" s="101"/>
      <c r="GJ401" s="101"/>
      <c r="GK401" s="101"/>
      <c r="GL401" s="101"/>
      <c r="GM401" s="101"/>
      <c r="GN401" s="101"/>
      <c r="GO401" s="101"/>
      <c r="GP401" s="101"/>
      <c r="GQ401" s="101"/>
      <c r="GR401" s="101"/>
      <c r="GS401" s="101"/>
      <c r="GT401" s="101"/>
      <c r="GU401" s="101"/>
      <c r="GV401" s="101"/>
      <c r="GW401" s="101"/>
      <c r="GX401" s="101"/>
      <c r="GY401" s="101"/>
      <c r="GZ401" s="101"/>
      <c r="HA401" s="101"/>
      <c r="HB401" s="101"/>
      <c r="HC401" s="101"/>
      <c r="HD401" s="101"/>
      <c r="HE401" s="101"/>
      <c r="HF401" s="101"/>
      <c r="HG401" s="101"/>
      <c r="HH401" s="101"/>
      <c r="HI401" s="101"/>
      <c r="HJ401" s="101"/>
      <c r="HK401" s="101"/>
      <c r="HL401" s="101"/>
      <c r="HM401" s="101"/>
      <c r="HN401" s="101"/>
      <c r="HO401" s="101"/>
      <c r="HP401" s="101"/>
      <c r="HQ401" s="101"/>
      <c r="HR401" s="101"/>
      <c r="HS401" s="101"/>
      <c r="HT401" s="101"/>
      <c r="HU401" s="101"/>
      <c r="HV401" s="101"/>
      <c r="HW401" s="101"/>
      <c r="HX401" s="101"/>
      <c r="HY401" s="101"/>
      <c r="HZ401" s="101"/>
      <c r="IA401" s="101"/>
      <c r="IB401" s="101"/>
      <c r="IC401" s="101"/>
      <c r="ID401" s="101"/>
      <c r="IE401" s="101"/>
      <c r="IF401" s="101"/>
      <c r="IG401" s="101"/>
      <c r="IH401" s="101"/>
      <c r="II401" s="101"/>
      <c r="IJ401" s="101"/>
      <c r="IK401" s="101"/>
      <c r="IL401" s="101"/>
      <c r="IM401" s="101"/>
      <c r="IN401" s="101"/>
      <c r="IO401" s="101"/>
      <c r="IP401" s="101"/>
      <c r="IQ401" s="101"/>
      <c r="IR401" s="101"/>
      <c r="IS401" s="101"/>
      <c r="IT401" s="101"/>
      <c r="IU401" s="101"/>
      <c r="IV401" s="101"/>
      <c r="IW401" s="101"/>
      <c r="IX401" s="101"/>
      <c r="IY401" s="101"/>
      <c r="IZ401" s="101"/>
      <c r="JA401" s="101"/>
      <c r="JB401" s="101"/>
      <c r="JC401" s="101"/>
      <c r="JD401" s="101"/>
      <c r="JE401" s="101"/>
      <c r="JF401" s="101"/>
      <c r="JG401" s="101"/>
      <c r="JH401" s="101"/>
      <c r="JI401" s="101"/>
      <c r="JJ401" s="101"/>
      <c r="JK401" s="101"/>
      <c r="JL401" s="101"/>
      <c r="JM401" s="101"/>
      <c r="JN401" s="101"/>
      <c r="JO401" s="101"/>
      <c r="JP401" s="101"/>
      <c r="JQ401" s="101"/>
      <c r="JR401" s="101"/>
      <c r="JS401" s="101"/>
      <c r="JT401" s="101"/>
      <c r="JU401" s="101"/>
      <c r="JV401" s="101"/>
      <c r="JW401" s="101"/>
      <c r="JX401" s="101"/>
      <c r="JY401" s="101"/>
      <c r="JZ401" s="101"/>
      <c r="KA401" s="101"/>
      <c r="KB401" s="101"/>
      <c r="KC401" s="101"/>
      <c r="KD401" s="101"/>
      <c r="KE401" s="101"/>
      <c r="KF401" s="101"/>
      <c r="KG401" s="101"/>
      <c r="KH401" s="101"/>
      <c r="KI401" s="101"/>
      <c r="KJ401" s="101"/>
      <c r="KK401" s="101"/>
      <c r="KL401" s="101"/>
      <c r="KM401" s="101"/>
      <c r="KN401" s="101"/>
      <c r="KO401" s="101"/>
      <c r="KP401" s="101"/>
      <c r="KQ401" s="101"/>
      <c r="KR401" s="101"/>
      <c r="KS401" s="101"/>
      <c r="KT401" s="101"/>
      <c r="KU401" s="101"/>
      <c r="KV401" s="101"/>
      <c r="KW401" s="101"/>
      <c r="KX401" s="101"/>
      <c r="KY401" s="101"/>
      <c r="KZ401" s="101"/>
      <c r="LA401" s="101"/>
    </row>
    <row r="402" spans="1:313" s="6" customFormat="1" ht="30" customHeight="1" x14ac:dyDescent="0.25">
      <c r="A402" s="32" t="s">
        <v>902</v>
      </c>
      <c r="B402" s="32"/>
      <c r="C402" s="32"/>
      <c r="D402" s="33"/>
      <c r="E402" s="35">
        <f>G402*F402</f>
        <v>2350000</v>
      </c>
      <c r="F402" s="36">
        <v>0.05</v>
      </c>
      <c r="G402" s="35">
        <v>47000000</v>
      </c>
      <c r="H402" s="35" t="s">
        <v>1140</v>
      </c>
      <c r="I402" s="35"/>
      <c r="J402" s="32"/>
      <c r="K402" s="32"/>
      <c r="L402" s="32" t="s">
        <v>31</v>
      </c>
      <c r="M402" s="32"/>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1"/>
      <c r="DG402" s="101"/>
      <c r="DH402" s="101"/>
      <c r="DI402" s="101"/>
      <c r="DJ402" s="101"/>
      <c r="DK402" s="101"/>
      <c r="DL402" s="101"/>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c r="GE402" s="101"/>
      <c r="GF402" s="101"/>
      <c r="GG402" s="101"/>
      <c r="GH402" s="101"/>
      <c r="GI402" s="101"/>
      <c r="GJ402" s="101"/>
      <c r="GK402" s="101"/>
      <c r="GL402" s="101"/>
      <c r="GM402" s="101"/>
      <c r="GN402" s="101"/>
      <c r="GO402" s="101"/>
      <c r="GP402" s="101"/>
      <c r="GQ402" s="101"/>
      <c r="GR402" s="101"/>
      <c r="GS402" s="101"/>
      <c r="GT402" s="101"/>
      <c r="GU402" s="101"/>
      <c r="GV402" s="101"/>
      <c r="GW402" s="101"/>
      <c r="GX402" s="101"/>
      <c r="GY402" s="101"/>
      <c r="GZ402" s="101"/>
      <c r="HA402" s="101"/>
      <c r="HB402" s="101"/>
      <c r="HC402" s="101"/>
      <c r="HD402" s="101"/>
      <c r="HE402" s="101"/>
      <c r="HF402" s="101"/>
      <c r="HG402" s="101"/>
      <c r="HH402" s="101"/>
      <c r="HI402" s="101"/>
      <c r="HJ402" s="101"/>
      <c r="HK402" s="101"/>
      <c r="HL402" s="101"/>
      <c r="HM402" s="101"/>
      <c r="HN402" s="101"/>
      <c r="HO402" s="101"/>
      <c r="HP402" s="101"/>
      <c r="HQ402" s="101"/>
      <c r="HR402" s="101"/>
      <c r="HS402" s="101"/>
      <c r="HT402" s="101"/>
      <c r="HU402" s="101"/>
      <c r="HV402" s="101"/>
      <c r="HW402" s="101"/>
      <c r="HX402" s="101"/>
      <c r="HY402" s="101"/>
      <c r="HZ402" s="101"/>
      <c r="IA402" s="101"/>
      <c r="IB402" s="101"/>
      <c r="IC402" s="101"/>
      <c r="ID402" s="101"/>
      <c r="IE402" s="101"/>
      <c r="IF402" s="101"/>
      <c r="IG402" s="101"/>
      <c r="IH402" s="101"/>
      <c r="II402" s="101"/>
      <c r="IJ402" s="101"/>
      <c r="IK402" s="101"/>
      <c r="IL402" s="101"/>
      <c r="IM402" s="101"/>
      <c r="IN402" s="101"/>
      <c r="IO402" s="101"/>
      <c r="IP402" s="101"/>
      <c r="IQ402" s="101"/>
      <c r="IR402" s="101"/>
      <c r="IS402" s="101"/>
      <c r="IT402" s="101"/>
      <c r="IU402" s="101"/>
      <c r="IV402" s="101"/>
      <c r="IW402" s="101"/>
      <c r="IX402" s="101"/>
      <c r="IY402" s="101"/>
      <c r="IZ402" s="101"/>
      <c r="JA402" s="101"/>
      <c r="JB402" s="101"/>
      <c r="JC402" s="101"/>
      <c r="JD402" s="101"/>
      <c r="JE402" s="101"/>
      <c r="JF402" s="101"/>
      <c r="JG402" s="101"/>
      <c r="JH402" s="101"/>
      <c r="JI402" s="101"/>
      <c r="JJ402" s="101"/>
      <c r="JK402" s="101"/>
      <c r="JL402" s="101"/>
      <c r="JM402" s="101"/>
      <c r="JN402" s="101"/>
      <c r="JO402" s="101"/>
      <c r="JP402" s="101"/>
      <c r="JQ402" s="101"/>
      <c r="JR402" s="101"/>
      <c r="JS402" s="101"/>
      <c r="JT402" s="101"/>
      <c r="JU402" s="101"/>
      <c r="JV402" s="101"/>
      <c r="JW402" s="101"/>
      <c r="JX402" s="101"/>
      <c r="JY402" s="101"/>
      <c r="JZ402" s="101"/>
      <c r="KA402" s="101"/>
      <c r="KB402" s="101"/>
      <c r="KC402" s="101"/>
      <c r="KD402" s="101"/>
      <c r="KE402" s="101"/>
      <c r="KF402" s="101"/>
      <c r="KG402" s="101"/>
      <c r="KH402" s="101"/>
      <c r="KI402" s="101"/>
      <c r="KJ402" s="101"/>
      <c r="KK402" s="101"/>
      <c r="KL402" s="101"/>
      <c r="KM402" s="101"/>
      <c r="KN402" s="101"/>
      <c r="KO402" s="101"/>
      <c r="KP402" s="101"/>
      <c r="KQ402" s="101"/>
      <c r="KR402" s="101"/>
      <c r="KS402" s="101"/>
      <c r="KT402" s="101"/>
      <c r="KU402" s="101"/>
      <c r="KV402" s="101"/>
      <c r="KW402" s="101"/>
      <c r="KX402" s="101"/>
      <c r="KY402" s="101"/>
      <c r="KZ402" s="101"/>
      <c r="LA402" s="101"/>
    </row>
    <row r="403" spans="1:313" s="6" customFormat="1" ht="30" customHeight="1" x14ac:dyDescent="0.25">
      <c r="A403" s="21" t="s">
        <v>792</v>
      </c>
      <c r="B403" s="21"/>
      <c r="C403" s="21"/>
      <c r="D403" s="22"/>
      <c r="E403" s="23">
        <f t="shared" ref="E403:E404" si="64">G403*F403</f>
        <v>270000</v>
      </c>
      <c r="F403" s="24">
        <v>4.4999999999999998E-2</v>
      </c>
      <c r="G403" s="23">
        <v>6000000</v>
      </c>
      <c r="H403" s="23" t="s">
        <v>260</v>
      </c>
      <c r="I403" s="23"/>
      <c r="J403" s="21"/>
      <c r="K403" s="21"/>
      <c r="L403" s="21" t="s">
        <v>917</v>
      </c>
      <c r="M403" s="2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1"/>
      <c r="DG403" s="101"/>
      <c r="DH403" s="101"/>
      <c r="DI403" s="101"/>
      <c r="DJ403" s="101"/>
      <c r="DK403" s="101"/>
      <c r="DL403" s="101"/>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c r="GE403" s="101"/>
      <c r="GF403" s="101"/>
      <c r="GG403" s="101"/>
      <c r="GH403" s="101"/>
      <c r="GI403" s="101"/>
      <c r="GJ403" s="101"/>
      <c r="GK403" s="101"/>
      <c r="GL403" s="101"/>
      <c r="GM403" s="101"/>
      <c r="GN403" s="101"/>
      <c r="GO403" s="101"/>
      <c r="GP403" s="101"/>
      <c r="GQ403" s="101"/>
      <c r="GR403" s="101"/>
      <c r="GS403" s="101"/>
      <c r="GT403" s="101"/>
      <c r="GU403" s="101"/>
      <c r="GV403" s="101"/>
      <c r="GW403" s="101"/>
      <c r="GX403" s="101"/>
      <c r="GY403" s="101"/>
      <c r="GZ403" s="101"/>
      <c r="HA403" s="101"/>
      <c r="HB403" s="101"/>
      <c r="HC403" s="101"/>
      <c r="HD403" s="101"/>
      <c r="HE403" s="101"/>
      <c r="HF403" s="101"/>
      <c r="HG403" s="101"/>
      <c r="HH403" s="101"/>
      <c r="HI403" s="101"/>
      <c r="HJ403" s="101"/>
      <c r="HK403" s="101"/>
      <c r="HL403" s="101"/>
      <c r="HM403" s="101"/>
      <c r="HN403" s="101"/>
      <c r="HO403" s="101"/>
      <c r="HP403" s="101"/>
      <c r="HQ403" s="101"/>
      <c r="HR403" s="101"/>
      <c r="HS403" s="101"/>
      <c r="HT403" s="101"/>
      <c r="HU403" s="101"/>
      <c r="HV403" s="101"/>
      <c r="HW403" s="101"/>
      <c r="HX403" s="101"/>
      <c r="HY403" s="101"/>
      <c r="HZ403" s="101"/>
      <c r="IA403" s="101"/>
      <c r="IB403" s="101"/>
      <c r="IC403" s="101"/>
      <c r="ID403" s="101"/>
      <c r="IE403" s="101"/>
      <c r="IF403" s="101"/>
      <c r="IG403" s="101"/>
      <c r="IH403" s="101"/>
      <c r="II403" s="101"/>
      <c r="IJ403" s="101"/>
      <c r="IK403" s="101"/>
      <c r="IL403" s="101"/>
      <c r="IM403" s="101"/>
      <c r="IN403" s="101"/>
      <c r="IO403" s="101"/>
      <c r="IP403" s="101"/>
      <c r="IQ403" s="101"/>
      <c r="IR403" s="101"/>
      <c r="IS403" s="101"/>
      <c r="IT403" s="101"/>
      <c r="IU403" s="101"/>
      <c r="IV403" s="101"/>
      <c r="IW403" s="101"/>
      <c r="IX403" s="101"/>
      <c r="IY403" s="101"/>
      <c r="IZ403" s="101"/>
      <c r="JA403" s="101"/>
      <c r="JB403" s="101"/>
      <c r="JC403" s="101"/>
      <c r="JD403" s="101"/>
      <c r="JE403" s="101"/>
      <c r="JF403" s="101"/>
      <c r="JG403" s="101"/>
      <c r="JH403" s="101"/>
      <c r="JI403" s="101"/>
      <c r="JJ403" s="101"/>
      <c r="JK403" s="101"/>
      <c r="JL403" s="101"/>
      <c r="JM403" s="101"/>
      <c r="JN403" s="101"/>
      <c r="JO403" s="101"/>
      <c r="JP403" s="101"/>
      <c r="JQ403" s="101"/>
      <c r="JR403" s="101"/>
      <c r="JS403" s="101"/>
      <c r="JT403" s="101"/>
      <c r="JU403" s="101"/>
      <c r="JV403" s="101"/>
      <c r="JW403" s="101"/>
      <c r="JX403" s="101"/>
      <c r="JY403" s="101"/>
      <c r="JZ403" s="101"/>
      <c r="KA403" s="101"/>
      <c r="KB403" s="101"/>
      <c r="KC403" s="101"/>
      <c r="KD403" s="101"/>
      <c r="KE403" s="101"/>
      <c r="KF403" s="101"/>
      <c r="KG403" s="101"/>
      <c r="KH403" s="101"/>
      <c r="KI403" s="101"/>
      <c r="KJ403" s="101"/>
      <c r="KK403" s="101"/>
      <c r="KL403" s="101"/>
      <c r="KM403" s="101"/>
      <c r="KN403" s="101"/>
      <c r="KO403" s="101"/>
      <c r="KP403" s="101"/>
      <c r="KQ403" s="101"/>
      <c r="KR403" s="101"/>
      <c r="KS403" s="101"/>
      <c r="KT403" s="101"/>
      <c r="KU403" s="101"/>
      <c r="KV403" s="101"/>
      <c r="KW403" s="101"/>
      <c r="KX403" s="101"/>
      <c r="KY403" s="101"/>
      <c r="KZ403" s="101"/>
      <c r="LA403" s="101"/>
    </row>
    <row r="404" spans="1:313" s="6" customFormat="1" ht="30" customHeight="1" x14ac:dyDescent="0.25">
      <c r="A404" s="21"/>
      <c r="B404" s="21"/>
      <c r="C404" s="21"/>
      <c r="D404" s="22"/>
      <c r="E404" s="23">
        <f t="shared" si="64"/>
        <v>500000</v>
      </c>
      <c r="F404" s="24">
        <v>0.05</v>
      </c>
      <c r="G404" s="23">
        <v>10000000</v>
      </c>
      <c r="H404" s="23"/>
      <c r="I404" s="23"/>
      <c r="J404" s="21"/>
      <c r="K404" s="21"/>
      <c r="L404" s="21" t="s">
        <v>918</v>
      </c>
      <c r="M404" s="2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1"/>
      <c r="DG404" s="101"/>
      <c r="DH404" s="101"/>
      <c r="DI404" s="101"/>
      <c r="DJ404" s="101"/>
      <c r="DK404" s="101"/>
      <c r="DL404" s="101"/>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c r="GE404" s="101"/>
      <c r="GF404" s="101"/>
      <c r="GG404" s="101"/>
      <c r="GH404" s="101"/>
      <c r="GI404" s="101"/>
      <c r="GJ404" s="101"/>
      <c r="GK404" s="101"/>
      <c r="GL404" s="101"/>
      <c r="GM404" s="101"/>
      <c r="GN404" s="101"/>
      <c r="GO404" s="101"/>
      <c r="GP404" s="101"/>
      <c r="GQ404" s="101"/>
      <c r="GR404" s="101"/>
      <c r="GS404" s="101"/>
      <c r="GT404" s="101"/>
      <c r="GU404" s="101"/>
      <c r="GV404" s="101"/>
      <c r="GW404" s="101"/>
      <c r="GX404" s="101"/>
      <c r="GY404" s="101"/>
      <c r="GZ404" s="101"/>
      <c r="HA404" s="101"/>
      <c r="HB404" s="101"/>
      <c r="HC404" s="101"/>
      <c r="HD404" s="101"/>
      <c r="HE404" s="101"/>
      <c r="HF404" s="101"/>
      <c r="HG404" s="101"/>
      <c r="HH404" s="101"/>
      <c r="HI404" s="101"/>
      <c r="HJ404" s="101"/>
      <c r="HK404" s="101"/>
      <c r="HL404" s="101"/>
      <c r="HM404" s="101"/>
      <c r="HN404" s="101"/>
      <c r="HO404" s="101"/>
      <c r="HP404" s="101"/>
      <c r="HQ404" s="101"/>
      <c r="HR404" s="101"/>
      <c r="HS404" s="101"/>
      <c r="HT404" s="101"/>
      <c r="HU404" s="101"/>
      <c r="HV404" s="101"/>
      <c r="HW404" s="101"/>
      <c r="HX404" s="101"/>
      <c r="HY404" s="101"/>
      <c r="HZ404" s="101"/>
      <c r="IA404" s="101"/>
      <c r="IB404" s="101"/>
      <c r="IC404" s="101"/>
      <c r="ID404" s="101"/>
      <c r="IE404" s="101"/>
      <c r="IF404" s="101"/>
      <c r="IG404" s="101"/>
      <c r="IH404" s="101"/>
      <c r="II404" s="101"/>
      <c r="IJ404" s="101"/>
      <c r="IK404" s="101"/>
      <c r="IL404" s="101"/>
      <c r="IM404" s="101"/>
      <c r="IN404" s="101"/>
      <c r="IO404" s="101"/>
      <c r="IP404" s="101"/>
      <c r="IQ404" s="101"/>
      <c r="IR404" s="101"/>
      <c r="IS404" s="101"/>
      <c r="IT404" s="101"/>
      <c r="IU404" s="101"/>
      <c r="IV404" s="101"/>
      <c r="IW404" s="101"/>
      <c r="IX404" s="101"/>
      <c r="IY404" s="101"/>
      <c r="IZ404" s="101"/>
      <c r="JA404" s="101"/>
      <c r="JB404" s="101"/>
      <c r="JC404" s="101"/>
      <c r="JD404" s="101"/>
      <c r="JE404" s="101"/>
      <c r="JF404" s="101"/>
      <c r="JG404" s="101"/>
      <c r="JH404" s="101"/>
      <c r="JI404" s="101"/>
      <c r="JJ404" s="101"/>
      <c r="JK404" s="101"/>
      <c r="JL404" s="101"/>
      <c r="JM404" s="101"/>
      <c r="JN404" s="101"/>
      <c r="JO404" s="101"/>
      <c r="JP404" s="101"/>
      <c r="JQ404" s="101"/>
      <c r="JR404" s="101"/>
      <c r="JS404" s="101"/>
      <c r="JT404" s="101"/>
      <c r="JU404" s="101"/>
      <c r="JV404" s="101"/>
      <c r="JW404" s="101"/>
      <c r="JX404" s="101"/>
      <c r="JY404" s="101"/>
      <c r="JZ404" s="101"/>
      <c r="KA404" s="101"/>
      <c r="KB404" s="101"/>
      <c r="KC404" s="101"/>
      <c r="KD404" s="101"/>
      <c r="KE404" s="101"/>
      <c r="KF404" s="101"/>
      <c r="KG404" s="101"/>
      <c r="KH404" s="101"/>
      <c r="KI404" s="101"/>
      <c r="KJ404" s="101"/>
      <c r="KK404" s="101"/>
      <c r="KL404" s="101"/>
      <c r="KM404" s="101"/>
      <c r="KN404" s="101"/>
      <c r="KO404" s="101"/>
      <c r="KP404" s="101"/>
      <c r="KQ404" s="101"/>
      <c r="KR404" s="101"/>
      <c r="KS404" s="101"/>
      <c r="KT404" s="101"/>
      <c r="KU404" s="101"/>
      <c r="KV404" s="101"/>
      <c r="KW404" s="101"/>
      <c r="KX404" s="101"/>
      <c r="KY404" s="101"/>
      <c r="KZ404" s="101"/>
      <c r="LA404" s="101"/>
    </row>
    <row r="405" spans="1:313" s="6" customFormat="1" ht="30" customHeight="1" x14ac:dyDescent="0.25">
      <c r="A405" s="31" t="s">
        <v>940</v>
      </c>
      <c r="B405" s="31"/>
      <c r="C405" s="31"/>
      <c r="D405" s="22"/>
      <c r="E405" s="23">
        <v>5000000</v>
      </c>
      <c r="F405" s="21"/>
      <c r="G405" s="21" t="s">
        <v>2</v>
      </c>
      <c r="H405" s="21"/>
      <c r="I405" s="21"/>
      <c r="J405" s="21"/>
      <c r="K405" s="21"/>
      <c r="L405" s="21" t="s">
        <v>925</v>
      </c>
      <c r="M405" s="2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1"/>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c r="GE405" s="101"/>
      <c r="GF405" s="101"/>
      <c r="GG405" s="101"/>
      <c r="GH405" s="101"/>
      <c r="GI405" s="101"/>
      <c r="GJ405" s="101"/>
      <c r="GK405" s="101"/>
      <c r="GL405" s="101"/>
      <c r="GM405" s="101"/>
      <c r="GN405" s="101"/>
      <c r="GO405" s="101"/>
      <c r="GP405" s="101"/>
      <c r="GQ405" s="101"/>
      <c r="GR405" s="101"/>
      <c r="GS405" s="101"/>
      <c r="GT405" s="101"/>
      <c r="GU405" s="101"/>
      <c r="GV405" s="101"/>
      <c r="GW405" s="101"/>
      <c r="GX405" s="101"/>
      <c r="GY405" s="101"/>
      <c r="GZ405" s="101"/>
      <c r="HA405" s="101"/>
      <c r="HB405" s="101"/>
      <c r="HC405" s="101"/>
      <c r="HD405" s="101"/>
      <c r="HE405" s="101"/>
      <c r="HF405" s="101"/>
      <c r="HG405" s="101"/>
      <c r="HH405" s="101"/>
      <c r="HI405" s="101"/>
      <c r="HJ405" s="101"/>
      <c r="HK405" s="101"/>
      <c r="HL405" s="101"/>
      <c r="HM405" s="101"/>
      <c r="HN405" s="101"/>
      <c r="HO405" s="101"/>
      <c r="HP405" s="101"/>
      <c r="HQ405" s="101"/>
      <c r="HR405" s="101"/>
      <c r="HS405" s="101"/>
      <c r="HT405" s="101"/>
      <c r="HU405" s="101"/>
      <c r="HV405" s="101"/>
      <c r="HW405" s="101"/>
      <c r="HX405" s="101"/>
      <c r="HY405" s="101"/>
      <c r="HZ405" s="101"/>
      <c r="IA405" s="101"/>
      <c r="IB405" s="101"/>
      <c r="IC405" s="101"/>
      <c r="ID405" s="101"/>
      <c r="IE405" s="101"/>
      <c r="IF405" s="101"/>
      <c r="IG405" s="101"/>
      <c r="IH405" s="101"/>
      <c r="II405" s="101"/>
      <c r="IJ405" s="101"/>
      <c r="IK405" s="101"/>
      <c r="IL405" s="101"/>
      <c r="IM405" s="101"/>
      <c r="IN405" s="101"/>
      <c r="IO405" s="101"/>
      <c r="IP405" s="101"/>
      <c r="IQ405" s="101"/>
      <c r="IR405" s="101"/>
      <c r="IS405" s="101"/>
      <c r="IT405" s="101"/>
      <c r="IU405" s="101"/>
      <c r="IV405" s="101"/>
      <c r="IW405" s="101"/>
      <c r="IX405" s="101"/>
      <c r="IY405" s="101"/>
      <c r="IZ405" s="101"/>
      <c r="JA405" s="101"/>
      <c r="JB405" s="101"/>
      <c r="JC405" s="101"/>
      <c r="JD405" s="101"/>
      <c r="JE405" s="101"/>
      <c r="JF405" s="101"/>
      <c r="JG405" s="101"/>
      <c r="JH405" s="101"/>
      <c r="JI405" s="101"/>
      <c r="JJ405" s="101"/>
      <c r="JK405" s="101"/>
      <c r="JL405" s="101"/>
      <c r="JM405" s="101"/>
      <c r="JN405" s="101"/>
      <c r="JO405" s="101"/>
      <c r="JP405" s="101"/>
      <c r="JQ405" s="101"/>
      <c r="JR405" s="101"/>
      <c r="JS405" s="101"/>
      <c r="JT405" s="101"/>
      <c r="JU405" s="101"/>
      <c r="JV405" s="101"/>
      <c r="JW405" s="101"/>
      <c r="JX405" s="101"/>
      <c r="JY405" s="101"/>
      <c r="JZ405" s="101"/>
      <c r="KA405" s="101"/>
      <c r="KB405" s="101"/>
      <c r="KC405" s="101"/>
      <c r="KD405" s="101"/>
      <c r="KE405" s="101"/>
      <c r="KF405" s="101"/>
      <c r="KG405" s="101"/>
      <c r="KH405" s="101"/>
      <c r="KI405" s="101"/>
      <c r="KJ405" s="101"/>
      <c r="KK405" s="101"/>
      <c r="KL405" s="101"/>
      <c r="KM405" s="101"/>
      <c r="KN405" s="101"/>
      <c r="KO405" s="101"/>
      <c r="KP405" s="101"/>
      <c r="KQ405" s="101"/>
      <c r="KR405" s="101"/>
      <c r="KS405" s="101"/>
      <c r="KT405" s="101"/>
      <c r="KU405" s="101"/>
      <c r="KV405" s="101"/>
      <c r="KW405" s="101"/>
      <c r="KX405" s="101"/>
      <c r="KY405" s="101"/>
      <c r="KZ405" s="101"/>
      <c r="LA405" s="101"/>
    </row>
    <row r="406" spans="1:313" s="6" customFormat="1" ht="30" customHeight="1" x14ac:dyDescent="0.25">
      <c r="A406" s="31" t="s">
        <v>947</v>
      </c>
      <c r="B406" s="31"/>
      <c r="C406" s="31"/>
      <c r="D406" s="22"/>
      <c r="E406" s="52">
        <f t="shared" ref="E406" si="65">G406*F406</f>
        <v>9389900</v>
      </c>
      <c r="F406" s="59">
        <v>0.05</v>
      </c>
      <c r="G406" s="52">
        <v>187798000</v>
      </c>
      <c r="H406" s="52" t="s">
        <v>632</v>
      </c>
      <c r="I406" s="52"/>
      <c r="J406" s="31"/>
      <c r="K406" s="31"/>
      <c r="L406" s="31" t="s">
        <v>449</v>
      </c>
      <c r="M406" s="31">
        <v>5</v>
      </c>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1"/>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c r="GE406" s="101"/>
      <c r="GF406" s="101"/>
      <c r="GG406" s="101"/>
      <c r="GH406" s="101"/>
      <c r="GI406" s="101"/>
      <c r="GJ406" s="101"/>
      <c r="GK406" s="101"/>
      <c r="GL406" s="101"/>
      <c r="GM406" s="101"/>
      <c r="GN406" s="101"/>
      <c r="GO406" s="101"/>
      <c r="GP406" s="101"/>
      <c r="GQ406" s="101"/>
      <c r="GR406" s="101"/>
      <c r="GS406" s="101"/>
      <c r="GT406" s="101"/>
      <c r="GU406" s="101"/>
      <c r="GV406" s="101"/>
      <c r="GW406" s="101"/>
      <c r="GX406" s="101"/>
      <c r="GY406" s="101"/>
      <c r="GZ406" s="101"/>
      <c r="HA406" s="101"/>
      <c r="HB406" s="101"/>
      <c r="HC406" s="101"/>
      <c r="HD406" s="101"/>
      <c r="HE406" s="101"/>
      <c r="HF406" s="101"/>
      <c r="HG406" s="101"/>
      <c r="HH406" s="101"/>
      <c r="HI406" s="101"/>
      <c r="HJ406" s="101"/>
      <c r="HK406" s="101"/>
      <c r="HL406" s="101"/>
      <c r="HM406" s="101"/>
      <c r="HN406" s="101"/>
      <c r="HO406" s="101"/>
      <c r="HP406" s="101"/>
      <c r="HQ406" s="101"/>
      <c r="HR406" s="101"/>
      <c r="HS406" s="101"/>
      <c r="HT406" s="101"/>
      <c r="HU406" s="101"/>
      <c r="HV406" s="101"/>
      <c r="HW406" s="101"/>
      <c r="HX406" s="101"/>
      <c r="HY406" s="101"/>
      <c r="HZ406" s="101"/>
      <c r="IA406" s="101"/>
      <c r="IB406" s="101"/>
      <c r="IC406" s="101"/>
      <c r="ID406" s="101"/>
      <c r="IE406" s="101"/>
      <c r="IF406" s="101"/>
      <c r="IG406" s="101"/>
      <c r="IH406" s="101"/>
      <c r="II406" s="101"/>
      <c r="IJ406" s="101"/>
      <c r="IK406" s="101"/>
      <c r="IL406" s="101"/>
      <c r="IM406" s="101"/>
      <c r="IN406" s="101"/>
      <c r="IO406" s="101"/>
      <c r="IP406" s="101"/>
      <c r="IQ406" s="101"/>
      <c r="IR406" s="101"/>
      <c r="IS406" s="101"/>
      <c r="IT406" s="101"/>
      <c r="IU406" s="101"/>
      <c r="IV406" s="101"/>
      <c r="IW406" s="101"/>
      <c r="IX406" s="101"/>
      <c r="IY406" s="101"/>
      <c r="IZ406" s="101"/>
      <c r="JA406" s="101"/>
      <c r="JB406" s="101"/>
      <c r="JC406" s="101"/>
      <c r="JD406" s="101"/>
      <c r="JE406" s="101"/>
      <c r="JF406" s="101"/>
      <c r="JG406" s="101"/>
      <c r="JH406" s="101"/>
      <c r="JI406" s="101"/>
      <c r="JJ406" s="101"/>
      <c r="JK406" s="101"/>
      <c r="JL406" s="101"/>
      <c r="JM406" s="101"/>
      <c r="JN406" s="101"/>
      <c r="JO406" s="101"/>
      <c r="JP406" s="101"/>
      <c r="JQ406" s="101"/>
      <c r="JR406" s="101"/>
      <c r="JS406" s="101"/>
      <c r="JT406" s="101"/>
      <c r="JU406" s="101"/>
      <c r="JV406" s="101"/>
      <c r="JW406" s="101"/>
      <c r="JX406" s="101"/>
      <c r="JY406" s="101"/>
      <c r="JZ406" s="101"/>
      <c r="KA406" s="101"/>
      <c r="KB406" s="101"/>
      <c r="KC406" s="101"/>
      <c r="KD406" s="101"/>
      <c r="KE406" s="101"/>
      <c r="KF406" s="101"/>
      <c r="KG406" s="101"/>
      <c r="KH406" s="101"/>
      <c r="KI406" s="101"/>
      <c r="KJ406" s="101"/>
      <c r="KK406" s="101"/>
      <c r="KL406" s="101"/>
      <c r="KM406" s="101"/>
      <c r="KN406" s="101"/>
      <c r="KO406" s="101"/>
      <c r="KP406" s="101"/>
      <c r="KQ406" s="101"/>
      <c r="KR406" s="101"/>
      <c r="KS406" s="101"/>
      <c r="KT406" s="101"/>
      <c r="KU406" s="101"/>
      <c r="KV406" s="101"/>
      <c r="KW406" s="101"/>
      <c r="KX406" s="101"/>
      <c r="KY406" s="101"/>
      <c r="KZ406" s="101"/>
      <c r="LA406" s="101"/>
    </row>
    <row r="407" spans="1:313" s="6" customFormat="1" ht="30" customHeight="1" x14ac:dyDescent="0.25">
      <c r="A407" s="21"/>
      <c r="B407" s="21"/>
      <c r="C407" s="21"/>
      <c r="D407" s="22"/>
      <c r="E407" s="23">
        <v>50000000</v>
      </c>
      <c r="F407" s="24">
        <v>0.04</v>
      </c>
      <c r="G407" s="52" t="s">
        <v>2</v>
      </c>
      <c r="H407" s="21" t="s">
        <v>812</v>
      </c>
      <c r="I407" s="21"/>
      <c r="J407" s="21"/>
      <c r="K407" s="21"/>
      <c r="L407" s="21" t="s">
        <v>811</v>
      </c>
      <c r="M407" s="21">
        <v>10</v>
      </c>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1"/>
      <c r="DG407" s="101"/>
      <c r="DH407" s="101"/>
      <c r="DI407" s="101"/>
      <c r="DJ407" s="101"/>
      <c r="DK407" s="101"/>
      <c r="DL407" s="101"/>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c r="GE407" s="101"/>
      <c r="GF407" s="101"/>
      <c r="GG407" s="101"/>
      <c r="GH407" s="101"/>
      <c r="GI407" s="101"/>
      <c r="GJ407" s="101"/>
      <c r="GK407" s="101"/>
      <c r="GL407" s="101"/>
      <c r="GM407" s="101"/>
      <c r="GN407" s="101"/>
      <c r="GO407" s="101"/>
      <c r="GP407" s="101"/>
      <c r="GQ407" s="101"/>
      <c r="GR407" s="101"/>
      <c r="GS407" s="101"/>
      <c r="GT407" s="101"/>
      <c r="GU407" s="101"/>
      <c r="GV407" s="101"/>
      <c r="GW407" s="101"/>
      <c r="GX407" s="101"/>
      <c r="GY407" s="101"/>
      <c r="GZ407" s="101"/>
      <c r="HA407" s="101"/>
      <c r="HB407" s="101"/>
      <c r="HC407" s="101"/>
      <c r="HD407" s="101"/>
      <c r="HE407" s="101"/>
      <c r="HF407" s="101"/>
      <c r="HG407" s="101"/>
      <c r="HH407" s="101"/>
      <c r="HI407" s="101"/>
      <c r="HJ407" s="101"/>
      <c r="HK407" s="101"/>
      <c r="HL407" s="101"/>
      <c r="HM407" s="101"/>
      <c r="HN407" s="101"/>
      <c r="HO407" s="101"/>
      <c r="HP407" s="101"/>
      <c r="HQ407" s="101"/>
      <c r="HR407" s="101"/>
      <c r="HS407" s="101"/>
      <c r="HT407" s="101"/>
      <c r="HU407" s="101"/>
      <c r="HV407" s="101"/>
      <c r="HW407" s="101"/>
      <c r="HX407" s="101"/>
      <c r="HY407" s="101"/>
      <c r="HZ407" s="101"/>
      <c r="IA407" s="101"/>
      <c r="IB407" s="101"/>
      <c r="IC407" s="101"/>
      <c r="ID407" s="101"/>
      <c r="IE407" s="101"/>
      <c r="IF407" s="101"/>
      <c r="IG407" s="101"/>
      <c r="IH407" s="101"/>
      <c r="II407" s="101"/>
      <c r="IJ407" s="101"/>
      <c r="IK407" s="101"/>
      <c r="IL407" s="101"/>
      <c r="IM407" s="101"/>
      <c r="IN407" s="101"/>
      <c r="IO407" s="101"/>
      <c r="IP407" s="101"/>
      <c r="IQ407" s="101"/>
      <c r="IR407" s="101"/>
      <c r="IS407" s="101"/>
      <c r="IT407" s="101"/>
      <c r="IU407" s="101"/>
      <c r="IV407" s="101"/>
      <c r="IW407" s="101"/>
      <c r="IX407" s="101"/>
      <c r="IY407" s="101"/>
      <c r="IZ407" s="101"/>
      <c r="JA407" s="101"/>
      <c r="JB407" s="101"/>
      <c r="JC407" s="101"/>
      <c r="JD407" s="101"/>
      <c r="JE407" s="101"/>
      <c r="JF407" s="101"/>
      <c r="JG407" s="101"/>
      <c r="JH407" s="101"/>
      <c r="JI407" s="101"/>
      <c r="JJ407" s="101"/>
      <c r="JK407" s="101"/>
      <c r="JL407" s="101"/>
      <c r="JM407" s="101"/>
      <c r="JN407" s="101"/>
      <c r="JO407" s="101"/>
      <c r="JP407" s="101"/>
      <c r="JQ407" s="101"/>
      <c r="JR407" s="101"/>
      <c r="JS407" s="101"/>
      <c r="JT407" s="101"/>
      <c r="JU407" s="101"/>
      <c r="JV407" s="101"/>
      <c r="JW407" s="101"/>
      <c r="JX407" s="101"/>
      <c r="JY407" s="101"/>
      <c r="JZ407" s="101"/>
      <c r="KA407" s="101"/>
      <c r="KB407" s="101"/>
      <c r="KC407" s="101"/>
      <c r="KD407" s="101"/>
      <c r="KE407" s="101"/>
      <c r="KF407" s="101"/>
      <c r="KG407" s="101"/>
      <c r="KH407" s="101"/>
      <c r="KI407" s="101"/>
      <c r="KJ407" s="101"/>
      <c r="KK407" s="101"/>
      <c r="KL407" s="101"/>
      <c r="KM407" s="101"/>
      <c r="KN407" s="101"/>
      <c r="KO407" s="101"/>
      <c r="KP407" s="101"/>
      <c r="KQ407" s="101"/>
      <c r="KR407" s="101"/>
      <c r="KS407" s="101"/>
      <c r="KT407" s="101"/>
      <c r="KU407" s="101"/>
      <c r="KV407" s="101"/>
      <c r="KW407" s="101"/>
      <c r="KX407" s="101"/>
      <c r="KY407" s="101"/>
      <c r="KZ407" s="101"/>
      <c r="LA407" s="101"/>
    </row>
    <row r="408" spans="1:313" s="6" customFormat="1" ht="30" customHeight="1" x14ac:dyDescent="0.25">
      <c r="A408" s="21"/>
      <c r="B408" s="21"/>
      <c r="C408" s="21"/>
      <c r="D408" s="22"/>
      <c r="E408" s="23">
        <f t="shared" ref="E408" si="66">G408*F408</f>
        <v>1350000</v>
      </c>
      <c r="F408" s="24">
        <v>4.4999999999999998E-2</v>
      </c>
      <c r="G408" s="23">
        <v>30000000</v>
      </c>
      <c r="H408" s="23" t="s">
        <v>337</v>
      </c>
      <c r="I408" s="23"/>
      <c r="J408" s="21"/>
      <c r="K408" s="21">
        <v>7</v>
      </c>
      <c r="L408" s="21" t="s">
        <v>336</v>
      </c>
      <c r="M408" s="2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1"/>
      <c r="DG408" s="101"/>
      <c r="DH408" s="101"/>
      <c r="DI408" s="101"/>
      <c r="DJ408" s="101"/>
      <c r="DK408" s="101"/>
      <c r="DL408" s="101"/>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c r="GE408" s="101"/>
      <c r="GF408" s="101"/>
      <c r="GG408" s="101"/>
      <c r="GH408" s="101"/>
      <c r="GI408" s="101"/>
      <c r="GJ408" s="101"/>
      <c r="GK408" s="101"/>
      <c r="GL408" s="101"/>
      <c r="GM408" s="101"/>
      <c r="GN408" s="101"/>
      <c r="GO408" s="101"/>
      <c r="GP408" s="101"/>
      <c r="GQ408" s="101"/>
      <c r="GR408" s="101"/>
      <c r="GS408" s="101"/>
      <c r="GT408" s="101"/>
      <c r="GU408" s="101"/>
      <c r="GV408" s="101"/>
      <c r="GW408" s="101"/>
      <c r="GX408" s="101"/>
      <c r="GY408" s="101"/>
      <c r="GZ408" s="101"/>
      <c r="HA408" s="101"/>
      <c r="HB408" s="101"/>
      <c r="HC408" s="101"/>
      <c r="HD408" s="101"/>
      <c r="HE408" s="101"/>
      <c r="HF408" s="101"/>
      <c r="HG408" s="101"/>
      <c r="HH408" s="101"/>
      <c r="HI408" s="101"/>
      <c r="HJ408" s="101"/>
      <c r="HK408" s="101"/>
      <c r="HL408" s="101"/>
      <c r="HM408" s="101"/>
      <c r="HN408" s="101"/>
      <c r="HO408" s="101"/>
      <c r="HP408" s="101"/>
      <c r="HQ408" s="101"/>
      <c r="HR408" s="101"/>
      <c r="HS408" s="101"/>
      <c r="HT408" s="101"/>
      <c r="HU408" s="101"/>
      <c r="HV408" s="101"/>
      <c r="HW408" s="101"/>
      <c r="HX408" s="101"/>
      <c r="HY408" s="101"/>
      <c r="HZ408" s="101"/>
      <c r="IA408" s="101"/>
      <c r="IB408" s="101"/>
      <c r="IC408" s="101"/>
      <c r="ID408" s="101"/>
      <c r="IE408" s="101"/>
      <c r="IF408" s="101"/>
      <c r="IG408" s="101"/>
      <c r="IH408" s="101"/>
      <c r="II408" s="101"/>
      <c r="IJ408" s="101"/>
      <c r="IK408" s="101"/>
      <c r="IL408" s="101"/>
      <c r="IM408" s="101"/>
      <c r="IN408" s="101"/>
      <c r="IO408" s="101"/>
      <c r="IP408" s="101"/>
      <c r="IQ408" s="101"/>
      <c r="IR408" s="101"/>
      <c r="IS408" s="101"/>
      <c r="IT408" s="101"/>
      <c r="IU408" s="101"/>
      <c r="IV408" s="101"/>
      <c r="IW408" s="101"/>
      <c r="IX408" s="101"/>
      <c r="IY408" s="101"/>
      <c r="IZ408" s="101"/>
      <c r="JA408" s="101"/>
      <c r="JB408" s="101"/>
      <c r="JC408" s="101"/>
      <c r="JD408" s="101"/>
      <c r="JE408" s="101"/>
      <c r="JF408" s="101"/>
      <c r="JG408" s="101"/>
      <c r="JH408" s="101"/>
      <c r="JI408" s="101"/>
      <c r="JJ408" s="101"/>
      <c r="JK408" s="101"/>
      <c r="JL408" s="101"/>
      <c r="JM408" s="101"/>
      <c r="JN408" s="101"/>
      <c r="JO408" s="101"/>
      <c r="JP408" s="101"/>
      <c r="JQ408" s="101"/>
      <c r="JR408" s="101"/>
      <c r="JS408" s="101"/>
      <c r="JT408" s="101"/>
      <c r="JU408" s="101"/>
      <c r="JV408" s="101"/>
      <c r="JW408" s="101"/>
      <c r="JX408" s="101"/>
      <c r="JY408" s="101"/>
      <c r="JZ408" s="101"/>
      <c r="KA408" s="101"/>
      <c r="KB408" s="101"/>
      <c r="KC408" s="101"/>
      <c r="KD408" s="101"/>
      <c r="KE408" s="101"/>
      <c r="KF408" s="101"/>
      <c r="KG408" s="101"/>
      <c r="KH408" s="101"/>
      <c r="KI408" s="101"/>
      <c r="KJ408" s="101"/>
      <c r="KK408" s="101"/>
      <c r="KL408" s="101"/>
      <c r="KM408" s="101"/>
      <c r="KN408" s="101"/>
      <c r="KO408" s="101"/>
      <c r="KP408" s="101"/>
      <c r="KQ408" s="101"/>
      <c r="KR408" s="101"/>
      <c r="KS408" s="101"/>
      <c r="KT408" s="101"/>
      <c r="KU408" s="101"/>
      <c r="KV408" s="101"/>
      <c r="KW408" s="101"/>
      <c r="KX408" s="101"/>
      <c r="KY408" s="101"/>
      <c r="KZ408" s="101"/>
      <c r="LA408" s="101"/>
    </row>
    <row r="409" spans="1:313" s="6" customFormat="1" ht="30" customHeight="1" x14ac:dyDescent="0.25">
      <c r="A409" s="31" t="s">
        <v>939</v>
      </c>
      <c r="B409" s="31"/>
      <c r="C409" s="31"/>
      <c r="D409" s="22"/>
      <c r="E409" s="23">
        <v>1800000</v>
      </c>
      <c r="F409" s="24"/>
      <c r="G409" s="23" t="s">
        <v>2</v>
      </c>
      <c r="H409" s="23" t="s">
        <v>162</v>
      </c>
      <c r="I409" s="23"/>
      <c r="J409" s="21"/>
      <c r="K409" s="21"/>
      <c r="L409" s="21" t="s">
        <v>518</v>
      </c>
      <c r="M409" s="2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1"/>
      <c r="DG409" s="101"/>
      <c r="DH409" s="101"/>
      <c r="DI409" s="101"/>
      <c r="DJ409" s="101"/>
      <c r="DK409" s="101"/>
      <c r="DL409" s="101"/>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c r="GE409" s="101"/>
      <c r="GF409" s="101"/>
      <c r="GG409" s="101"/>
      <c r="GH409" s="101"/>
      <c r="GI409" s="101"/>
      <c r="GJ409" s="101"/>
      <c r="GK409" s="101"/>
      <c r="GL409" s="101"/>
      <c r="GM409" s="101"/>
      <c r="GN409" s="101"/>
      <c r="GO409" s="101"/>
      <c r="GP409" s="101"/>
      <c r="GQ409" s="101"/>
      <c r="GR409" s="101"/>
      <c r="GS409" s="101"/>
      <c r="GT409" s="101"/>
      <c r="GU409" s="101"/>
      <c r="GV409" s="101"/>
      <c r="GW409" s="101"/>
      <c r="GX409" s="101"/>
      <c r="GY409" s="101"/>
      <c r="GZ409" s="101"/>
      <c r="HA409" s="101"/>
      <c r="HB409" s="101"/>
      <c r="HC409" s="101"/>
      <c r="HD409" s="101"/>
      <c r="HE409" s="101"/>
      <c r="HF409" s="101"/>
      <c r="HG409" s="101"/>
      <c r="HH409" s="101"/>
      <c r="HI409" s="101"/>
      <c r="HJ409" s="101"/>
      <c r="HK409" s="101"/>
      <c r="HL409" s="101"/>
      <c r="HM409" s="101"/>
      <c r="HN409" s="101"/>
      <c r="HO409" s="101"/>
      <c r="HP409" s="101"/>
      <c r="HQ409" s="101"/>
      <c r="HR409" s="101"/>
      <c r="HS409" s="101"/>
      <c r="HT409" s="101"/>
      <c r="HU409" s="101"/>
      <c r="HV409" s="101"/>
      <c r="HW409" s="101"/>
      <c r="HX409" s="101"/>
      <c r="HY409" s="101"/>
      <c r="HZ409" s="101"/>
      <c r="IA409" s="101"/>
      <c r="IB409" s="101"/>
      <c r="IC409" s="101"/>
      <c r="ID409" s="101"/>
      <c r="IE409" s="101"/>
      <c r="IF409" s="101"/>
      <c r="IG409" s="101"/>
      <c r="IH409" s="101"/>
      <c r="II409" s="101"/>
      <c r="IJ409" s="101"/>
      <c r="IK409" s="101"/>
      <c r="IL409" s="101"/>
      <c r="IM409" s="101"/>
      <c r="IN409" s="101"/>
      <c r="IO409" s="101"/>
      <c r="IP409" s="101"/>
      <c r="IQ409" s="101"/>
      <c r="IR409" s="101"/>
      <c r="IS409" s="101"/>
      <c r="IT409" s="101"/>
      <c r="IU409" s="101"/>
      <c r="IV409" s="101"/>
      <c r="IW409" s="101"/>
      <c r="IX409" s="101"/>
      <c r="IY409" s="101"/>
      <c r="IZ409" s="101"/>
      <c r="JA409" s="101"/>
      <c r="JB409" s="101"/>
      <c r="JC409" s="101"/>
      <c r="JD409" s="101"/>
      <c r="JE409" s="101"/>
      <c r="JF409" s="101"/>
      <c r="JG409" s="101"/>
      <c r="JH409" s="101"/>
      <c r="JI409" s="101"/>
      <c r="JJ409" s="101"/>
      <c r="JK409" s="101"/>
      <c r="JL409" s="101"/>
      <c r="JM409" s="101"/>
      <c r="JN409" s="101"/>
      <c r="JO409" s="101"/>
      <c r="JP409" s="101"/>
      <c r="JQ409" s="101"/>
      <c r="JR409" s="101"/>
      <c r="JS409" s="101"/>
      <c r="JT409" s="101"/>
      <c r="JU409" s="101"/>
      <c r="JV409" s="101"/>
      <c r="JW409" s="101"/>
      <c r="JX409" s="101"/>
      <c r="JY409" s="101"/>
      <c r="JZ409" s="101"/>
      <c r="KA409" s="101"/>
      <c r="KB409" s="101"/>
      <c r="KC409" s="101"/>
      <c r="KD409" s="101"/>
      <c r="KE409" s="101"/>
      <c r="KF409" s="101"/>
      <c r="KG409" s="101"/>
      <c r="KH409" s="101"/>
      <c r="KI409" s="101"/>
      <c r="KJ409" s="101"/>
      <c r="KK409" s="101"/>
      <c r="KL409" s="101"/>
      <c r="KM409" s="101"/>
      <c r="KN409" s="101"/>
      <c r="KO409" s="101"/>
      <c r="KP409" s="101"/>
      <c r="KQ409" s="101"/>
      <c r="KR409" s="101"/>
      <c r="KS409" s="101"/>
      <c r="KT409" s="101"/>
      <c r="KU409" s="101"/>
      <c r="KV409" s="101"/>
      <c r="KW409" s="101"/>
      <c r="KX409" s="101"/>
      <c r="KY409" s="101"/>
      <c r="KZ409" s="101"/>
      <c r="LA409" s="101"/>
    </row>
    <row r="410" spans="1:313" s="6" customFormat="1" ht="30" customHeight="1" x14ac:dyDescent="0.25">
      <c r="A410" s="31" t="s">
        <v>945</v>
      </c>
      <c r="B410" s="31"/>
      <c r="C410" s="31"/>
      <c r="D410" s="22"/>
      <c r="E410" s="52">
        <v>4000000</v>
      </c>
      <c r="F410" s="31"/>
      <c r="G410" s="31" t="s">
        <v>2</v>
      </c>
      <c r="H410" s="31" t="s">
        <v>618</v>
      </c>
      <c r="I410" s="31"/>
      <c r="J410" s="31"/>
      <c r="K410" s="31"/>
      <c r="L410" s="21" t="s">
        <v>556</v>
      </c>
      <c r="M410" s="2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1"/>
      <c r="DG410" s="101"/>
      <c r="DH410" s="101"/>
      <c r="DI410" s="101"/>
      <c r="DJ410" s="101"/>
      <c r="DK410" s="101"/>
      <c r="DL410" s="101"/>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c r="GE410" s="101"/>
      <c r="GF410" s="101"/>
      <c r="GG410" s="101"/>
      <c r="GH410" s="101"/>
      <c r="GI410" s="101"/>
      <c r="GJ410" s="101"/>
      <c r="GK410" s="101"/>
      <c r="GL410" s="101"/>
      <c r="GM410" s="101"/>
      <c r="GN410" s="101"/>
      <c r="GO410" s="101"/>
      <c r="GP410" s="101"/>
      <c r="GQ410" s="101"/>
      <c r="GR410" s="101"/>
      <c r="GS410" s="101"/>
      <c r="GT410" s="101"/>
      <c r="GU410" s="101"/>
      <c r="GV410" s="101"/>
      <c r="GW410" s="101"/>
      <c r="GX410" s="101"/>
      <c r="GY410" s="101"/>
      <c r="GZ410" s="101"/>
      <c r="HA410" s="101"/>
      <c r="HB410" s="101"/>
      <c r="HC410" s="101"/>
      <c r="HD410" s="101"/>
      <c r="HE410" s="101"/>
      <c r="HF410" s="101"/>
      <c r="HG410" s="101"/>
      <c r="HH410" s="101"/>
      <c r="HI410" s="101"/>
      <c r="HJ410" s="101"/>
      <c r="HK410" s="101"/>
      <c r="HL410" s="101"/>
      <c r="HM410" s="101"/>
      <c r="HN410" s="101"/>
      <c r="HO410" s="101"/>
      <c r="HP410" s="101"/>
      <c r="HQ410" s="101"/>
      <c r="HR410" s="101"/>
      <c r="HS410" s="101"/>
      <c r="HT410" s="101"/>
      <c r="HU410" s="101"/>
      <c r="HV410" s="101"/>
      <c r="HW410" s="101"/>
      <c r="HX410" s="101"/>
      <c r="HY410" s="101"/>
      <c r="HZ410" s="101"/>
      <c r="IA410" s="101"/>
      <c r="IB410" s="101"/>
      <c r="IC410" s="101"/>
      <c r="ID410" s="101"/>
      <c r="IE410" s="101"/>
      <c r="IF410" s="101"/>
      <c r="IG410" s="101"/>
      <c r="IH410" s="101"/>
      <c r="II410" s="101"/>
      <c r="IJ410" s="101"/>
      <c r="IK410" s="101"/>
      <c r="IL410" s="101"/>
      <c r="IM410" s="101"/>
      <c r="IN410" s="101"/>
      <c r="IO410" s="101"/>
      <c r="IP410" s="101"/>
      <c r="IQ410" s="101"/>
      <c r="IR410" s="101"/>
      <c r="IS410" s="101"/>
      <c r="IT410" s="101"/>
      <c r="IU410" s="101"/>
      <c r="IV410" s="101"/>
      <c r="IW410" s="101"/>
      <c r="IX410" s="101"/>
      <c r="IY410" s="101"/>
      <c r="IZ410" s="101"/>
      <c r="JA410" s="101"/>
      <c r="JB410" s="101"/>
      <c r="JC410" s="101"/>
      <c r="JD410" s="101"/>
      <c r="JE410" s="101"/>
      <c r="JF410" s="101"/>
      <c r="JG410" s="101"/>
      <c r="JH410" s="101"/>
      <c r="JI410" s="101"/>
      <c r="JJ410" s="101"/>
      <c r="JK410" s="101"/>
      <c r="JL410" s="101"/>
      <c r="JM410" s="101"/>
      <c r="JN410" s="101"/>
      <c r="JO410" s="101"/>
      <c r="JP410" s="101"/>
      <c r="JQ410" s="101"/>
      <c r="JR410" s="101"/>
      <c r="JS410" s="101"/>
      <c r="JT410" s="101"/>
      <c r="JU410" s="101"/>
      <c r="JV410" s="101"/>
      <c r="JW410" s="101"/>
      <c r="JX410" s="101"/>
      <c r="JY410" s="101"/>
      <c r="JZ410" s="101"/>
      <c r="KA410" s="101"/>
      <c r="KB410" s="101"/>
      <c r="KC410" s="101"/>
      <c r="KD410" s="101"/>
      <c r="KE410" s="101"/>
      <c r="KF410" s="101"/>
      <c r="KG410" s="101"/>
      <c r="KH410" s="101"/>
      <c r="KI410" s="101"/>
      <c r="KJ410" s="101"/>
      <c r="KK410" s="101"/>
      <c r="KL410" s="101"/>
      <c r="KM410" s="101"/>
      <c r="KN410" s="101"/>
      <c r="KO410" s="101"/>
      <c r="KP410" s="101"/>
      <c r="KQ410" s="101"/>
      <c r="KR410" s="101"/>
      <c r="KS410" s="101"/>
      <c r="KT410" s="101"/>
      <c r="KU410" s="101"/>
      <c r="KV410" s="101"/>
      <c r="KW410" s="101"/>
      <c r="KX410" s="101"/>
      <c r="KY410" s="101"/>
      <c r="KZ410" s="101"/>
      <c r="LA410" s="101"/>
    </row>
    <row r="411" spans="1:313" s="6" customFormat="1" ht="30" customHeight="1" x14ac:dyDescent="0.25">
      <c r="A411" s="21" t="s">
        <v>946</v>
      </c>
      <c r="B411" s="21"/>
      <c r="C411" s="21"/>
      <c r="D411" s="22"/>
      <c r="E411" s="23">
        <v>9000000</v>
      </c>
      <c r="F411" s="21"/>
      <c r="G411" s="31" t="s">
        <v>2</v>
      </c>
      <c r="H411" s="21">
        <v>1192</v>
      </c>
      <c r="I411" s="21"/>
      <c r="J411" s="21"/>
      <c r="K411" s="21"/>
      <c r="L411" s="21" t="s">
        <v>832</v>
      </c>
      <c r="M411" s="2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1"/>
      <c r="DG411" s="101"/>
      <c r="DH411" s="101"/>
      <c r="DI411" s="101"/>
      <c r="DJ411" s="101"/>
      <c r="DK411" s="101"/>
      <c r="DL411" s="101"/>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c r="GE411" s="101"/>
      <c r="GF411" s="101"/>
      <c r="GG411" s="101"/>
      <c r="GH411" s="101"/>
      <c r="GI411" s="101"/>
      <c r="GJ411" s="101"/>
      <c r="GK411" s="101"/>
      <c r="GL411" s="101"/>
      <c r="GM411" s="101"/>
      <c r="GN411" s="101"/>
      <c r="GO411" s="101"/>
      <c r="GP411" s="101"/>
      <c r="GQ411" s="101"/>
      <c r="GR411" s="101"/>
      <c r="GS411" s="101"/>
      <c r="GT411" s="101"/>
      <c r="GU411" s="101"/>
      <c r="GV411" s="101"/>
      <c r="GW411" s="101"/>
      <c r="GX411" s="101"/>
      <c r="GY411" s="101"/>
      <c r="GZ411" s="101"/>
      <c r="HA411" s="101"/>
      <c r="HB411" s="101"/>
      <c r="HC411" s="101"/>
      <c r="HD411" s="101"/>
      <c r="HE411" s="101"/>
      <c r="HF411" s="101"/>
      <c r="HG411" s="101"/>
      <c r="HH411" s="101"/>
      <c r="HI411" s="101"/>
      <c r="HJ411" s="101"/>
      <c r="HK411" s="101"/>
      <c r="HL411" s="101"/>
      <c r="HM411" s="101"/>
      <c r="HN411" s="101"/>
      <c r="HO411" s="101"/>
      <c r="HP411" s="101"/>
      <c r="HQ411" s="101"/>
      <c r="HR411" s="101"/>
      <c r="HS411" s="101"/>
      <c r="HT411" s="101"/>
      <c r="HU411" s="101"/>
      <c r="HV411" s="101"/>
      <c r="HW411" s="101"/>
      <c r="HX411" s="101"/>
      <c r="HY411" s="101"/>
      <c r="HZ411" s="101"/>
      <c r="IA411" s="101"/>
      <c r="IB411" s="101"/>
      <c r="IC411" s="101"/>
      <c r="ID411" s="101"/>
      <c r="IE411" s="101"/>
      <c r="IF411" s="101"/>
      <c r="IG411" s="101"/>
      <c r="IH411" s="101"/>
      <c r="II411" s="101"/>
      <c r="IJ411" s="101"/>
      <c r="IK411" s="101"/>
      <c r="IL411" s="101"/>
      <c r="IM411" s="101"/>
      <c r="IN411" s="101"/>
      <c r="IO411" s="101"/>
      <c r="IP411" s="101"/>
      <c r="IQ411" s="101"/>
      <c r="IR411" s="101"/>
      <c r="IS411" s="101"/>
      <c r="IT411" s="101"/>
      <c r="IU411" s="101"/>
      <c r="IV411" s="101"/>
      <c r="IW411" s="101"/>
      <c r="IX411" s="101"/>
      <c r="IY411" s="101"/>
      <c r="IZ411" s="101"/>
      <c r="JA411" s="101"/>
      <c r="JB411" s="101"/>
      <c r="JC411" s="101"/>
      <c r="JD411" s="101"/>
      <c r="JE411" s="101"/>
      <c r="JF411" s="101"/>
      <c r="JG411" s="101"/>
      <c r="JH411" s="101"/>
      <c r="JI411" s="101"/>
      <c r="JJ411" s="101"/>
      <c r="JK411" s="101"/>
      <c r="JL411" s="101"/>
      <c r="JM411" s="101"/>
      <c r="JN411" s="101"/>
      <c r="JO411" s="101"/>
      <c r="JP411" s="101"/>
      <c r="JQ411" s="101"/>
      <c r="JR411" s="101"/>
      <c r="JS411" s="101"/>
      <c r="JT411" s="101"/>
      <c r="JU411" s="101"/>
      <c r="JV411" s="101"/>
      <c r="JW411" s="101"/>
      <c r="JX411" s="101"/>
      <c r="JY411" s="101"/>
      <c r="JZ411" s="101"/>
      <c r="KA411" s="101"/>
      <c r="KB411" s="101"/>
      <c r="KC411" s="101"/>
      <c r="KD411" s="101"/>
      <c r="KE411" s="101"/>
      <c r="KF411" s="101"/>
      <c r="KG411" s="101"/>
      <c r="KH411" s="101"/>
      <c r="KI411" s="101"/>
      <c r="KJ411" s="101"/>
      <c r="KK411" s="101"/>
      <c r="KL411" s="101"/>
      <c r="KM411" s="101"/>
      <c r="KN411" s="101"/>
      <c r="KO411" s="101"/>
      <c r="KP411" s="101"/>
      <c r="KQ411" s="101"/>
      <c r="KR411" s="101"/>
      <c r="KS411" s="101"/>
      <c r="KT411" s="101"/>
      <c r="KU411" s="101"/>
      <c r="KV411" s="101"/>
      <c r="KW411" s="101"/>
      <c r="KX411" s="101"/>
      <c r="KY411" s="101"/>
      <c r="KZ411" s="101"/>
      <c r="LA411" s="101"/>
    </row>
    <row r="412" spans="1:313" s="6" customFormat="1" ht="30" customHeight="1" x14ac:dyDescent="0.25">
      <c r="A412" s="46"/>
      <c r="B412" s="82"/>
      <c r="C412" s="82"/>
      <c r="D412" s="83"/>
      <c r="E412" s="26">
        <v>5100000</v>
      </c>
      <c r="F412" s="27"/>
      <c r="G412" s="23" t="s">
        <v>2</v>
      </c>
      <c r="H412" s="21" t="s">
        <v>948</v>
      </c>
      <c r="I412" s="46"/>
      <c r="J412" s="46"/>
      <c r="K412" s="46"/>
      <c r="L412" s="29" t="s">
        <v>699</v>
      </c>
      <c r="M412" s="84">
        <v>315</v>
      </c>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1"/>
      <c r="DG412" s="101"/>
      <c r="DH412" s="101"/>
      <c r="DI412" s="101"/>
      <c r="DJ412" s="101"/>
      <c r="DK412" s="101"/>
      <c r="DL412" s="101"/>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c r="GE412" s="101"/>
      <c r="GF412" s="101"/>
      <c r="GG412" s="101"/>
      <c r="GH412" s="101"/>
      <c r="GI412" s="101"/>
      <c r="GJ412" s="101"/>
      <c r="GK412" s="101"/>
      <c r="GL412" s="101"/>
      <c r="GM412" s="101"/>
      <c r="GN412" s="101"/>
      <c r="GO412" s="101"/>
      <c r="GP412" s="101"/>
      <c r="GQ412" s="101"/>
      <c r="GR412" s="101"/>
      <c r="GS412" s="101"/>
      <c r="GT412" s="101"/>
      <c r="GU412" s="101"/>
      <c r="GV412" s="101"/>
      <c r="GW412" s="101"/>
      <c r="GX412" s="101"/>
      <c r="GY412" s="101"/>
      <c r="GZ412" s="101"/>
      <c r="HA412" s="101"/>
      <c r="HB412" s="101"/>
      <c r="HC412" s="101"/>
      <c r="HD412" s="101"/>
      <c r="HE412" s="101"/>
      <c r="HF412" s="101"/>
      <c r="HG412" s="101"/>
      <c r="HH412" s="101"/>
      <c r="HI412" s="101"/>
      <c r="HJ412" s="101"/>
      <c r="HK412" s="101"/>
      <c r="HL412" s="101"/>
      <c r="HM412" s="101"/>
      <c r="HN412" s="101"/>
      <c r="HO412" s="101"/>
      <c r="HP412" s="101"/>
      <c r="HQ412" s="101"/>
      <c r="HR412" s="101"/>
      <c r="HS412" s="101"/>
      <c r="HT412" s="101"/>
      <c r="HU412" s="101"/>
      <c r="HV412" s="101"/>
      <c r="HW412" s="101"/>
      <c r="HX412" s="101"/>
      <c r="HY412" s="101"/>
      <c r="HZ412" s="101"/>
      <c r="IA412" s="101"/>
      <c r="IB412" s="101"/>
      <c r="IC412" s="101"/>
      <c r="ID412" s="101"/>
      <c r="IE412" s="101"/>
      <c r="IF412" s="101"/>
      <c r="IG412" s="101"/>
      <c r="IH412" s="101"/>
      <c r="II412" s="101"/>
      <c r="IJ412" s="101"/>
      <c r="IK412" s="101"/>
      <c r="IL412" s="101"/>
      <c r="IM412" s="101"/>
      <c r="IN412" s="101"/>
      <c r="IO412" s="101"/>
      <c r="IP412" s="101"/>
      <c r="IQ412" s="101"/>
      <c r="IR412" s="101"/>
      <c r="IS412" s="101"/>
      <c r="IT412" s="101"/>
      <c r="IU412" s="101"/>
      <c r="IV412" s="101"/>
      <c r="IW412" s="101"/>
      <c r="IX412" s="101"/>
      <c r="IY412" s="101"/>
      <c r="IZ412" s="101"/>
      <c r="JA412" s="101"/>
      <c r="JB412" s="101"/>
      <c r="JC412" s="101"/>
      <c r="JD412" s="101"/>
      <c r="JE412" s="101"/>
      <c r="JF412" s="101"/>
      <c r="JG412" s="101"/>
      <c r="JH412" s="101"/>
      <c r="JI412" s="101"/>
      <c r="JJ412" s="101"/>
      <c r="JK412" s="101"/>
      <c r="JL412" s="101"/>
      <c r="JM412" s="101"/>
      <c r="JN412" s="101"/>
      <c r="JO412" s="101"/>
      <c r="JP412" s="101"/>
      <c r="JQ412" s="101"/>
      <c r="JR412" s="101"/>
      <c r="JS412" s="101"/>
      <c r="JT412" s="101"/>
      <c r="JU412" s="101"/>
      <c r="JV412" s="101"/>
      <c r="JW412" s="101"/>
      <c r="JX412" s="101"/>
      <c r="JY412" s="101"/>
      <c r="JZ412" s="101"/>
      <c r="KA412" s="101"/>
      <c r="KB412" s="101"/>
      <c r="KC412" s="101"/>
      <c r="KD412" s="101"/>
      <c r="KE412" s="101"/>
      <c r="KF412" s="101"/>
      <c r="KG412" s="101"/>
      <c r="KH412" s="101"/>
      <c r="KI412" s="101"/>
      <c r="KJ412" s="101"/>
      <c r="KK412" s="101"/>
      <c r="KL412" s="101"/>
      <c r="KM412" s="101"/>
      <c r="KN412" s="101"/>
      <c r="KO412" s="101"/>
      <c r="KP412" s="101"/>
      <c r="KQ412" s="101"/>
      <c r="KR412" s="101"/>
      <c r="KS412" s="101"/>
      <c r="KT412" s="101"/>
      <c r="KU412" s="101"/>
      <c r="KV412" s="101"/>
      <c r="KW412" s="101"/>
      <c r="KX412" s="101"/>
      <c r="KY412" s="101"/>
      <c r="KZ412" s="101"/>
      <c r="LA412" s="101"/>
    </row>
    <row r="413" spans="1:313" s="6" customFormat="1" ht="30" customHeight="1" x14ac:dyDescent="0.25">
      <c r="A413" s="21"/>
      <c r="B413" s="21"/>
      <c r="C413" s="21"/>
      <c r="D413" s="22"/>
      <c r="E413" s="23">
        <v>4400000</v>
      </c>
      <c r="F413" s="24">
        <v>0.04</v>
      </c>
      <c r="G413" s="23">
        <v>110000000</v>
      </c>
      <c r="H413" s="23"/>
      <c r="I413" s="23"/>
      <c r="J413" s="21"/>
      <c r="K413" s="21"/>
      <c r="L413" s="21" t="s">
        <v>563</v>
      </c>
      <c r="M413" s="2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1"/>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c r="GE413" s="101"/>
      <c r="GF413" s="101"/>
      <c r="GG413" s="101"/>
      <c r="GH413" s="101"/>
      <c r="GI413" s="101"/>
      <c r="GJ413" s="101"/>
      <c r="GK413" s="101"/>
      <c r="GL413" s="101"/>
      <c r="GM413" s="101"/>
      <c r="GN413" s="101"/>
      <c r="GO413" s="101"/>
      <c r="GP413" s="101"/>
      <c r="GQ413" s="101"/>
      <c r="GR413" s="101"/>
      <c r="GS413" s="101"/>
      <c r="GT413" s="101"/>
      <c r="GU413" s="101"/>
      <c r="GV413" s="101"/>
      <c r="GW413" s="101"/>
      <c r="GX413" s="101"/>
      <c r="GY413" s="101"/>
      <c r="GZ413" s="101"/>
      <c r="HA413" s="101"/>
      <c r="HB413" s="101"/>
      <c r="HC413" s="101"/>
      <c r="HD413" s="101"/>
      <c r="HE413" s="101"/>
      <c r="HF413" s="101"/>
      <c r="HG413" s="101"/>
      <c r="HH413" s="101"/>
      <c r="HI413" s="101"/>
      <c r="HJ413" s="101"/>
      <c r="HK413" s="101"/>
      <c r="HL413" s="101"/>
      <c r="HM413" s="101"/>
      <c r="HN413" s="101"/>
      <c r="HO413" s="101"/>
      <c r="HP413" s="101"/>
      <c r="HQ413" s="101"/>
      <c r="HR413" s="101"/>
      <c r="HS413" s="101"/>
      <c r="HT413" s="101"/>
      <c r="HU413" s="101"/>
      <c r="HV413" s="101"/>
      <c r="HW413" s="101"/>
      <c r="HX413" s="101"/>
      <c r="HY413" s="101"/>
      <c r="HZ413" s="101"/>
      <c r="IA413" s="101"/>
      <c r="IB413" s="101"/>
      <c r="IC413" s="101"/>
      <c r="ID413" s="101"/>
      <c r="IE413" s="101"/>
      <c r="IF413" s="101"/>
      <c r="IG413" s="101"/>
      <c r="IH413" s="101"/>
      <c r="II413" s="101"/>
      <c r="IJ413" s="101"/>
      <c r="IK413" s="101"/>
      <c r="IL413" s="101"/>
      <c r="IM413" s="101"/>
      <c r="IN413" s="101"/>
      <c r="IO413" s="101"/>
      <c r="IP413" s="101"/>
      <c r="IQ413" s="101"/>
      <c r="IR413" s="101"/>
      <c r="IS413" s="101"/>
      <c r="IT413" s="101"/>
      <c r="IU413" s="101"/>
      <c r="IV413" s="101"/>
      <c r="IW413" s="101"/>
      <c r="IX413" s="101"/>
      <c r="IY413" s="101"/>
      <c r="IZ413" s="101"/>
      <c r="JA413" s="101"/>
      <c r="JB413" s="101"/>
      <c r="JC413" s="101"/>
      <c r="JD413" s="101"/>
      <c r="JE413" s="101"/>
      <c r="JF413" s="101"/>
      <c r="JG413" s="101"/>
      <c r="JH413" s="101"/>
      <c r="JI413" s="101"/>
      <c r="JJ413" s="101"/>
      <c r="JK413" s="101"/>
      <c r="JL413" s="101"/>
      <c r="JM413" s="101"/>
      <c r="JN413" s="101"/>
      <c r="JO413" s="101"/>
      <c r="JP413" s="101"/>
      <c r="JQ413" s="101"/>
      <c r="JR413" s="101"/>
      <c r="JS413" s="101"/>
      <c r="JT413" s="101"/>
      <c r="JU413" s="101"/>
      <c r="JV413" s="101"/>
      <c r="JW413" s="101"/>
      <c r="JX413" s="101"/>
      <c r="JY413" s="101"/>
      <c r="JZ413" s="101"/>
      <c r="KA413" s="101"/>
      <c r="KB413" s="101"/>
      <c r="KC413" s="101"/>
      <c r="KD413" s="101"/>
      <c r="KE413" s="101"/>
      <c r="KF413" s="101"/>
      <c r="KG413" s="101"/>
      <c r="KH413" s="101"/>
      <c r="KI413" s="101"/>
      <c r="KJ413" s="101"/>
      <c r="KK413" s="101"/>
      <c r="KL413" s="101"/>
      <c r="KM413" s="101"/>
      <c r="KN413" s="101"/>
      <c r="KO413" s="101"/>
      <c r="KP413" s="101"/>
      <c r="KQ413" s="101"/>
      <c r="KR413" s="101"/>
      <c r="KS413" s="101"/>
      <c r="KT413" s="101"/>
      <c r="KU413" s="101"/>
      <c r="KV413" s="101"/>
      <c r="KW413" s="101"/>
      <c r="KX413" s="101"/>
      <c r="KY413" s="101"/>
      <c r="KZ413" s="101"/>
      <c r="LA413" s="101"/>
    </row>
    <row r="414" spans="1:313" s="6" customFormat="1" ht="30" customHeight="1" x14ac:dyDescent="0.25">
      <c r="A414" s="21"/>
      <c r="B414" s="21"/>
      <c r="C414" s="21"/>
      <c r="D414" s="22"/>
      <c r="E414" s="23">
        <f>G414*F414</f>
        <v>500000</v>
      </c>
      <c r="F414" s="24">
        <v>0.05</v>
      </c>
      <c r="G414" s="23">
        <v>10000000</v>
      </c>
      <c r="H414" s="21" t="s">
        <v>326</v>
      </c>
      <c r="I414" s="21"/>
      <c r="J414" s="21"/>
      <c r="K414" s="21">
        <v>8</v>
      </c>
      <c r="L414" s="21" t="s">
        <v>465</v>
      </c>
      <c r="M414" s="2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1"/>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c r="GE414" s="101"/>
      <c r="GF414" s="101"/>
      <c r="GG414" s="101"/>
      <c r="GH414" s="101"/>
      <c r="GI414" s="101"/>
      <c r="GJ414" s="101"/>
      <c r="GK414" s="101"/>
      <c r="GL414" s="101"/>
      <c r="GM414" s="101"/>
      <c r="GN414" s="101"/>
      <c r="GO414" s="101"/>
      <c r="GP414" s="101"/>
      <c r="GQ414" s="101"/>
      <c r="GR414" s="101"/>
      <c r="GS414" s="101"/>
      <c r="GT414" s="101"/>
      <c r="GU414" s="101"/>
      <c r="GV414" s="101"/>
      <c r="GW414" s="101"/>
      <c r="GX414" s="101"/>
      <c r="GY414" s="101"/>
      <c r="GZ414" s="101"/>
      <c r="HA414" s="101"/>
      <c r="HB414" s="101"/>
      <c r="HC414" s="101"/>
      <c r="HD414" s="101"/>
      <c r="HE414" s="101"/>
      <c r="HF414" s="101"/>
      <c r="HG414" s="101"/>
      <c r="HH414" s="101"/>
      <c r="HI414" s="101"/>
      <c r="HJ414" s="101"/>
      <c r="HK414" s="101"/>
      <c r="HL414" s="101"/>
      <c r="HM414" s="101"/>
      <c r="HN414" s="101"/>
      <c r="HO414" s="101"/>
      <c r="HP414" s="101"/>
      <c r="HQ414" s="101"/>
      <c r="HR414" s="101"/>
      <c r="HS414" s="101"/>
      <c r="HT414" s="101"/>
      <c r="HU414" s="101"/>
      <c r="HV414" s="101"/>
      <c r="HW414" s="101"/>
      <c r="HX414" s="101"/>
      <c r="HY414" s="101"/>
      <c r="HZ414" s="101"/>
      <c r="IA414" s="101"/>
      <c r="IB414" s="101"/>
      <c r="IC414" s="101"/>
      <c r="ID414" s="101"/>
      <c r="IE414" s="101"/>
      <c r="IF414" s="101"/>
      <c r="IG414" s="101"/>
      <c r="IH414" s="101"/>
      <c r="II414" s="101"/>
      <c r="IJ414" s="101"/>
      <c r="IK414" s="101"/>
      <c r="IL414" s="101"/>
      <c r="IM414" s="101"/>
      <c r="IN414" s="101"/>
      <c r="IO414" s="101"/>
      <c r="IP414" s="101"/>
      <c r="IQ414" s="101"/>
      <c r="IR414" s="101"/>
      <c r="IS414" s="101"/>
      <c r="IT414" s="101"/>
      <c r="IU414" s="101"/>
      <c r="IV414" s="101"/>
      <c r="IW414" s="101"/>
      <c r="IX414" s="101"/>
      <c r="IY414" s="101"/>
      <c r="IZ414" s="101"/>
      <c r="JA414" s="101"/>
      <c r="JB414" s="101"/>
      <c r="JC414" s="101"/>
      <c r="JD414" s="101"/>
      <c r="JE414" s="101"/>
      <c r="JF414" s="101"/>
      <c r="JG414" s="101"/>
      <c r="JH414" s="101"/>
      <c r="JI414" s="101"/>
      <c r="JJ414" s="101"/>
      <c r="JK414" s="101"/>
      <c r="JL414" s="101"/>
      <c r="JM414" s="101"/>
      <c r="JN414" s="101"/>
      <c r="JO414" s="101"/>
      <c r="JP414" s="101"/>
      <c r="JQ414" s="101"/>
      <c r="JR414" s="101"/>
      <c r="JS414" s="101"/>
      <c r="JT414" s="101"/>
      <c r="JU414" s="101"/>
      <c r="JV414" s="101"/>
      <c r="JW414" s="101"/>
      <c r="JX414" s="101"/>
      <c r="JY414" s="101"/>
      <c r="JZ414" s="101"/>
      <c r="KA414" s="101"/>
      <c r="KB414" s="101"/>
      <c r="KC414" s="101"/>
      <c r="KD414" s="101"/>
      <c r="KE414" s="101"/>
      <c r="KF414" s="101"/>
      <c r="KG414" s="101"/>
      <c r="KH414" s="101"/>
      <c r="KI414" s="101"/>
      <c r="KJ414" s="101"/>
      <c r="KK414" s="101"/>
      <c r="KL414" s="101"/>
      <c r="KM414" s="101"/>
      <c r="KN414" s="101"/>
      <c r="KO414" s="101"/>
      <c r="KP414" s="101"/>
      <c r="KQ414" s="101"/>
      <c r="KR414" s="101"/>
      <c r="KS414" s="101"/>
      <c r="KT414" s="101"/>
      <c r="KU414" s="101"/>
      <c r="KV414" s="101"/>
      <c r="KW414" s="101"/>
      <c r="KX414" s="101"/>
      <c r="KY414" s="101"/>
      <c r="KZ414" s="101"/>
      <c r="LA414" s="101"/>
    </row>
    <row r="415" spans="1:313" s="6" customFormat="1" ht="30" customHeight="1" x14ac:dyDescent="0.25">
      <c r="A415" s="21"/>
      <c r="B415" s="21"/>
      <c r="C415" s="21"/>
      <c r="D415" s="22"/>
      <c r="E415" s="26">
        <v>1000000</v>
      </c>
      <c r="F415" s="21"/>
      <c r="G415" s="21" t="s">
        <v>2</v>
      </c>
      <c r="H415" s="21">
        <v>2297</v>
      </c>
      <c r="I415" s="21"/>
      <c r="J415" s="21"/>
      <c r="K415" s="21"/>
      <c r="L415" s="21" t="s">
        <v>950</v>
      </c>
      <c r="M415" s="2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1"/>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c r="GE415" s="101"/>
      <c r="GF415" s="101"/>
      <c r="GG415" s="101"/>
      <c r="GH415" s="101"/>
      <c r="GI415" s="101"/>
      <c r="GJ415" s="101"/>
      <c r="GK415" s="101"/>
      <c r="GL415" s="101"/>
      <c r="GM415" s="101"/>
      <c r="GN415" s="101"/>
      <c r="GO415" s="101"/>
      <c r="GP415" s="101"/>
      <c r="GQ415" s="101"/>
      <c r="GR415" s="101"/>
      <c r="GS415" s="101"/>
      <c r="GT415" s="101"/>
      <c r="GU415" s="101"/>
      <c r="GV415" s="101"/>
      <c r="GW415" s="101"/>
      <c r="GX415" s="101"/>
      <c r="GY415" s="101"/>
      <c r="GZ415" s="101"/>
      <c r="HA415" s="101"/>
      <c r="HB415" s="101"/>
      <c r="HC415" s="101"/>
      <c r="HD415" s="101"/>
      <c r="HE415" s="101"/>
      <c r="HF415" s="101"/>
      <c r="HG415" s="101"/>
      <c r="HH415" s="101"/>
      <c r="HI415" s="101"/>
      <c r="HJ415" s="101"/>
      <c r="HK415" s="101"/>
      <c r="HL415" s="101"/>
      <c r="HM415" s="101"/>
      <c r="HN415" s="101"/>
      <c r="HO415" s="101"/>
      <c r="HP415" s="101"/>
      <c r="HQ415" s="101"/>
      <c r="HR415" s="101"/>
      <c r="HS415" s="101"/>
      <c r="HT415" s="101"/>
      <c r="HU415" s="101"/>
      <c r="HV415" s="101"/>
      <c r="HW415" s="101"/>
      <c r="HX415" s="101"/>
      <c r="HY415" s="101"/>
      <c r="HZ415" s="101"/>
      <c r="IA415" s="101"/>
      <c r="IB415" s="101"/>
      <c r="IC415" s="101"/>
      <c r="ID415" s="101"/>
      <c r="IE415" s="101"/>
      <c r="IF415" s="101"/>
      <c r="IG415" s="101"/>
      <c r="IH415" s="101"/>
      <c r="II415" s="101"/>
      <c r="IJ415" s="101"/>
      <c r="IK415" s="101"/>
      <c r="IL415" s="101"/>
      <c r="IM415" s="101"/>
      <c r="IN415" s="101"/>
      <c r="IO415" s="101"/>
      <c r="IP415" s="101"/>
      <c r="IQ415" s="101"/>
      <c r="IR415" s="101"/>
      <c r="IS415" s="101"/>
      <c r="IT415" s="101"/>
      <c r="IU415" s="101"/>
      <c r="IV415" s="101"/>
      <c r="IW415" s="101"/>
      <c r="IX415" s="101"/>
      <c r="IY415" s="101"/>
      <c r="IZ415" s="101"/>
      <c r="JA415" s="101"/>
      <c r="JB415" s="101"/>
      <c r="JC415" s="101"/>
      <c r="JD415" s="101"/>
      <c r="JE415" s="101"/>
      <c r="JF415" s="101"/>
      <c r="JG415" s="101"/>
      <c r="JH415" s="101"/>
      <c r="JI415" s="101"/>
      <c r="JJ415" s="101"/>
      <c r="JK415" s="101"/>
      <c r="JL415" s="101"/>
      <c r="JM415" s="101"/>
      <c r="JN415" s="101"/>
      <c r="JO415" s="101"/>
      <c r="JP415" s="101"/>
      <c r="JQ415" s="101"/>
      <c r="JR415" s="101"/>
      <c r="JS415" s="101"/>
      <c r="JT415" s="101"/>
      <c r="JU415" s="101"/>
      <c r="JV415" s="101"/>
      <c r="JW415" s="101"/>
      <c r="JX415" s="101"/>
      <c r="JY415" s="101"/>
      <c r="JZ415" s="101"/>
      <c r="KA415" s="101"/>
      <c r="KB415" s="101"/>
      <c r="KC415" s="101"/>
      <c r="KD415" s="101"/>
      <c r="KE415" s="101"/>
      <c r="KF415" s="101"/>
      <c r="KG415" s="101"/>
      <c r="KH415" s="101"/>
      <c r="KI415" s="101"/>
      <c r="KJ415" s="101"/>
      <c r="KK415" s="101"/>
      <c r="KL415" s="101"/>
      <c r="KM415" s="101"/>
      <c r="KN415" s="101"/>
      <c r="KO415" s="101"/>
      <c r="KP415" s="101"/>
      <c r="KQ415" s="101"/>
      <c r="KR415" s="101"/>
      <c r="KS415" s="101"/>
      <c r="KT415" s="101"/>
      <c r="KU415" s="101"/>
      <c r="KV415" s="101"/>
      <c r="KW415" s="101"/>
      <c r="KX415" s="101"/>
      <c r="KY415" s="101"/>
      <c r="KZ415" s="101"/>
      <c r="LA415" s="101"/>
    </row>
    <row r="416" spans="1:313" s="6" customFormat="1" ht="30" customHeight="1" x14ac:dyDescent="0.25">
      <c r="A416" s="29" t="s">
        <v>985</v>
      </c>
      <c r="B416" s="29"/>
      <c r="C416" s="29"/>
      <c r="D416" s="30"/>
      <c r="E416" s="23">
        <v>30000000</v>
      </c>
      <c r="F416" s="24"/>
      <c r="G416" s="23" t="s">
        <v>2</v>
      </c>
      <c r="H416" s="23" t="s">
        <v>590</v>
      </c>
      <c r="I416" s="23"/>
      <c r="J416" s="21"/>
      <c r="K416" s="21"/>
      <c r="L416" s="21" t="s">
        <v>589</v>
      </c>
      <c r="M416" s="2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1"/>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c r="GE416" s="101"/>
      <c r="GF416" s="101"/>
      <c r="GG416" s="101"/>
      <c r="GH416" s="101"/>
      <c r="GI416" s="101"/>
      <c r="GJ416" s="101"/>
      <c r="GK416" s="101"/>
      <c r="GL416" s="101"/>
      <c r="GM416" s="101"/>
      <c r="GN416" s="101"/>
      <c r="GO416" s="101"/>
      <c r="GP416" s="101"/>
      <c r="GQ416" s="101"/>
      <c r="GR416" s="101"/>
      <c r="GS416" s="101"/>
      <c r="GT416" s="101"/>
      <c r="GU416" s="101"/>
      <c r="GV416" s="101"/>
      <c r="GW416" s="101"/>
      <c r="GX416" s="101"/>
      <c r="GY416" s="101"/>
      <c r="GZ416" s="101"/>
      <c r="HA416" s="101"/>
      <c r="HB416" s="101"/>
      <c r="HC416" s="101"/>
      <c r="HD416" s="101"/>
      <c r="HE416" s="101"/>
      <c r="HF416" s="101"/>
      <c r="HG416" s="101"/>
      <c r="HH416" s="101"/>
      <c r="HI416" s="101"/>
      <c r="HJ416" s="101"/>
      <c r="HK416" s="101"/>
      <c r="HL416" s="101"/>
      <c r="HM416" s="101"/>
      <c r="HN416" s="101"/>
      <c r="HO416" s="101"/>
      <c r="HP416" s="101"/>
      <c r="HQ416" s="101"/>
      <c r="HR416" s="101"/>
      <c r="HS416" s="101"/>
      <c r="HT416" s="101"/>
      <c r="HU416" s="101"/>
      <c r="HV416" s="101"/>
      <c r="HW416" s="101"/>
      <c r="HX416" s="101"/>
      <c r="HY416" s="101"/>
      <c r="HZ416" s="101"/>
      <c r="IA416" s="101"/>
      <c r="IB416" s="101"/>
      <c r="IC416" s="101"/>
      <c r="ID416" s="101"/>
      <c r="IE416" s="101"/>
      <c r="IF416" s="101"/>
      <c r="IG416" s="101"/>
      <c r="IH416" s="101"/>
      <c r="II416" s="101"/>
      <c r="IJ416" s="101"/>
      <c r="IK416" s="101"/>
      <c r="IL416" s="101"/>
      <c r="IM416" s="101"/>
      <c r="IN416" s="101"/>
      <c r="IO416" s="101"/>
      <c r="IP416" s="101"/>
      <c r="IQ416" s="101"/>
      <c r="IR416" s="101"/>
      <c r="IS416" s="101"/>
      <c r="IT416" s="101"/>
      <c r="IU416" s="101"/>
      <c r="IV416" s="101"/>
      <c r="IW416" s="101"/>
      <c r="IX416" s="101"/>
      <c r="IY416" s="101"/>
      <c r="IZ416" s="101"/>
      <c r="JA416" s="101"/>
      <c r="JB416" s="101"/>
      <c r="JC416" s="101"/>
      <c r="JD416" s="101"/>
      <c r="JE416" s="101"/>
      <c r="JF416" s="101"/>
      <c r="JG416" s="101"/>
      <c r="JH416" s="101"/>
      <c r="JI416" s="101"/>
      <c r="JJ416" s="101"/>
      <c r="JK416" s="101"/>
      <c r="JL416" s="101"/>
      <c r="JM416" s="101"/>
      <c r="JN416" s="101"/>
      <c r="JO416" s="101"/>
      <c r="JP416" s="101"/>
      <c r="JQ416" s="101"/>
      <c r="JR416" s="101"/>
      <c r="JS416" s="101"/>
      <c r="JT416" s="101"/>
      <c r="JU416" s="101"/>
      <c r="JV416" s="101"/>
      <c r="JW416" s="101"/>
      <c r="JX416" s="101"/>
      <c r="JY416" s="101"/>
      <c r="JZ416" s="101"/>
      <c r="KA416" s="101"/>
      <c r="KB416" s="101"/>
      <c r="KC416" s="101"/>
      <c r="KD416" s="101"/>
      <c r="KE416" s="101"/>
      <c r="KF416" s="101"/>
      <c r="KG416" s="101"/>
      <c r="KH416" s="101"/>
      <c r="KI416" s="101"/>
      <c r="KJ416" s="101"/>
      <c r="KK416" s="101"/>
      <c r="KL416" s="101"/>
      <c r="KM416" s="101"/>
      <c r="KN416" s="101"/>
      <c r="KO416" s="101"/>
      <c r="KP416" s="101"/>
      <c r="KQ416" s="101"/>
      <c r="KR416" s="101"/>
      <c r="KS416" s="101"/>
      <c r="KT416" s="101"/>
      <c r="KU416" s="101"/>
      <c r="KV416" s="101"/>
      <c r="KW416" s="101"/>
      <c r="KX416" s="101"/>
      <c r="KY416" s="101"/>
      <c r="KZ416" s="101"/>
      <c r="LA416" s="101"/>
    </row>
    <row r="417" spans="1:313" s="6" customFormat="1" ht="30" customHeight="1" x14ac:dyDescent="0.25">
      <c r="A417" s="21"/>
      <c r="B417" s="21"/>
      <c r="C417" s="21"/>
      <c r="D417" s="22"/>
      <c r="E417" s="23">
        <v>3000000</v>
      </c>
      <c r="F417" s="21"/>
      <c r="G417" s="21" t="s">
        <v>2</v>
      </c>
      <c r="H417" s="21"/>
      <c r="I417" s="21"/>
      <c r="J417" s="21"/>
      <c r="K417" s="21"/>
      <c r="L417" s="21" t="s">
        <v>952</v>
      </c>
      <c r="M417" s="2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1"/>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c r="GE417" s="101"/>
      <c r="GF417" s="101"/>
      <c r="GG417" s="101"/>
      <c r="GH417" s="101"/>
      <c r="GI417" s="101"/>
      <c r="GJ417" s="101"/>
      <c r="GK417" s="101"/>
      <c r="GL417" s="101"/>
      <c r="GM417" s="101"/>
      <c r="GN417" s="101"/>
      <c r="GO417" s="101"/>
      <c r="GP417" s="101"/>
      <c r="GQ417" s="101"/>
      <c r="GR417" s="101"/>
      <c r="GS417" s="101"/>
      <c r="GT417" s="101"/>
      <c r="GU417" s="101"/>
      <c r="GV417" s="101"/>
      <c r="GW417" s="101"/>
      <c r="GX417" s="101"/>
      <c r="GY417" s="101"/>
      <c r="GZ417" s="101"/>
      <c r="HA417" s="101"/>
      <c r="HB417" s="101"/>
      <c r="HC417" s="101"/>
      <c r="HD417" s="101"/>
      <c r="HE417" s="101"/>
      <c r="HF417" s="101"/>
      <c r="HG417" s="101"/>
      <c r="HH417" s="101"/>
      <c r="HI417" s="101"/>
      <c r="HJ417" s="101"/>
      <c r="HK417" s="101"/>
      <c r="HL417" s="101"/>
      <c r="HM417" s="101"/>
      <c r="HN417" s="101"/>
      <c r="HO417" s="101"/>
      <c r="HP417" s="101"/>
      <c r="HQ417" s="101"/>
      <c r="HR417" s="101"/>
      <c r="HS417" s="101"/>
      <c r="HT417" s="101"/>
      <c r="HU417" s="101"/>
      <c r="HV417" s="101"/>
      <c r="HW417" s="101"/>
      <c r="HX417" s="101"/>
      <c r="HY417" s="101"/>
      <c r="HZ417" s="101"/>
      <c r="IA417" s="101"/>
      <c r="IB417" s="101"/>
      <c r="IC417" s="101"/>
      <c r="ID417" s="101"/>
      <c r="IE417" s="101"/>
      <c r="IF417" s="101"/>
      <c r="IG417" s="101"/>
      <c r="IH417" s="101"/>
      <c r="II417" s="101"/>
      <c r="IJ417" s="101"/>
      <c r="IK417" s="101"/>
      <c r="IL417" s="101"/>
      <c r="IM417" s="101"/>
      <c r="IN417" s="101"/>
      <c r="IO417" s="101"/>
      <c r="IP417" s="101"/>
      <c r="IQ417" s="101"/>
      <c r="IR417" s="101"/>
      <c r="IS417" s="101"/>
      <c r="IT417" s="101"/>
      <c r="IU417" s="101"/>
      <c r="IV417" s="101"/>
      <c r="IW417" s="101"/>
      <c r="IX417" s="101"/>
      <c r="IY417" s="101"/>
      <c r="IZ417" s="101"/>
      <c r="JA417" s="101"/>
      <c r="JB417" s="101"/>
      <c r="JC417" s="101"/>
      <c r="JD417" s="101"/>
      <c r="JE417" s="101"/>
      <c r="JF417" s="101"/>
      <c r="JG417" s="101"/>
      <c r="JH417" s="101"/>
      <c r="JI417" s="101"/>
      <c r="JJ417" s="101"/>
      <c r="JK417" s="101"/>
      <c r="JL417" s="101"/>
      <c r="JM417" s="101"/>
      <c r="JN417" s="101"/>
      <c r="JO417" s="101"/>
      <c r="JP417" s="101"/>
      <c r="JQ417" s="101"/>
      <c r="JR417" s="101"/>
      <c r="JS417" s="101"/>
      <c r="JT417" s="101"/>
      <c r="JU417" s="101"/>
      <c r="JV417" s="101"/>
      <c r="JW417" s="101"/>
      <c r="JX417" s="101"/>
      <c r="JY417" s="101"/>
      <c r="JZ417" s="101"/>
      <c r="KA417" s="101"/>
      <c r="KB417" s="101"/>
      <c r="KC417" s="101"/>
      <c r="KD417" s="101"/>
      <c r="KE417" s="101"/>
      <c r="KF417" s="101"/>
      <c r="KG417" s="101"/>
      <c r="KH417" s="101"/>
      <c r="KI417" s="101"/>
      <c r="KJ417" s="101"/>
      <c r="KK417" s="101"/>
      <c r="KL417" s="101"/>
      <c r="KM417" s="101"/>
      <c r="KN417" s="101"/>
      <c r="KO417" s="101"/>
      <c r="KP417" s="101"/>
      <c r="KQ417" s="101"/>
      <c r="KR417" s="101"/>
      <c r="KS417" s="101"/>
      <c r="KT417" s="101"/>
      <c r="KU417" s="101"/>
      <c r="KV417" s="101"/>
      <c r="KW417" s="101"/>
      <c r="KX417" s="101"/>
      <c r="KY417" s="101"/>
      <c r="KZ417" s="101"/>
      <c r="LA417" s="101"/>
    </row>
    <row r="418" spans="1:313" s="6" customFormat="1" ht="30" customHeight="1" x14ac:dyDescent="0.25">
      <c r="A418" s="21" t="s">
        <v>955</v>
      </c>
      <c r="B418" s="21"/>
      <c r="C418" s="21"/>
      <c r="D418" s="22"/>
      <c r="E418" s="23">
        <f>G418*F418</f>
        <v>3600000</v>
      </c>
      <c r="F418" s="24">
        <v>4.4999999999999998E-2</v>
      </c>
      <c r="G418" s="23">
        <v>80000000</v>
      </c>
      <c r="H418" s="23" t="s">
        <v>392</v>
      </c>
      <c r="I418" s="23"/>
      <c r="J418" s="21"/>
      <c r="K418" s="21"/>
      <c r="L418" s="21" t="s">
        <v>69</v>
      </c>
      <c r="M418" s="21">
        <v>25</v>
      </c>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1"/>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c r="GE418" s="101"/>
      <c r="GF418" s="101"/>
      <c r="GG418" s="101"/>
      <c r="GH418" s="101"/>
      <c r="GI418" s="101"/>
      <c r="GJ418" s="101"/>
      <c r="GK418" s="101"/>
      <c r="GL418" s="101"/>
      <c r="GM418" s="101"/>
      <c r="GN418" s="101"/>
      <c r="GO418" s="101"/>
      <c r="GP418" s="101"/>
      <c r="GQ418" s="101"/>
      <c r="GR418" s="101"/>
      <c r="GS418" s="101"/>
      <c r="GT418" s="101"/>
      <c r="GU418" s="101"/>
      <c r="GV418" s="101"/>
      <c r="GW418" s="101"/>
      <c r="GX418" s="101"/>
      <c r="GY418" s="101"/>
      <c r="GZ418" s="101"/>
      <c r="HA418" s="101"/>
      <c r="HB418" s="101"/>
      <c r="HC418" s="101"/>
      <c r="HD418" s="101"/>
      <c r="HE418" s="101"/>
      <c r="HF418" s="101"/>
      <c r="HG418" s="101"/>
      <c r="HH418" s="101"/>
      <c r="HI418" s="101"/>
      <c r="HJ418" s="101"/>
      <c r="HK418" s="101"/>
      <c r="HL418" s="101"/>
      <c r="HM418" s="101"/>
      <c r="HN418" s="101"/>
      <c r="HO418" s="101"/>
      <c r="HP418" s="101"/>
      <c r="HQ418" s="101"/>
      <c r="HR418" s="101"/>
      <c r="HS418" s="101"/>
      <c r="HT418" s="101"/>
      <c r="HU418" s="101"/>
      <c r="HV418" s="101"/>
      <c r="HW418" s="101"/>
      <c r="HX418" s="101"/>
      <c r="HY418" s="101"/>
      <c r="HZ418" s="101"/>
      <c r="IA418" s="101"/>
      <c r="IB418" s="101"/>
      <c r="IC418" s="101"/>
      <c r="ID418" s="101"/>
      <c r="IE418" s="101"/>
      <c r="IF418" s="101"/>
      <c r="IG418" s="101"/>
      <c r="IH418" s="101"/>
      <c r="II418" s="101"/>
      <c r="IJ418" s="101"/>
      <c r="IK418" s="101"/>
      <c r="IL418" s="101"/>
      <c r="IM418" s="101"/>
      <c r="IN418" s="101"/>
      <c r="IO418" s="101"/>
      <c r="IP418" s="101"/>
      <c r="IQ418" s="101"/>
      <c r="IR418" s="101"/>
      <c r="IS418" s="101"/>
      <c r="IT418" s="101"/>
      <c r="IU418" s="101"/>
      <c r="IV418" s="101"/>
      <c r="IW418" s="101"/>
      <c r="IX418" s="101"/>
      <c r="IY418" s="101"/>
      <c r="IZ418" s="101"/>
      <c r="JA418" s="101"/>
      <c r="JB418" s="101"/>
      <c r="JC418" s="101"/>
      <c r="JD418" s="101"/>
      <c r="JE418" s="101"/>
      <c r="JF418" s="101"/>
      <c r="JG418" s="101"/>
      <c r="JH418" s="101"/>
      <c r="JI418" s="101"/>
      <c r="JJ418" s="101"/>
      <c r="JK418" s="101"/>
      <c r="JL418" s="101"/>
      <c r="JM418" s="101"/>
      <c r="JN418" s="101"/>
      <c r="JO418" s="101"/>
      <c r="JP418" s="101"/>
      <c r="JQ418" s="101"/>
      <c r="JR418" s="101"/>
      <c r="JS418" s="101"/>
      <c r="JT418" s="101"/>
      <c r="JU418" s="101"/>
      <c r="JV418" s="101"/>
      <c r="JW418" s="101"/>
      <c r="JX418" s="101"/>
      <c r="JY418" s="101"/>
      <c r="JZ418" s="101"/>
      <c r="KA418" s="101"/>
      <c r="KB418" s="101"/>
      <c r="KC418" s="101"/>
      <c r="KD418" s="101"/>
      <c r="KE418" s="101"/>
      <c r="KF418" s="101"/>
      <c r="KG418" s="101"/>
      <c r="KH418" s="101"/>
      <c r="KI418" s="101"/>
      <c r="KJ418" s="101"/>
      <c r="KK418" s="101"/>
      <c r="KL418" s="101"/>
      <c r="KM418" s="101"/>
      <c r="KN418" s="101"/>
      <c r="KO418" s="101"/>
      <c r="KP418" s="101"/>
      <c r="KQ418" s="101"/>
      <c r="KR418" s="101"/>
      <c r="KS418" s="101"/>
      <c r="KT418" s="101"/>
      <c r="KU418" s="101"/>
      <c r="KV418" s="101"/>
      <c r="KW418" s="101"/>
      <c r="KX418" s="101"/>
      <c r="KY418" s="101"/>
      <c r="KZ418" s="101"/>
      <c r="LA418" s="101"/>
    </row>
    <row r="419" spans="1:313" s="6" customFormat="1" ht="30" customHeight="1" x14ac:dyDescent="0.25">
      <c r="A419" s="21"/>
      <c r="B419" s="21"/>
      <c r="C419" s="21"/>
      <c r="D419" s="22"/>
      <c r="E419" s="23">
        <f t="shared" ref="E419:E420" si="67">G419*F419</f>
        <v>275000</v>
      </c>
      <c r="F419" s="24">
        <v>0.05</v>
      </c>
      <c r="G419" s="23">
        <v>5500000</v>
      </c>
      <c r="H419" s="21"/>
      <c r="I419" s="21"/>
      <c r="J419" s="21"/>
      <c r="K419" s="21"/>
      <c r="L419" s="21" t="s">
        <v>959</v>
      </c>
      <c r="M419" s="2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1"/>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c r="GE419" s="101"/>
      <c r="GF419" s="101"/>
      <c r="GG419" s="101"/>
      <c r="GH419" s="101"/>
      <c r="GI419" s="101"/>
      <c r="GJ419" s="101"/>
      <c r="GK419" s="101"/>
      <c r="GL419" s="101"/>
      <c r="GM419" s="101"/>
      <c r="GN419" s="101"/>
      <c r="GO419" s="101"/>
      <c r="GP419" s="101"/>
      <c r="GQ419" s="101"/>
      <c r="GR419" s="101"/>
      <c r="GS419" s="101"/>
      <c r="GT419" s="101"/>
      <c r="GU419" s="101"/>
      <c r="GV419" s="101"/>
      <c r="GW419" s="101"/>
      <c r="GX419" s="101"/>
      <c r="GY419" s="101"/>
      <c r="GZ419" s="101"/>
      <c r="HA419" s="101"/>
      <c r="HB419" s="101"/>
      <c r="HC419" s="101"/>
      <c r="HD419" s="101"/>
      <c r="HE419" s="101"/>
      <c r="HF419" s="101"/>
      <c r="HG419" s="101"/>
      <c r="HH419" s="101"/>
      <c r="HI419" s="101"/>
      <c r="HJ419" s="101"/>
      <c r="HK419" s="101"/>
      <c r="HL419" s="101"/>
      <c r="HM419" s="101"/>
      <c r="HN419" s="101"/>
      <c r="HO419" s="101"/>
      <c r="HP419" s="101"/>
      <c r="HQ419" s="101"/>
      <c r="HR419" s="101"/>
      <c r="HS419" s="101"/>
      <c r="HT419" s="101"/>
      <c r="HU419" s="101"/>
      <c r="HV419" s="101"/>
      <c r="HW419" s="101"/>
      <c r="HX419" s="101"/>
      <c r="HY419" s="101"/>
      <c r="HZ419" s="101"/>
      <c r="IA419" s="101"/>
      <c r="IB419" s="101"/>
      <c r="IC419" s="101"/>
      <c r="ID419" s="101"/>
      <c r="IE419" s="101"/>
      <c r="IF419" s="101"/>
      <c r="IG419" s="101"/>
      <c r="IH419" s="101"/>
      <c r="II419" s="101"/>
      <c r="IJ419" s="101"/>
      <c r="IK419" s="101"/>
      <c r="IL419" s="101"/>
      <c r="IM419" s="101"/>
      <c r="IN419" s="101"/>
      <c r="IO419" s="101"/>
      <c r="IP419" s="101"/>
      <c r="IQ419" s="101"/>
      <c r="IR419" s="101"/>
      <c r="IS419" s="101"/>
      <c r="IT419" s="101"/>
      <c r="IU419" s="101"/>
      <c r="IV419" s="101"/>
      <c r="IW419" s="101"/>
      <c r="IX419" s="101"/>
      <c r="IY419" s="101"/>
      <c r="IZ419" s="101"/>
      <c r="JA419" s="101"/>
      <c r="JB419" s="101"/>
      <c r="JC419" s="101"/>
      <c r="JD419" s="101"/>
      <c r="JE419" s="101"/>
      <c r="JF419" s="101"/>
      <c r="JG419" s="101"/>
      <c r="JH419" s="101"/>
      <c r="JI419" s="101"/>
      <c r="JJ419" s="101"/>
      <c r="JK419" s="101"/>
      <c r="JL419" s="101"/>
      <c r="JM419" s="101"/>
      <c r="JN419" s="101"/>
      <c r="JO419" s="101"/>
      <c r="JP419" s="101"/>
      <c r="JQ419" s="101"/>
      <c r="JR419" s="101"/>
      <c r="JS419" s="101"/>
      <c r="JT419" s="101"/>
      <c r="JU419" s="101"/>
      <c r="JV419" s="101"/>
      <c r="JW419" s="101"/>
      <c r="JX419" s="101"/>
      <c r="JY419" s="101"/>
      <c r="JZ419" s="101"/>
      <c r="KA419" s="101"/>
      <c r="KB419" s="101"/>
      <c r="KC419" s="101"/>
      <c r="KD419" s="101"/>
      <c r="KE419" s="101"/>
      <c r="KF419" s="101"/>
      <c r="KG419" s="101"/>
      <c r="KH419" s="101"/>
      <c r="KI419" s="101"/>
      <c r="KJ419" s="101"/>
      <c r="KK419" s="101"/>
      <c r="KL419" s="101"/>
      <c r="KM419" s="101"/>
      <c r="KN419" s="101"/>
      <c r="KO419" s="101"/>
      <c r="KP419" s="101"/>
      <c r="KQ419" s="101"/>
      <c r="KR419" s="101"/>
      <c r="KS419" s="101"/>
      <c r="KT419" s="101"/>
      <c r="KU419" s="101"/>
      <c r="KV419" s="101"/>
      <c r="KW419" s="101"/>
      <c r="KX419" s="101"/>
      <c r="KY419" s="101"/>
      <c r="KZ419" s="101"/>
      <c r="LA419" s="101"/>
    </row>
    <row r="420" spans="1:313" s="6" customFormat="1" ht="30" customHeight="1" x14ac:dyDescent="0.25">
      <c r="A420" s="29" t="s">
        <v>979</v>
      </c>
      <c r="B420" s="29"/>
      <c r="C420" s="29"/>
      <c r="D420" s="30"/>
      <c r="E420" s="23">
        <f t="shared" si="67"/>
        <v>10070000</v>
      </c>
      <c r="F420" s="24">
        <v>5.2999999999999999E-2</v>
      </c>
      <c r="G420" s="23">
        <v>190000000</v>
      </c>
      <c r="H420" s="23" t="s">
        <v>470</v>
      </c>
      <c r="I420" s="23"/>
      <c r="J420" s="23"/>
      <c r="K420" s="23"/>
      <c r="L420" s="23" t="s">
        <v>281</v>
      </c>
      <c r="M420" s="21">
        <v>111</v>
      </c>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1"/>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c r="GE420" s="101"/>
      <c r="GF420" s="101"/>
      <c r="GG420" s="101"/>
      <c r="GH420" s="101"/>
      <c r="GI420" s="101"/>
      <c r="GJ420" s="101"/>
      <c r="GK420" s="101"/>
      <c r="GL420" s="101"/>
      <c r="GM420" s="101"/>
      <c r="GN420" s="101"/>
      <c r="GO420" s="101"/>
      <c r="GP420" s="101"/>
      <c r="GQ420" s="101"/>
      <c r="GR420" s="101"/>
      <c r="GS420" s="101"/>
      <c r="GT420" s="101"/>
      <c r="GU420" s="101"/>
      <c r="GV420" s="101"/>
      <c r="GW420" s="101"/>
      <c r="GX420" s="101"/>
      <c r="GY420" s="101"/>
      <c r="GZ420" s="101"/>
      <c r="HA420" s="101"/>
      <c r="HB420" s="101"/>
      <c r="HC420" s="101"/>
      <c r="HD420" s="101"/>
      <c r="HE420" s="101"/>
      <c r="HF420" s="101"/>
      <c r="HG420" s="101"/>
      <c r="HH420" s="101"/>
      <c r="HI420" s="101"/>
      <c r="HJ420" s="101"/>
      <c r="HK420" s="101"/>
      <c r="HL420" s="101"/>
      <c r="HM420" s="101"/>
      <c r="HN420" s="101"/>
      <c r="HO420" s="101"/>
      <c r="HP420" s="101"/>
      <c r="HQ420" s="101"/>
      <c r="HR420" s="101"/>
      <c r="HS420" s="101"/>
      <c r="HT420" s="101"/>
      <c r="HU420" s="101"/>
      <c r="HV420" s="101"/>
      <c r="HW420" s="101"/>
      <c r="HX420" s="101"/>
      <c r="HY420" s="101"/>
      <c r="HZ420" s="101"/>
      <c r="IA420" s="101"/>
      <c r="IB420" s="101"/>
      <c r="IC420" s="101"/>
      <c r="ID420" s="101"/>
      <c r="IE420" s="101"/>
      <c r="IF420" s="101"/>
      <c r="IG420" s="101"/>
      <c r="IH420" s="101"/>
      <c r="II420" s="101"/>
      <c r="IJ420" s="101"/>
      <c r="IK420" s="101"/>
      <c r="IL420" s="101"/>
      <c r="IM420" s="101"/>
      <c r="IN420" s="101"/>
      <c r="IO420" s="101"/>
      <c r="IP420" s="101"/>
      <c r="IQ420" s="101"/>
      <c r="IR420" s="101"/>
      <c r="IS420" s="101"/>
      <c r="IT420" s="101"/>
      <c r="IU420" s="101"/>
      <c r="IV420" s="101"/>
      <c r="IW420" s="101"/>
      <c r="IX420" s="101"/>
      <c r="IY420" s="101"/>
      <c r="IZ420" s="101"/>
      <c r="JA420" s="101"/>
      <c r="JB420" s="101"/>
      <c r="JC420" s="101"/>
      <c r="JD420" s="101"/>
      <c r="JE420" s="101"/>
      <c r="JF420" s="101"/>
      <c r="JG420" s="101"/>
      <c r="JH420" s="101"/>
      <c r="JI420" s="101"/>
      <c r="JJ420" s="101"/>
      <c r="JK420" s="101"/>
      <c r="JL420" s="101"/>
      <c r="JM420" s="101"/>
      <c r="JN420" s="101"/>
      <c r="JO420" s="101"/>
      <c r="JP420" s="101"/>
      <c r="JQ420" s="101"/>
      <c r="JR420" s="101"/>
      <c r="JS420" s="101"/>
      <c r="JT420" s="101"/>
      <c r="JU420" s="101"/>
      <c r="JV420" s="101"/>
      <c r="JW420" s="101"/>
      <c r="JX420" s="101"/>
      <c r="JY420" s="101"/>
      <c r="JZ420" s="101"/>
      <c r="KA420" s="101"/>
      <c r="KB420" s="101"/>
      <c r="KC420" s="101"/>
      <c r="KD420" s="101"/>
      <c r="KE420" s="101"/>
      <c r="KF420" s="101"/>
      <c r="KG420" s="101"/>
      <c r="KH420" s="101"/>
      <c r="KI420" s="101"/>
      <c r="KJ420" s="101"/>
      <c r="KK420" s="101"/>
      <c r="KL420" s="101"/>
      <c r="KM420" s="101"/>
      <c r="KN420" s="101"/>
      <c r="KO420" s="101"/>
      <c r="KP420" s="101"/>
      <c r="KQ420" s="101"/>
      <c r="KR420" s="101"/>
      <c r="KS420" s="101"/>
      <c r="KT420" s="101"/>
      <c r="KU420" s="101"/>
      <c r="KV420" s="101"/>
      <c r="KW420" s="101"/>
      <c r="KX420" s="101"/>
      <c r="KY420" s="101"/>
      <c r="KZ420" s="101"/>
      <c r="LA420" s="101"/>
    </row>
    <row r="421" spans="1:313" s="6" customFormat="1" ht="30" customHeight="1" x14ac:dyDescent="0.25">
      <c r="A421" s="21"/>
      <c r="B421" s="21"/>
      <c r="C421" s="21"/>
      <c r="D421" s="22"/>
      <c r="E421" s="23">
        <f>G421*F421</f>
        <v>6480000</v>
      </c>
      <c r="F421" s="24">
        <v>4.8000000000000001E-2</v>
      </c>
      <c r="G421" s="23">
        <v>135000000</v>
      </c>
      <c r="H421" s="23" t="s">
        <v>360</v>
      </c>
      <c r="I421" s="23"/>
      <c r="J421" s="23"/>
      <c r="K421" s="23">
        <v>15</v>
      </c>
      <c r="L421" s="23" t="s">
        <v>150</v>
      </c>
      <c r="M421" s="2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1"/>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c r="GE421" s="101"/>
      <c r="GF421" s="101"/>
      <c r="GG421" s="101"/>
      <c r="GH421" s="101"/>
      <c r="GI421" s="101"/>
      <c r="GJ421" s="101"/>
      <c r="GK421" s="101"/>
      <c r="GL421" s="101"/>
      <c r="GM421" s="101"/>
      <c r="GN421" s="101"/>
      <c r="GO421" s="101"/>
      <c r="GP421" s="101"/>
      <c r="GQ421" s="101"/>
      <c r="GR421" s="101"/>
      <c r="GS421" s="101"/>
      <c r="GT421" s="101"/>
      <c r="GU421" s="101"/>
      <c r="GV421" s="101"/>
      <c r="GW421" s="101"/>
      <c r="GX421" s="101"/>
      <c r="GY421" s="101"/>
      <c r="GZ421" s="101"/>
      <c r="HA421" s="101"/>
      <c r="HB421" s="101"/>
      <c r="HC421" s="101"/>
      <c r="HD421" s="101"/>
      <c r="HE421" s="101"/>
      <c r="HF421" s="101"/>
      <c r="HG421" s="101"/>
      <c r="HH421" s="101"/>
      <c r="HI421" s="101"/>
      <c r="HJ421" s="101"/>
      <c r="HK421" s="101"/>
      <c r="HL421" s="101"/>
      <c r="HM421" s="101"/>
      <c r="HN421" s="101"/>
      <c r="HO421" s="101"/>
      <c r="HP421" s="101"/>
      <c r="HQ421" s="101"/>
      <c r="HR421" s="101"/>
      <c r="HS421" s="101"/>
      <c r="HT421" s="101"/>
      <c r="HU421" s="101"/>
      <c r="HV421" s="101"/>
      <c r="HW421" s="101"/>
      <c r="HX421" s="101"/>
      <c r="HY421" s="101"/>
      <c r="HZ421" s="101"/>
      <c r="IA421" s="101"/>
      <c r="IB421" s="101"/>
      <c r="IC421" s="101"/>
      <c r="ID421" s="101"/>
      <c r="IE421" s="101"/>
      <c r="IF421" s="101"/>
      <c r="IG421" s="101"/>
      <c r="IH421" s="101"/>
      <c r="II421" s="101"/>
      <c r="IJ421" s="101"/>
      <c r="IK421" s="101"/>
      <c r="IL421" s="101"/>
      <c r="IM421" s="101"/>
      <c r="IN421" s="101"/>
      <c r="IO421" s="101"/>
      <c r="IP421" s="101"/>
      <c r="IQ421" s="101"/>
      <c r="IR421" s="101"/>
      <c r="IS421" s="101"/>
      <c r="IT421" s="101"/>
      <c r="IU421" s="101"/>
      <c r="IV421" s="101"/>
      <c r="IW421" s="101"/>
      <c r="IX421" s="101"/>
      <c r="IY421" s="101"/>
      <c r="IZ421" s="101"/>
      <c r="JA421" s="101"/>
      <c r="JB421" s="101"/>
      <c r="JC421" s="101"/>
      <c r="JD421" s="101"/>
      <c r="JE421" s="101"/>
      <c r="JF421" s="101"/>
      <c r="JG421" s="101"/>
      <c r="JH421" s="101"/>
      <c r="JI421" s="101"/>
      <c r="JJ421" s="101"/>
      <c r="JK421" s="101"/>
      <c r="JL421" s="101"/>
      <c r="JM421" s="101"/>
      <c r="JN421" s="101"/>
      <c r="JO421" s="101"/>
      <c r="JP421" s="101"/>
      <c r="JQ421" s="101"/>
      <c r="JR421" s="101"/>
      <c r="JS421" s="101"/>
      <c r="JT421" s="101"/>
      <c r="JU421" s="101"/>
      <c r="JV421" s="101"/>
      <c r="JW421" s="101"/>
      <c r="JX421" s="101"/>
      <c r="JY421" s="101"/>
      <c r="JZ421" s="101"/>
      <c r="KA421" s="101"/>
      <c r="KB421" s="101"/>
      <c r="KC421" s="101"/>
      <c r="KD421" s="101"/>
      <c r="KE421" s="101"/>
      <c r="KF421" s="101"/>
      <c r="KG421" s="101"/>
      <c r="KH421" s="101"/>
      <c r="KI421" s="101"/>
      <c r="KJ421" s="101"/>
      <c r="KK421" s="101"/>
      <c r="KL421" s="101"/>
      <c r="KM421" s="101"/>
      <c r="KN421" s="101"/>
      <c r="KO421" s="101"/>
      <c r="KP421" s="101"/>
      <c r="KQ421" s="101"/>
      <c r="KR421" s="101"/>
      <c r="KS421" s="101"/>
      <c r="KT421" s="101"/>
      <c r="KU421" s="101"/>
      <c r="KV421" s="101"/>
      <c r="KW421" s="101"/>
      <c r="KX421" s="101"/>
      <c r="KY421" s="101"/>
      <c r="KZ421" s="101"/>
      <c r="LA421" s="101"/>
    </row>
    <row r="422" spans="1:313" s="6" customFormat="1" ht="30" customHeight="1" x14ac:dyDescent="0.25">
      <c r="A422" s="21"/>
      <c r="B422" s="21"/>
      <c r="C422" s="21"/>
      <c r="D422" s="22"/>
      <c r="E422" s="23">
        <v>12000000</v>
      </c>
      <c r="F422" s="21"/>
      <c r="G422" s="21" t="s">
        <v>2</v>
      </c>
      <c r="H422" s="21"/>
      <c r="I422" s="21"/>
      <c r="J422" s="21"/>
      <c r="K422" s="21"/>
      <c r="L422" s="21" t="s">
        <v>964</v>
      </c>
      <c r="M422" s="2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row>
    <row r="423" spans="1:313" s="6" customFormat="1" ht="30" customHeight="1" x14ac:dyDescent="0.25">
      <c r="A423" s="31" t="s">
        <v>966</v>
      </c>
      <c r="B423" s="31"/>
      <c r="C423" s="31"/>
      <c r="D423" s="22"/>
      <c r="E423" s="23">
        <v>4400000</v>
      </c>
      <c r="F423" s="24"/>
      <c r="G423" s="23" t="s">
        <v>2</v>
      </c>
      <c r="H423" s="23"/>
      <c r="I423" s="23"/>
      <c r="J423" s="21"/>
      <c r="K423" s="21"/>
      <c r="L423" s="21" t="s">
        <v>442</v>
      </c>
      <c r="M423" s="2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row>
    <row r="424" spans="1:313" s="6" customFormat="1" ht="30" customHeight="1" x14ac:dyDescent="0.25">
      <c r="A424" s="21" t="s">
        <v>969</v>
      </c>
      <c r="B424" s="21"/>
      <c r="C424" s="21"/>
      <c r="D424" s="22"/>
      <c r="E424" s="23">
        <f t="shared" ref="E424" si="68">G424*F424</f>
        <v>5100000</v>
      </c>
      <c r="F424" s="24">
        <v>0.05</v>
      </c>
      <c r="G424" s="23">
        <f>90000000+7800000+4200000</f>
        <v>102000000</v>
      </c>
      <c r="H424" s="85" t="s">
        <v>611</v>
      </c>
      <c r="I424" s="23"/>
      <c r="J424" s="21"/>
      <c r="K424" s="21"/>
      <c r="L424" s="86" t="s">
        <v>968</v>
      </c>
      <c r="M424" s="21">
        <v>107</v>
      </c>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row>
    <row r="425" spans="1:313" s="6" customFormat="1" ht="30" customHeight="1" x14ac:dyDescent="0.25">
      <c r="A425" s="21" t="s">
        <v>978</v>
      </c>
      <c r="B425" s="21"/>
      <c r="C425" s="21"/>
      <c r="D425" s="22"/>
      <c r="E425" s="23">
        <f t="shared" ref="E425" si="69">G425*F425</f>
        <v>2500000</v>
      </c>
      <c r="F425" s="24">
        <v>0.05</v>
      </c>
      <c r="G425" s="23">
        <v>50000000</v>
      </c>
      <c r="H425" s="23"/>
      <c r="I425" s="23"/>
      <c r="J425" s="21"/>
      <c r="K425" s="21"/>
      <c r="L425" s="21" t="s">
        <v>513</v>
      </c>
      <c r="M425" s="21">
        <v>27</v>
      </c>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row>
    <row r="426" spans="1:313" s="6" customFormat="1" ht="30" customHeight="1" x14ac:dyDescent="0.25">
      <c r="A426" s="21" t="s">
        <v>980</v>
      </c>
      <c r="B426" s="21"/>
      <c r="C426" s="21"/>
      <c r="D426" s="22"/>
      <c r="E426" s="23">
        <f t="shared" ref="E426:E427" si="70">G426*F426</f>
        <v>0</v>
      </c>
      <c r="F426" s="24">
        <v>0.05</v>
      </c>
      <c r="G426" s="23">
        <f>13000000-5000000-8000000</f>
        <v>0</v>
      </c>
      <c r="H426" s="21" t="s">
        <v>877</v>
      </c>
      <c r="I426" s="21"/>
      <c r="J426" s="21"/>
      <c r="K426" s="21"/>
      <c r="L426" s="21" t="s">
        <v>875</v>
      </c>
      <c r="M426" s="2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row>
    <row r="427" spans="1:313" s="6" customFormat="1" ht="30" customHeight="1" x14ac:dyDescent="0.25">
      <c r="A427" s="23"/>
      <c r="B427" s="23"/>
      <c r="C427" s="23"/>
      <c r="D427" s="34"/>
      <c r="E427" s="23">
        <f t="shared" si="70"/>
        <v>200000</v>
      </c>
      <c r="F427" s="24">
        <v>0.04</v>
      </c>
      <c r="G427" s="23">
        <v>5000000</v>
      </c>
      <c r="H427" s="23" t="s">
        <v>200</v>
      </c>
      <c r="I427" s="23"/>
      <c r="J427" s="21"/>
      <c r="K427" s="21"/>
      <c r="L427" s="21" t="s">
        <v>83</v>
      </c>
      <c r="M427" s="2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row>
    <row r="428" spans="1:313" s="6" customFormat="1" ht="30" customHeight="1" x14ac:dyDescent="0.25">
      <c r="A428" s="21"/>
      <c r="B428" s="21"/>
      <c r="C428" s="21"/>
      <c r="D428" s="22"/>
      <c r="E428" s="39">
        <v>4000000</v>
      </c>
      <c r="F428" s="21"/>
      <c r="G428" s="21" t="s">
        <v>2</v>
      </c>
      <c r="H428" s="21">
        <v>1573</v>
      </c>
      <c r="I428" s="21"/>
      <c r="J428" s="21"/>
      <c r="K428" s="21"/>
      <c r="L428" s="21" t="s">
        <v>984</v>
      </c>
      <c r="M428" s="2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row>
    <row r="429" spans="1:313" s="6" customFormat="1" ht="30" customHeight="1" x14ac:dyDescent="0.25">
      <c r="A429" s="21"/>
      <c r="B429" s="21"/>
      <c r="C429" s="21"/>
      <c r="D429" s="22"/>
      <c r="E429" s="23">
        <f t="shared" ref="E429:E430" si="71">G429*F429</f>
        <v>400000</v>
      </c>
      <c r="F429" s="24">
        <v>0.04</v>
      </c>
      <c r="G429" s="23">
        <v>10000000</v>
      </c>
      <c r="H429" s="21" t="s">
        <v>189</v>
      </c>
      <c r="I429" s="21"/>
      <c r="J429" s="21"/>
      <c r="K429" s="21"/>
      <c r="L429" s="21" t="s">
        <v>409</v>
      </c>
      <c r="M429" s="2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row>
    <row r="430" spans="1:313" s="6" customFormat="1" ht="30" customHeight="1" x14ac:dyDescent="0.25">
      <c r="A430" s="21"/>
      <c r="B430" s="21"/>
      <c r="C430" s="21"/>
      <c r="D430" s="22"/>
      <c r="E430" s="23">
        <f t="shared" si="71"/>
        <v>5000000</v>
      </c>
      <c r="F430" s="24">
        <v>0.05</v>
      </c>
      <c r="G430" s="23">
        <v>100000000</v>
      </c>
      <c r="H430" s="21" t="s">
        <v>433</v>
      </c>
      <c r="I430" s="21"/>
      <c r="J430" s="21"/>
      <c r="K430" s="21"/>
      <c r="L430" s="21" t="s">
        <v>395</v>
      </c>
      <c r="M430" s="2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row>
    <row r="431" spans="1:313" s="6" customFormat="1" ht="30" customHeight="1" x14ac:dyDescent="0.25">
      <c r="A431" s="21"/>
      <c r="B431" s="21"/>
      <c r="C431" s="21"/>
      <c r="D431" s="22"/>
      <c r="E431" s="26">
        <v>5000000</v>
      </c>
      <c r="F431" s="27">
        <v>0.04</v>
      </c>
      <c r="G431" s="26">
        <v>123000000</v>
      </c>
      <c r="H431" s="26" t="s">
        <v>869</v>
      </c>
      <c r="I431" s="26"/>
      <c r="J431" s="29"/>
      <c r="K431" s="29"/>
      <c r="L431" s="29" t="s">
        <v>104</v>
      </c>
      <c r="M431" s="21">
        <v>201</v>
      </c>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row>
    <row r="432" spans="1:313" s="6" customFormat="1" ht="30" customHeight="1" x14ac:dyDescent="0.25">
      <c r="A432" s="29" t="s">
        <v>999</v>
      </c>
      <c r="B432" s="29"/>
      <c r="C432" s="29"/>
      <c r="D432" s="30"/>
      <c r="E432" s="26">
        <f t="shared" ref="E432" si="72">G432*F432</f>
        <v>1600000</v>
      </c>
      <c r="F432" s="24">
        <v>0.04</v>
      </c>
      <c r="G432" s="52">
        <v>40000000</v>
      </c>
      <c r="H432" s="21" t="s">
        <v>871</v>
      </c>
      <c r="I432" s="21"/>
      <c r="J432" s="21"/>
      <c r="K432" s="21"/>
      <c r="L432" s="21" t="s">
        <v>309</v>
      </c>
      <c r="M432" s="2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row>
    <row r="433" spans="1:313" s="6" customFormat="1" ht="30" customHeight="1" x14ac:dyDescent="0.25">
      <c r="A433" s="21" t="s">
        <v>929</v>
      </c>
      <c r="B433" s="21"/>
      <c r="C433" s="21"/>
      <c r="D433" s="22"/>
      <c r="E433" s="23">
        <f t="shared" ref="E433" si="73">G433*F433</f>
        <v>3500000.0000000005</v>
      </c>
      <c r="F433" s="24">
        <v>7.0000000000000007E-2</v>
      </c>
      <c r="G433" s="23">
        <v>50000000</v>
      </c>
      <c r="H433" s="21" t="s">
        <v>1002</v>
      </c>
      <c r="I433" s="21"/>
      <c r="J433" s="21"/>
      <c r="K433" s="21"/>
      <c r="L433" s="21" t="s">
        <v>1001</v>
      </c>
      <c r="M433" s="2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row>
    <row r="434" spans="1:313" s="6" customFormat="1" ht="30" customHeight="1" x14ac:dyDescent="0.25">
      <c r="A434" s="21" t="s">
        <v>1012</v>
      </c>
      <c r="B434" s="21"/>
      <c r="C434" s="21"/>
      <c r="D434" s="22"/>
      <c r="E434" s="26">
        <f>G434*F434</f>
        <v>2250000</v>
      </c>
      <c r="F434" s="27">
        <v>4.4999999999999998E-2</v>
      </c>
      <c r="G434" s="26">
        <v>50000000</v>
      </c>
      <c r="H434" s="23" t="s">
        <v>389</v>
      </c>
      <c r="I434" s="23"/>
      <c r="J434" s="21"/>
      <c r="K434" s="21"/>
      <c r="L434" s="21" t="s">
        <v>388</v>
      </c>
      <c r="M434" s="2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row>
    <row r="435" spans="1:313" s="6" customFormat="1" ht="30" customHeight="1" x14ac:dyDescent="0.25">
      <c r="A435" s="21"/>
      <c r="B435" s="32"/>
      <c r="C435" s="32"/>
      <c r="D435" s="33"/>
      <c r="E435" s="35">
        <v>6400000</v>
      </c>
      <c r="F435" s="36"/>
      <c r="G435" s="35" t="s">
        <v>2</v>
      </c>
      <c r="H435" s="32" t="s">
        <v>613</v>
      </c>
      <c r="I435" s="32"/>
      <c r="J435" s="32"/>
      <c r="K435" s="32"/>
      <c r="L435" s="32" t="s">
        <v>545</v>
      </c>
      <c r="M435" s="2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row>
    <row r="436" spans="1:313" s="6" customFormat="1" ht="30" customHeight="1" x14ac:dyDescent="0.25">
      <c r="A436" s="21" t="s">
        <v>1006</v>
      </c>
      <c r="B436" s="32"/>
      <c r="C436" s="32"/>
      <c r="D436" s="33"/>
      <c r="E436" s="35">
        <v>8000000</v>
      </c>
      <c r="F436" s="36"/>
      <c r="G436" s="35" t="s">
        <v>2</v>
      </c>
      <c r="H436" s="32" t="s">
        <v>1005</v>
      </c>
      <c r="I436" s="32"/>
      <c r="J436" s="32"/>
      <c r="K436" s="32"/>
      <c r="L436" s="32" t="s">
        <v>1004</v>
      </c>
      <c r="M436" s="2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row>
    <row r="437" spans="1:313" s="6" customFormat="1" ht="30" customHeight="1" x14ac:dyDescent="0.25">
      <c r="A437" s="21"/>
      <c r="B437" s="21"/>
      <c r="C437" s="21"/>
      <c r="D437" s="22"/>
      <c r="E437" s="23">
        <v>5000000</v>
      </c>
      <c r="F437" s="21"/>
      <c r="G437" s="21" t="s">
        <v>2</v>
      </c>
      <c r="H437" s="21"/>
      <c r="I437" s="21"/>
      <c r="J437" s="21"/>
      <c r="K437" s="21"/>
      <c r="L437" s="21" t="s">
        <v>1007</v>
      </c>
      <c r="M437" s="2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row>
    <row r="438" spans="1:313" s="6" customFormat="1" ht="30" customHeight="1" x14ac:dyDescent="0.25">
      <c r="A438" s="21"/>
      <c r="B438" s="21"/>
      <c r="C438" s="21"/>
      <c r="D438" s="22"/>
      <c r="E438" s="23">
        <f t="shared" ref="E438" si="74">G438*F438</f>
        <v>450000</v>
      </c>
      <c r="F438" s="24">
        <v>4.4999999999999998E-2</v>
      </c>
      <c r="G438" s="23">
        <v>10000000</v>
      </c>
      <c r="H438" s="21" t="s">
        <v>1009</v>
      </c>
      <c r="I438" s="21"/>
      <c r="J438" s="21"/>
      <c r="K438" s="21"/>
      <c r="L438" s="21" t="s">
        <v>1008</v>
      </c>
      <c r="M438" s="2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row>
    <row r="439" spans="1:313" s="6" customFormat="1" ht="30" customHeight="1" x14ac:dyDescent="0.25">
      <c r="A439" s="21" t="s">
        <v>1014</v>
      </c>
      <c r="B439" s="21"/>
      <c r="C439" s="21"/>
      <c r="D439" s="22"/>
      <c r="E439" s="23">
        <v>12000000</v>
      </c>
      <c r="F439" s="24">
        <v>0.05</v>
      </c>
      <c r="G439" s="23" t="s">
        <v>2</v>
      </c>
      <c r="H439" s="21" t="s">
        <v>1015</v>
      </c>
      <c r="I439" s="21"/>
      <c r="J439" s="21"/>
      <c r="K439" s="21"/>
      <c r="L439" s="21" t="s">
        <v>1013</v>
      </c>
      <c r="M439" s="2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row>
    <row r="440" spans="1:313" s="6" customFormat="1" ht="30" customHeight="1" x14ac:dyDescent="0.25">
      <c r="A440" s="29" t="s">
        <v>1016</v>
      </c>
      <c r="B440" s="29"/>
      <c r="C440" s="29"/>
      <c r="D440" s="30"/>
      <c r="E440" s="26">
        <v>7000000</v>
      </c>
      <c r="F440" s="27"/>
      <c r="G440" s="26"/>
      <c r="H440" s="26" t="s">
        <v>799</v>
      </c>
      <c r="I440" s="26"/>
      <c r="J440" s="29"/>
      <c r="K440" s="29"/>
      <c r="L440" s="29" t="s">
        <v>492</v>
      </c>
      <c r="M440" s="2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row>
    <row r="441" spans="1:313" s="6" customFormat="1" ht="30" customHeight="1" x14ac:dyDescent="0.25">
      <c r="A441" s="21"/>
      <c r="B441" s="21"/>
      <c r="C441" s="21"/>
      <c r="D441" s="22"/>
      <c r="E441" s="23">
        <v>500000</v>
      </c>
      <c r="F441" s="21"/>
      <c r="G441" s="21" t="s">
        <v>2</v>
      </c>
      <c r="H441" s="21" t="s">
        <v>1023</v>
      </c>
      <c r="I441" s="21"/>
      <c r="J441" s="21"/>
      <c r="K441" s="21"/>
      <c r="L441" s="21" t="s">
        <v>1022</v>
      </c>
      <c r="M441" s="2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1"/>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c r="GE441" s="101"/>
      <c r="GF441" s="101"/>
      <c r="GG441" s="101"/>
      <c r="GH441" s="101"/>
      <c r="GI441" s="101"/>
      <c r="GJ441" s="101"/>
      <c r="GK441" s="101"/>
      <c r="GL441" s="101"/>
      <c r="GM441" s="101"/>
      <c r="GN441" s="101"/>
      <c r="GO441" s="101"/>
      <c r="GP441" s="101"/>
      <c r="GQ441" s="101"/>
      <c r="GR441" s="101"/>
      <c r="GS441" s="101"/>
      <c r="GT441" s="101"/>
      <c r="GU441" s="101"/>
      <c r="GV441" s="101"/>
      <c r="GW441" s="101"/>
      <c r="GX441" s="101"/>
      <c r="GY441" s="101"/>
      <c r="GZ441" s="101"/>
      <c r="HA441" s="101"/>
      <c r="HB441" s="101"/>
      <c r="HC441" s="101"/>
      <c r="HD441" s="101"/>
      <c r="HE441" s="101"/>
      <c r="HF441" s="101"/>
      <c r="HG441" s="101"/>
      <c r="HH441" s="101"/>
      <c r="HI441" s="101"/>
      <c r="HJ441" s="101"/>
      <c r="HK441" s="101"/>
      <c r="HL441" s="101"/>
      <c r="HM441" s="101"/>
      <c r="HN441" s="101"/>
      <c r="HO441" s="101"/>
      <c r="HP441" s="101"/>
      <c r="HQ441" s="101"/>
      <c r="HR441" s="101"/>
      <c r="HS441" s="101"/>
      <c r="HT441" s="101"/>
      <c r="HU441" s="101"/>
      <c r="HV441" s="101"/>
      <c r="HW441" s="101"/>
      <c r="HX441" s="101"/>
      <c r="HY441" s="101"/>
      <c r="HZ441" s="101"/>
      <c r="IA441" s="101"/>
      <c r="IB441" s="101"/>
      <c r="IC441" s="101"/>
      <c r="ID441" s="101"/>
      <c r="IE441" s="101"/>
      <c r="IF441" s="101"/>
      <c r="IG441" s="101"/>
      <c r="IH441" s="101"/>
      <c r="II441" s="101"/>
      <c r="IJ441" s="101"/>
      <c r="IK441" s="101"/>
      <c r="IL441" s="101"/>
      <c r="IM441" s="101"/>
      <c r="IN441" s="101"/>
      <c r="IO441" s="101"/>
      <c r="IP441" s="101"/>
      <c r="IQ441" s="101"/>
      <c r="IR441" s="101"/>
      <c r="IS441" s="101"/>
      <c r="IT441" s="101"/>
      <c r="IU441" s="101"/>
      <c r="IV441" s="101"/>
      <c r="IW441" s="101"/>
      <c r="IX441" s="101"/>
      <c r="IY441" s="101"/>
      <c r="IZ441" s="101"/>
      <c r="JA441" s="101"/>
      <c r="JB441" s="101"/>
      <c r="JC441" s="101"/>
      <c r="JD441" s="101"/>
      <c r="JE441" s="101"/>
      <c r="JF441" s="101"/>
      <c r="JG441" s="101"/>
      <c r="JH441" s="101"/>
      <c r="JI441" s="101"/>
      <c r="JJ441" s="101"/>
      <c r="JK441" s="101"/>
      <c r="JL441" s="101"/>
      <c r="JM441" s="101"/>
      <c r="JN441" s="101"/>
      <c r="JO441" s="101"/>
      <c r="JP441" s="101"/>
      <c r="JQ441" s="101"/>
      <c r="JR441" s="101"/>
      <c r="JS441" s="101"/>
      <c r="JT441" s="101"/>
      <c r="JU441" s="101"/>
      <c r="JV441" s="101"/>
      <c r="JW441" s="101"/>
      <c r="JX441" s="101"/>
      <c r="JY441" s="101"/>
      <c r="JZ441" s="101"/>
      <c r="KA441" s="101"/>
      <c r="KB441" s="101"/>
      <c r="KC441" s="101"/>
      <c r="KD441" s="101"/>
      <c r="KE441" s="101"/>
      <c r="KF441" s="101"/>
      <c r="KG441" s="101"/>
      <c r="KH441" s="101"/>
      <c r="KI441" s="101"/>
      <c r="KJ441" s="101"/>
      <c r="KK441" s="101"/>
      <c r="KL441" s="101"/>
      <c r="KM441" s="101"/>
      <c r="KN441" s="101"/>
      <c r="KO441" s="101"/>
      <c r="KP441" s="101"/>
      <c r="KQ441" s="101"/>
      <c r="KR441" s="101"/>
      <c r="KS441" s="101"/>
      <c r="KT441" s="101"/>
      <c r="KU441" s="101"/>
      <c r="KV441" s="101"/>
      <c r="KW441" s="101"/>
      <c r="KX441" s="101"/>
      <c r="KY441" s="101"/>
      <c r="KZ441" s="101"/>
      <c r="LA441" s="101"/>
    </row>
    <row r="442" spans="1:313" s="6" customFormat="1" ht="30" customHeight="1" x14ac:dyDescent="0.25">
      <c r="A442" s="21"/>
      <c r="B442" s="21"/>
      <c r="C442" s="21"/>
      <c r="D442" s="22"/>
      <c r="E442" s="23">
        <v>28000000</v>
      </c>
      <c r="F442" s="24">
        <v>0.05</v>
      </c>
      <c r="G442" s="23" t="s">
        <v>2</v>
      </c>
      <c r="H442" s="23" t="s">
        <v>1026</v>
      </c>
      <c r="I442" s="23"/>
      <c r="J442" s="21"/>
      <c r="K442" s="21"/>
      <c r="L442" s="21" t="s">
        <v>1025</v>
      </c>
      <c r="M442" s="2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1"/>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c r="GE442" s="101"/>
      <c r="GF442" s="101"/>
      <c r="GG442" s="101"/>
      <c r="GH442" s="101"/>
      <c r="GI442" s="101"/>
      <c r="GJ442" s="101"/>
      <c r="GK442" s="101"/>
      <c r="GL442" s="101"/>
      <c r="GM442" s="101"/>
      <c r="GN442" s="101"/>
      <c r="GO442" s="101"/>
      <c r="GP442" s="101"/>
      <c r="GQ442" s="101"/>
      <c r="GR442" s="101"/>
      <c r="GS442" s="101"/>
      <c r="GT442" s="101"/>
      <c r="GU442" s="101"/>
      <c r="GV442" s="101"/>
      <c r="GW442" s="101"/>
      <c r="GX442" s="101"/>
      <c r="GY442" s="101"/>
      <c r="GZ442" s="101"/>
      <c r="HA442" s="101"/>
      <c r="HB442" s="101"/>
      <c r="HC442" s="101"/>
      <c r="HD442" s="101"/>
      <c r="HE442" s="101"/>
      <c r="HF442" s="101"/>
      <c r="HG442" s="101"/>
      <c r="HH442" s="101"/>
      <c r="HI442" s="101"/>
      <c r="HJ442" s="101"/>
      <c r="HK442" s="101"/>
      <c r="HL442" s="101"/>
      <c r="HM442" s="101"/>
      <c r="HN442" s="101"/>
      <c r="HO442" s="101"/>
      <c r="HP442" s="101"/>
      <c r="HQ442" s="101"/>
      <c r="HR442" s="101"/>
      <c r="HS442" s="101"/>
      <c r="HT442" s="101"/>
      <c r="HU442" s="101"/>
      <c r="HV442" s="101"/>
      <c r="HW442" s="101"/>
      <c r="HX442" s="101"/>
      <c r="HY442" s="101"/>
      <c r="HZ442" s="101"/>
      <c r="IA442" s="101"/>
      <c r="IB442" s="101"/>
      <c r="IC442" s="101"/>
      <c r="ID442" s="101"/>
      <c r="IE442" s="101"/>
      <c r="IF442" s="101"/>
      <c r="IG442" s="101"/>
      <c r="IH442" s="101"/>
      <c r="II442" s="101"/>
      <c r="IJ442" s="101"/>
      <c r="IK442" s="101"/>
      <c r="IL442" s="101"/>
      <c r="IM442" s="101"/>
      <c r="IN442" s="101"/>
      <c r="IO442" s="101"/>
      <c r="IP442" s="101"/>
      <c r="IQ442" s="101"/>
      <c r="IR442" s="101"/>
      <c r="IS442" s="101"/>
      <c r="IT442" s="101"/>
      <c r="IU442" s="101"/>
      <c r="IV442" s="101"/>
      <c r="IW442" s="101"/>
      <c r="IX442" s="101"/>
      <c r="IY442" s="101"/>
      <c r="IZ442" s="101"/>
      <c r="JA442" s="101"/>
      <c r="JB442" s="101"/>
      <c r="JC442" s="101"/>
      <c r="JD442" s="101"/>
      <c r="JE442" s="101"/>
      <c r="JF442" s="101"/>
      <c r="JG442" s="101"/>
      <c r="JH442" s="101"/>
      <c r="JI442" s="101"/>
      <c r="JJ442" s="101"/>
      <c r="JK442" s="101"/>
      <c r="JL442" s="101"/>
      <c r="JM442" s="101"/>
      <c r="JN442" s="101"/>
      <c r="JO442" s="101"/>
      <c r="JP442" s="101"/>
      <c r="JQ442" s="101"/>
      <c r="JR442" s="101"/>
      <c r="JS442" s="101"/>
      <c r="JT442" s="101"/>
      <c r="JU442" s="101"/>
      <c r="JV442" s="101"/>
      <c r="JW442" s="101"/>
      <c r="JX442" s="101"/>
      <c r="JY442" s="101"/>
      <c r="JZ442" s="101"/>
      <c r="KA442" s="101"/>
      <c r="KB442" s="101"/>
      <c r="KC442" s="101"/>
      <c r="KD442" s="101"/>
      <c r="KE442" s="101"/>
      <c r="KF442" s="101"/>
      <c r="KG442" s="101"/>
      <c r="KH442" s="101"/>
      <c r="KI442" s="101"/>
      <c r="KJ442" s="101"/>
      <c r="KK442" s="101"/>
      <c r="KL442" s="101"/>
      <c r="KM442" s="101"/>
      <c r="KN442" s="101"/>
      <c r="KO442" s="101"/>
      <c r="KP442" s="101"/>
      <c r="KQ442" s="101"/>
      <c r="KR442" s="101"/>
      <c r="KS442" s="101"/>
      <c r="KT442" s="101"/>
      <c r="KU442" s="101"/>
      <c r="KV442" s="101"/>
      <c r="KW442" s="101"/>
      <c r="KX442" s="101"/>
      <c r="KY442" s="101"/>
      <c r="KZ442" s="101"/>
      <c r="LA442" s="101"/>
    </row>
    <row r="443" spans="1:313" s="6" customFormat="1" ht="30" customHeight="1" x14ac:dyDescent="0.25">
      <c r="A443" s="21" t="s">
        <v>656</v>
      </c>
      <c r="B443" s="21"/>
      <c r="C443" s="21"/>
      <c r="D443" s="22"/>
      <c r="E443" s="23">
        <f>G443*F443</f>
        <v>1750000</v>
      </c>
      <c r="F443" s="24">
        <v>0.05</v>
      </c>
      <c r="G443" s="52">
        <v>35000000</v>
      </c>
      <c r="H443" s="87"/>
      <c r="I443" s="87"/>
      <c r="J443" s="87"/>
      <c r="K443" s="87"/>
      <c r="L443" s="21" t="s">
        <v>53</v>
      </c>
      <c r="M443" s="21">
        <v>1</v>
      </c>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1"/>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c r="GE443" s="101"/>
      <c r="GF443" s="101"/>
      <c r="GG443" s="101"/>
      <c r="GH443" s="101"/>
      <c r="GI443" s="101"/>
      <c r="GJ443" s="101"/>
      <c r="GK443" s="101"/>
      <c r="GL443" s="101"/>
      <c r="GM443" s="101"/>
      <c r="GN443" s="101"/>
      <c r="GO443" s="101"/>
      <c r="GP443" s="101"/>
      <c r="GQ443" s="101"/>
      <c r="GR443" s="101"/>
      <c r="GS443" s="101"/>
      <c r="GT443" s="101"/>
      <c r="GU443" s="101"/>
      <c r="GV443" s="101"/>
      <c r="GW443" s="101"/>
      <c r="GX443" s="101"/>
      <c r="GY443" s="101"/>
      <c r="GZ443" s="101"/>
      <c r="HA443" s="101"/>
      <c r="HB443" s="101"/>
      <c r="HC443" s="101"/>
      <c r="HD443" s="101"/>
      <c r="HE443" s="101"/>
      <c r="HF443" s="101"/>
      <c r="HG443" s="101"/>
      <c r="HH443" s="101"/>
      <c r="HI443" s="101"/>
      <c r="HJ443" s="101"/>
      <c r="HK443" s="101"/>
      <c r="HL443" s="101"/>
      <c r="HM443" s="101"/>
      <c r="HN443" s="101"/>
      <c r="HO443" s="101"/>
      <c r="HP443" s="101"/>
      <c r="HQ443" s="101"/>
      <c r="HR443" s="101"/>
      <c r="HS443" s="101"/>
      <c r="HT443" s="101"/>
      <c r="HU443" s="101"/>
      <c r="HV443" s="101"/>
      <c r="HW443" s="101"/>
      <c r="HX443" s="101"/>
      <c r="HY443" s="101"/>
      <c r="HZ443" s="101"/>
      <c r="IA443" s="101"/>
      <c r="IB443" s="101"/>
      <c r="IC443" s="101"/>
      <c r="ID443" s="101"/>
      <c r="IE443" s="101"/>
      <c r="IF443" s="101"/>
      <c r="IG443" s="101"/>
      <c r="IH443" s="101"/>
      <c r="II443" s="101"/>
      <c r="IJ443" s="101"/>
      <c r="IK443" s="101"/>
      <c r="IL443" s="101"/>
      <c r="IM443" s="101"/>
      <c r="IN443" s="101"/>
      <c r="IO443" s="101"/>
      <c r="IP443" s="101"/>
      <c r="IQ443" s="101"/>
      <c r="IR443" s="101"/>
      <c r="IS443" s="101"/>
      <c r="IT443" s="101"/>
      <c r="IU443" s="101"/>
      <c r="IV443" s="101"/>
      <c r="IW443" s="101"/>
      <c r="IX443" s="101"/>
      <c r="IY443" s="101"/>
      <c r="IZ443" s="101"/>
      <c r="JA443" s="101"/>
      <c r="JB443" s="101"/>
      <c r="JC443" s="101"/>
      <c r="JD443" s="101"/>
      <c r="JE443" s="101"/>
      <c r="JF443" s="101"/>
      <c r="JG443" s="101"/>
      <c r="JH443" s="101"/>
      <c r="JI443" s="101"/>
      <c r="JJ443" s="101"/>
      <c r="JK443" s="101"/>
      <c r="JL443" s="101"/>
      <c r="JM443" s="101"/>
      <c r="JN443" s="101"/>
      <c r="JO443" s="101"/>
      <c r="JP443" s="101"/>
      <c r="JQ443" s="101"/>
      <c r="JR443" s="101"/>
      <c r="JS443" s="101"/>
      <c r="JT443" s="101"/>
      <c r="JU443" s="101"/>
      <c r="JV443" s="101"/>
      <c r="JW443" s="101"/>
      <c r="JX443" s="101"/>
      <c r="JY443" s="101"/>
      <c r="JZ443" s="101"/>
      <c r="KA443" s="101"/>
      <c r="KB443" s="101"/>
      <c r="KC443" s="101"/>
      <c r="KD443" s="101"/>
      <c r="KE443" s="101"/>
      <c r="KF443" s="101"/>
      <c r="KG443" s="101"/>
      <c r="KH443" s="101"/>
      <c r="KI443" s="101"/>
      <c r="KJ443" s="101"/>
      <c r="KK443" s="101"/>
      <c r="KL443" s="101"/>
      <c r="KM443" s="101"/>
      <c r="KN443" s="101"/>
      <c r="KO443" s="101"/>
      <c r="KP443" s="101"/>
      <c r="KQ443" s="101"/>
      <c r="KR443" s="101"/>
      <c r="KS443" s="101"/>
      <c r="KT443" s="101"/>
      <c r="KU443" s="101"/>
      <c r="KV443" s="101"/>
      <c r="KW443" s="101"/>
      <c r="KX443" s="101"/>
      <c r="KY443" s="101"/>
      <c r="KZ443" s="101"/>
      <c r="LA443" s="101"/>
    </row>
    <row r="444" spans="1:313" s="6" customFormat="1" ht="30" customHeight="1" x14ac:dyDescent="0.25">
      <c r="A444" s="21" t="s">
        <v>810</v>
      </c>
      <c r="B444" s="21"/>
      <c r="C444" s="21"/>
      <c r="D444" s="22"/>
      <c r="E444" s="23">
        <f>G444*F444</f>
        <v>4500000</v>
      </c>
      <c r="F444" s="24">
        <v>4.4999999999999998E-2</v>
      </c>
      <c r="G444" s="23">
        <v>100000000</v>
      </c>
      <c r="H444" s="21" t="s">
        <v>635</v>
      </c>
      <c r="I444" s="23"/>
      <c r="J444" s="21" t="s">
        <v>121</v>
      </c>
      <c r="K444" s="21">
        <v>1</v>
      </c>
      <c r="L444" s="21" t="s">
        <v>120</v>
      </c>
      <c r="M444" s="21">
        <v>8</v>
      </c>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1"/>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c r="GE444" s="101"/>
      <c r="GF444" s="101"/>
      <c r="GG444" s="101"/>
      <c r="GH444" s="101"/>
      <c r="GI444" s="101"/>
      <c r="GJ444" s="101"/>
      <c r="GK444" s="101"/>
      <c r="GL444" s="101"/>
      <c r="GM444" s="101"/>
      <c r="GN444" s="101"/>
      <c r="GO444" s="101"/>
      <c r="GP444" s="101"/>
      <c r="GQ444" s="101"/>
      <c r="GR444" s="101"/>
      <c r="GS444" s="101"/>
      <c r="GT444" s="101"/>
      <c r="GU444" s="101"/>
      <c r="GV444" s="101"/>
      <c r="GW444" s="101"/>
      <c r="GX444" s="101"/>
      <c r="GY444" s="101"/>
      <c r="GZ444" s="101"/>
      <c r="HA444" s="101"/>
      <c r="HB444" s="101"/>
      <c r="HC444" s="101"/>
      <c r="HD444" s="101"/>
      <c r="HE444" s="101"/>
      <c r="HF444" s="101"/>
      <c r="HG444" s="101"/>
      <c r="HH444" s="101"/>
      <c r="HI444" s="101"/>
      <c r="HJ444" s="101"/>
      <c r="HK444" s="101"/>
      <c r="HL444" s="101"/>
      <c r="HM444" s="101"/>
      <c r="HN444" s="101"/>
      <c r="HO444" s="101"/>
      <c r="HP444" s="101"/>
      <c r="HQ444" s="101"/>
      <c r="HR444" s="101"/>
      <c r="HS444" s="101"/>
      <c r="HT444" s="101"/>
      <c r="HU444" s="101"/>
      <c r="HV444" s="101"/>
      <c r="HW444" s="101"/>
      <c r="HX444" s="101"/>
      <c r="HY444" s="101"/>
      <c r="HZ444" s="101"/>
      <c r="IA444" s="101"/>
      <c r="IB444" s="101"/>
      <c r="IC444" s="101"/>
      <c r="ID444" s="101"/>
      <c r="IE444" s="101"/>
      <c r="IF444" s="101"/>
      <c r="IG444" s="101"/>
      <c r="IH444" s="101"/>
      <c r="II444" s="101"/>
      <c r="IJ444" s="101"/>
      <c r="IK444" s="101"/>
      <c r="IL444" s="101"/>
      <c r="IM444" s="101"/>
      <c r="IN444" s="101"/>
      <c r="IO444" s="101"/>
      <c r="IP444" s="101"/>
      <c r="IQ444" s="101"/>
      <c r="IR444" s="101"/>
      <c r="IS444" s="101"/>
      <c r="IT444" s="101"/>
      <c r="IU444" s="101"/>
      <c r="IV444" s="101"/>
      <c r="IW444" s="101"/>
      <c r="IX444" s="101"/>
      <c r="IY444" s="101"/>
      <c r="IZ444" s="101"/>
      <c r="JA444" s="101"/>
      <c r="JB444" s="101"/>
      <c r="JC444" s="101"/>
      <c r="JD444" s="101"/>
      <c r="JE444" s="101"/>
      <c r="JF444" s="101"/>
      <c r="JG444" s="101"/>
      <c r="JH444" s="101"/>
      <c r="JI444" s="101"/>
      <c r="JJ444" s="101"/>
      <c r="JK444" s="101"/>
      <c r="JL444" s="101"/>
      <c r="JM444" s="101"/>
      <c r="JN444" s="101"/>
      <c r="JO444" s="101"/>
      <c r="JP444" s="101"/>
      <c r="JQ444" s="101"/>
      <c r="JR444" s="101"/>
      <c r="JS444" s="101"/>
      <c r="JT444" s="101"/>
      <c r="JU444" s="101"/>
      <c r="JV444" s="101"/>
      <c r="JW444" s="101"/>
      <c r="JX444" s="101"/>
      <c r="JY444" s="101"/>
      <c r="JZ444" s="101"/>
      <c r="KA444" s="101"/>
      <c r="KB444" s="101"/>
      <c r="KC444" s="101"/>
      <c r="KD444" s="101"/>
      <c r="KE444" s="101"/>
      <c r="KF444" s="101"/>
      <c r="KG444" s="101"/>
      <c r="KH444" s="101"/>
      <c r="KI444" s="101"/>
      <c r="KJ444" s="101"/>
      <c r="KK444" s="101"/>
      <c r="KL444" s="101"/>
      <c r="KM444" s="101"/>
      <c r="KN444" s="101"/>
      <c r="KO444" s="101"/>
      <c r="KP444" s="101"/>
      <c r="KQ444" s="101"/>
      <c r="KR444" s="101"/>
      <c r="KS444" s="101"/>
      <c r="KT444" s="101"/>
      <c r="KU444" s="101"/>
      <c r="KV444" s="101"/>
      <c r="KW444" s="101"/>
      <c r="KX444" s="101"/>
      <c r="KY444" s="101"/>
      <c r="KZ444" s="101"/>
      <c r="LA444" s="101"/>
    </row>
    <row r="445" spans="1:313" s="6" customFormat="1" ht="30" customHeight="1" x14ac:dyDescent="0.25">
      <c r="A445" s="21"/>
      <c r="B445" s="21"/>
      <c r="C445" s="21"/>
      <c r="D445" s="22"/>
      <c r="E445" s="23">
        <v>450000</v>
      </c>
      <c r="F445" s="21"/>
      <c r="G445" s="21" t="s">
        <v>2</v>
      </c>
      <c r="H445" s="21">
        <v>7034</v>
      </c>
      <c r="I445" s="21"/>
      <c r="J445" s="21"/>
      <c r="K445" s="21"/>
      <c r="L445" s="21" t="s">
        <v>805</v>
      </c>
      <c r="M445" s="21">
        <v>14</v>
      </c>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1"/>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c r="GE445" s="101"/>
      <c r="GF445" s="101"/>
      <c r="GG445" s="101"/>
      <c r="GH445" s="101"/>
      <c r="GI445" s="101"/>
      <c r="GJ445" s="101"/>
      <c r="GK445" s="101"/>
      <c r="GL445" s="101"/>
      <c r="GM445" s="101"/>
      <c r="GN445" s="101"/>
      <c r="GO445" s="101"/>
      <c r="GP445" s="101"/>
      <c r="GQ445" s="101"/>
      <c r="GR445" s="101"/>
      <c r="GS445" s="101"/>
      <c r="GT445" s="101"/>
      <c r="GU445" s="101"/>
      <c r="GV445" s="101"/>
      <c r="GW445" s="101"/>
      <c r="GX445" s="101"/>
      <c r="GY445" s="101"/>
      <c r="GZ445" s="101"/>
      <c r="HA445" s="101"/>
      <c r="HB445" s="101"/>
      <c r="HC445" s="101"/>
      <c r="HD445" s="101"/>
      <c r="HE445" s="101"/>
      <c r="HF445" s="101"/>
      <c r="HG445" s="101"/>
      <c r="HH445" s="101"/>
      <c r="HI445" s="101"/>
      <c r="HJ445" s="101"/>
      <c r="HK445" s="101"/>
      <c r="HL445" s="101"/>
      <c r="HM445" s="101"/>
      <c r="HN445" s="101"/>
      <c r="HO445" s="101"/>
      <c r="HP445" s="101"/>
      <c r="HQ445" s="101"/>
      <c r="HR445" s="101"/>
      <c r="HS445" s="101"/>
      <c r="HT445" s="101"/>
      <c r="HU445" s="101"/>
      <c r="HV445" s="101"/>
      <c r="HW445" s="101"/>
      <c r="HX445" s="101"/>
      <c r="HY445" s="101"/>
      <c r="HZ445" s="101"/>
      <c r="IA445" s="101"/>
      <c r="IB445" s="101"/>
      <c r="IC445" s="101"/>
      <c r="ID445" s="101"/>
      <c r="IE445" s="101"/>
      <c r="IF445" s="101"/>
      <c r="IG445" s="101"/>
      <c r="IH445" s="101"/>
      <c r="II445" s="101"/>
      <c r="IJ445" s="101"/>
      <c r="IK445" s="101"/>
      <c r="IL445" s="101"/>
      <c r="IM445" s="101"/>
      <c r="IN445" s="101"/>
      <c r="IO445" s="101"/>
      <c r="IP445" s="101"/>
      <c r="IQ445" s="101"/>
      <c r="IR445" s="101"/>
      <c r="IS445" s="101"/>
      <c r="IT445" s="101"/>
      <c r="IU445" s="101"/>
      <c r="IV445" s="101"/>
      <c r="IW445" s="101"/>
      <c r="IX445" s="101"/>
      <c r="IY445" s="101"/>
      <c r="IZ445" s="101"/>
      <c r="JA445" s="101"/>
      <c r="JB445" s="101"/>
      <c r="JC445" s="101"/>
      <c r="JD445" s="101"/>
      <c r="JE445" s="101"/>
      <c r="JF445" s="101"/>
      <c r="JG445" s="101"/>
      <c r="JH445" s="101"/>
      <c r="JI445" s="101"/>
      <c r="JJ445" s="101"/>
      <c r="JK445" s="101"/>
      <c r="JL445" s="101"/>
      <c r="JM445" s="101"/>
      <c r="JN445" s="101"/>
      <c r="JO445" s="101"/>
      <c r="JP445" s="101"/>
      <c r="JQ445" s="101"/>
      <c r="JR445" s="101"/>
      <c r="JS445" s="101"/>
      <c r="JT445" s="101"/>
      <c r="JU445" s="101"/>
      <c r="JV445" s="101"/>
      <c r="JW445" s="101"/>
      <c r="JX445" s="101"/>
      <c r="JY445" s="101"/>
      <c r="JZ445" s="101"/>
      <c r="KA445" s="101"/>
      <c r="KB445" s="101"/>
      <c r="KC445" s="101"/>
      <c r="KD445" s="101"/>
      <c r="KE445" s="101"/>
      <c r="KF445" s="101"/>
      <c r="KG445" s="101"/>
      <c r="KH445" s="101"/>
      <c r="KI445" s="101"/>
      <c r="KJ445" s="101"/>
      <c r="KK445" s="101"/>
      <c r="KL445" s="101"/>
      <c r="KM445" s="101"/>
      <c r="KN445" s="101"/>
      <c r="KO445" s="101"/>
      <c r="KP445" s="101"/>
      <c r="KQ445" s="101"/>
      <c r="KR445" s="101"/>
      <c r="KS445" s="101"/>
      <c r="KT445" s="101"/>
      <c r="KU445" s="101"/>
      <c r="KV445" s="101"/>
      <c r="KW445" s="101"/>
      <c r="KX445" s="101"/>
      <c r="KY445" s="101"/>
      <c r="KZ445" s="101"/>
      <c r="LA445" s="101"/>
    </row>
    <row r="446" spans="1:313" s="6" customFormat="1" ht="30" customHeight="1" x14ac:dyDescent="0.25">
      <c r="A446" s="21"/>
      <c r="B446" s="21"/>
      <c r="C446" s="21"/>
      <c r="D446" s="22"/>
      <c r="E446" s="23">
        <v>10000000</v>
      </c>
      <c r="F446" s="21"/>
      <c r="G446" s="21" t="s">
        <v>2</v>
      </c>
      <c r="H446" s="21">
        <v>1290</v>
      </c>
      <c r="I446" s="21"/>
      <c r="J446" s="21"/>
      <c r="K446" s="21"/>
      <c r="L446" s="21" t="s">
        <v>806</v>
      </c>
      <c r="M446" s="21">
        <v>15</v>
      </c>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1"/>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c r="GE446" s="101"/>
      <c r="GF446" s="101"/>
      <c r="GG446" s="101"/>
      <c r="GH446" s="101"/>
      <c r="GI446" s="101"/>
      <c r="GJ446" s="101"/>
      <c r="GK446" s="101"/>
      <c r="GL446" s="101"/>
      <c r="GM446" s="101"/>
      <c r="GN446" s="101"/>
      <c r="GO446" s="101"/>
      <c r="GP446" s="101"/>
      <c r="GQ446" s="101"/>
      <c r="GR446" s="101"/>
      <c r="GS446" s="101"/>
      <c r="GT446" s="101"/>
      <c r="GU446" s="101"/>
      <c r="GV446" s="101"/>
      <c r="GW446" s="101"/>
      <c r="GX446" s="101"/>
      <c r="GY446" s="101"/>
      <c r="GZ446" s="101"/>
      <c r="HA446" s="101"/>
      <c r="HB446" s="101"/>
      <c r="HC446" s="101"/>
      <c r="HD446" s="101"/>
      <c r="HE446" s="101"/>
      <c r="HF446" s="101"/>
      <c r="HG446" s="101"/>
      <c r="HH446" s="101"/>
      <c r="HI446" s="101"/>
      <c r="HJ446" s="101"/>
      <c r="HK446" s="101"/>
      <c r="HL446" s="101"/>
      <c r="HM446" s="101"/>
      <c r="HN446" s="101"/>
      <c r="HO446" s="101"/>
      <c r="HP446" s="101"/>
      <c r="HQ446" s="101"/>
      <c r="HR446" s="101"/>
      <c r="HS446" s="101"/>
      <c r="HT446" s="101"/>
      <c r="HU446" s="101"/>
      <c r="HV446" s="101"/>
      <c r="HW446" s="101"/>
      <c r="HX446" s="101"/>
      <c r="HY446" s="101"/>
      <c r="HZ446" s="101"/>
      <c r="IA446" s="101"/>
      <c r="IB446" s="101"/>
      <c r="IC446" s="101"/>
      <c r="ID446" s="101"/>
      <c r="IE446" s="101"/>
      <c r="IF446" s="101"/>
      <c r="IG446" s="101"/>
      <c r="IH446" s="101"/>
      <c r="II446" s="101"/>
      <c r="IJ446" s="101"/>
      <c r="IK446" s="101"/>
      <c r="IL446" s="101"/>
      <c r="IM446" s="101"/>
      <c r="IN446" s="101"/>
      <c r="IO446" s="101"/>
      <c r="IP446" s="101"/>
      <c r="IQ446" s="101"/>
      <c r="IR446" s="101"/>
      <c r="IS446" s="101"/>
      <c r="IT446" s="101"/>
      <c r="IU446" s="101"/>
      <c r="IV446" s="101"/>
      <c r="IW446" s="101"/>
      <c r="IX446" s="101"/>
      <c r="IY446" s="101"/>
      <c r="IZ446" s="101"/>
      <c r="JA446" s="101"/>
      <c r="JB446" s="101"/>
      <c r="JC446" s="101"/>
      <c r="JD446" s="101"/>
      <c r="JE446" s="101"/>
      <c r="JF446" s="101"/>
      <c r="JG446" s="101"/>
      <c r="JH446" s="101"/>
      <c r="JI446" s="101"/>
      <c r="JJ446" s="101"/>
      <c r="JK446" s="101"/>
      <c r="JL446" s="101"/>
      <c r="JM446" s="101"/>
      <c r="JN446" s="101"/>
      <c r="JO446" s="101"/>
      <c r="JP446" s="101"/>
      <c r="JQ446" s="101"/>
      <c r="JR446" s="101"/>
      <c r="JS446" s="101"/>
      <c r="JT446" s="101"/>
      <c r="JU446" s="101"/>
      <c r="JV446" s="101"/>
      <c r="JW446" s="101"/>
      <c r="JX446" s="101"/>
      <c r="JY446" s="101"/>
      <c r="JZ446" s="101"/>
      <c r="KA446" s="101"/>
      <c r="KB446" s="101"/>
      <c r="KC446" s="101"/>
      <c r="KD446" s="101"/>
      <c r="KE446" s="101"/>
      <c r="KF446" s="101"/>
      <c r="KG446" s="101"/>
      <c r="KH446" s="101"/>
      <c r="KI446" s="101"/>
      <c r="KJ446" s="101"/>
      <c r="KK446" s="101"/>
      <c r="KL446" s="101"/>
      <c r="KM446" s="101"/>
      <c r="KN446" s="101"/>
      <c r="KO446" s="101"/>
      <c r="KP446" s="101"/>
      <c r="KQ446" s="101"/>
      <c r="KR446" s="101"/>
      <c r="KS446" s="101"/>
      <c r="KT446" s="101"/>
      <c r="KU446" s="101"/>
      <c r="KV446" s="101"/>
      <c r="KW446" s="101"/>
      <c r="KX446" s="101"/>
      <c r="KY446" s="101"/>
      <c r="KZ446" s="101"/>
      <c r="LA446" s="101"/>
    </row>
    <row r="447" spans="1:313" s="6" customFormat="1" ht="30" customHeight="1" x14ac:dyDescent="0.25">
      <c r="A447" s="21"/>
      <c r="B447" s="21"/>
      <c r="C447" s="21"/>
      <c r="D447" s="22"/>
      <c r="E447" s="23">
        <f>G447*F447</f>
        <v>200000</v>
      </c>
      <c r="F447" s="24">
        <v>0.04</v>
      </c>
      <c r="G447" s="23">
        <v>5000000</v>
      </c>
      <c r="H447" s="21" t="s">
        <v>814</v>
      </c>
      <c r="I447" s="21"/>
      <c r="J447" s="21"/>
      <c r="K447" s="21"/>
      <c r="L447" s="21" t="s">
        <v>813</v>
      </c>
      <c r="M447" s="21">
        <v>37</v>
      </c>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1"/>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c r="GE447" s="101"/>
      <c r="GF447" s="101"/>
      <c r="GG447" s="101"/>
      <c r="GH447" s="101"/>
      <c r="GI447" s="101"/>
      <c r="GJ447" s="101"/>
      <c r="GK447" s="101"/>
      <c r="GL447" s="101"/>
      <c r="GM447" s="101"/>
      <c r="GN447" s="101"/>
      <c r="GO447" s="101"/>
      <c r="GP447" s="101"/>
      <c r="GQ447" s="101"/>
      <c r="GR447" s="101"/>
      <c r="GS447" s="101"/>
      <c r="GT447" s="101"/>
      <c r="GU447" s="101"/>
      <c r="GV447" s="101"/>
      <c r="GW447" s="101"/>
      <c r="GX447" s="101"/>
      <c r="GY447" s="101"/>
      <c r="GZ447" s="101"/>
      <c r="HA447" s="101"/>
      <c r="HB447" s="101"/>
      <c r="HC447" s="101"/>
      <c r="HD447" s="101"/>
      <c r="HE447" s="101"/>
      <c r="HF447" s="101"/>
      <c r="HG447" s="101"/>
      <c r="HH447" s="101"/>
      <c r="HI447" s="101"/>
      <c r="HJ447" s="101"/>
      <c r="HK447" s="101"/>
      <c r="HL447" s="101"/>
      <c r="HM447" s="101"/>
      <c r="HN447" s="101"/>
      <c r="HO447" s="101"/>
      <c r="HP447" s="101"/>
      <c r="HQ447" s="101"/>
      <c r="HR447" s="101"/>
      <c r="HS447" s="101"/>
      <c r="HT447" s="101"/>
      <c r="HU447" s="101"/>
      <c r="HV447" s="101"/>
      <c r="HW447" s="101"/>
      <c r="HX447" s="101"/>
      <c r="HY447" s="101"/>
      <c r="HZ447" s="101"/>
      <c r="IA447" s="101"/>
      <c r="IB447" s="101"/>
      <c r="IC447" s="101"/>
      <c r="ID447" s="101"/>
      <c r="IE447" s="101"/>
      <c r="IF447" s="101"/>
      <c r="IG447" s="101"/>
      <c r="IH447" s="101"/>
      <c r="II447" s="101"/>
      <c r="IJ447" s="101"/>
      <c r="IK447" s="101"/>
      <c r="IL447" s="101"/>
      <c r="IM447" s="101"/>
      <c r="IN447" s="101"/>
      <c r="IO447" s="101"/>
      <c r="IP447" s="101"/>
      <c r="IQ447" s="101"/>
      <c r="IR447" s="101"/>
      <c r="IS447" s="101"/>
      <c r="IT447" s="101"/>
      <c r="IU447" s="101"/>
      <c r="IV447" s="101"/>
      <c r="IW447" s="101"/>
      <c r="IX447" s="101"/>
      <c r="IY447" s="101"/>
      <c r="IZ447" s="101"/>
      <c r="JA447" s="101"/>
      <c r="JB447" s="101"/>
      <c r="JC447" s="101"/>
      <c r="JD447" s="101"/>
      <c r="JE447" s="101"/>
      <c r="JF447" s="101"/>
      <c r="JG447" s="101"/>
      <c r="JH447" s="101"/>
      <c r="JI447" s="101"/>
      <c r="JJ447" s="101"/>
      <c r="JK447" s="101"/>
      <c r="JL447" s="101"/>
      <c r="JM447" s="101"/>
      <c r="JN447" s="101"/>
      <c r="JO447" s="101"/>
      <c r="JP447" s="101"/>
      <c r="JQ447" s="101"/>
      <c r="JR447" s="101"/>
      <c r="JS447" s="101"/>
      <c r="JT447" s="101"/>
      <c r="JU447" s="101"/>
      <c r="JV447" s="101"/>
      <c r="JW447" s="101"/>
      <c r="JX447" s="101"/>
      <c r="JY447" s="101"/>
      <c r="JZ447" s="101"/>
      <c r="KA447" s="101"/>
      <c r="KB447" s="101"/>
      <c r="KC447" s="101"/>
      <c r="KD447" s="101"/>
      <c r="KE447" s="101"/>
      <c r="KF447" s="101"/>
      <c r="KG447" s="101"/>
      <c r="KH447" s="101"/>
      <c r="KI447" s="101"/>
      <c r="KJ447" s="101"/>
      <c r="KK447" s="101"/>
      <c r="KL447" s="101"/>
      <c r="KM447" s="101"/>
      <c r="KN447" s="101"/>
      <c r="KO447" s="101"/>
      <c r="KP447" s="101"/>
      <c r="KQ447" s="101"/>
      <c r="KR447" s="101"/>
      <c r="KS447" s="101"/>
      <c r="KT447" s="101"/>
      <c r="KU447" s="101"/>
      <c r="KV447" s="101"/>
      <c r="KW447" s="101"/>
      <c r="KX447" s="101"/>
      <c r="KY447" s="101"/>
      <c r="KZ447" s="101"/>
      <c r="LA447" s="101"/>
    </row>
    <row r="448" spans="1:313" s="6" customFormat="1" ht="30" customHeight="1" x14ac:dyDescent="0.25">
      <c r="A448" s="21" t="s">
        <v>512</v>
      </c>
      <c r="B448" s="21"/>
      <c r="C448" s="21"/>
      <c r="D448" s="22"/>
      <c r="E448" s="23">
        <f t="shared" ref="E448" si="75">G448*F448</f>
        <v>19980000</v>
      </c>
      <c r="F448" s="24">
        <v>5.3999999999999999E-2</v>
      </c>
      <c r="G448" s="23">
        <v>370000000</v>
      </c>
      <c r="H448" s="21">
        <v>5338386743</v>
      </c>
      <c r="I448" s="21"/>
      <c r="J448" s="21"/>
      <c r="K448" s="21">
        <v>1</v>
      </c>
      <c r="L448" s="21" t="s">
        <v>129</v>
      </c>
      <c r="M448" s="21">
        <v>61</v>
      </c>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1"/>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c r="GE448" s="101"/>
      <c r="GF448" s="101"/>
      <c r="GG448" s="101"/>
      <c r="GH448" s="101"/>
      <c r="GI448" s="101"/>
      <c r="GJ448" s="101"/>
      <c r="GK448" s="101"/>
      <c r="GL448" s="101"/>
      <c r="GM448" s="101"/>
      <c r="GN448" s="101"/>
      <c r="GO448" s="101"/>
      <c r="GP448" s="101"/>
      <c r="GQ448" s="101"/>
      <c r="GR448" s="101"/>
      <c r="GS448" s="101"/>
      <c r="GT448" s="101"/>
      <c r="GU448" s="101"/>
      <c r="GV448" s="101"/>
      <c r="GW448" s="101"/>
      <c r="GX448" s="101"/>
      <c r="GY448" s="101"/>
      <c r="GZ448" s="101"/>
      <c r="HA448" s="101"/>
      <c r="HB448" s="101"/>
      <c r="HC448" s="101"/>
      <c r="HD448" s="101"/>
      <c r="HE448" s="101"/>
      <c r="HF448" s="101"/>
      <c r="HG448" s="101"/>
      <c r="HH448" s="101"/>
      <c r="HI448" s="101"/>
      <c r="HJ448" s="101"/>
      <c r="HK448" s="101"/>
      <c r="HL448" s="101"/>
      <c r="HM448" s="101"/>
      <c r="HN448" s="101"/>
      <c r="HO448" s="101"/>
      <c r="HP448" s="101"/>
      <c r="HQ448" s="101"/>
      <c r="HR448" s="101"/>
      <c r="HS448" s="101"/>
      <c r="HT448" s="101"/>
      <c r="HU448" s="101"/>
      <c r="HV448" s="101"/>
      <c r="HW448" s="101"/>
      <c r="HX448" s="101"/>
      <c r="HY448" s="101"/>
      <c r="HZ448" s="101"/>
      <c r="IA448" s="101"/>
      <c r="IB448" s="101"/>
      <c r="IC448" s="101"/>
      <c r="ID448" s="101"/>
      <c r="IE448" s="101"/>
      <c r="IF448" s="101"/>
      <c r="IG448" s="101"/>
      <c r="IH448" s="101"/>
      <c r="II448" s="101"/>
      <c r="IJ448" s="101"/>
      <c r="IK448" s="101"/>
      <c r="IL448" s="101"/>
      <c r="IM448" s="101"/>
      <c r="IN448" s="101"/>
      <c r="IO448" s="101"/>
      <c r="IP448" s="101"/>
      <c r="IQ448" s="101"/>
      <c r="IR448" s="101"/>
      <c r="IS448" s="101"/>
      <c r="IT448" s="101"/>
      <c r="IU448" s="101"/>
      <c r="IV448" s="101"/>
      <c r="IW448" s="101"/>
      <c r="IX448" s="101"/>
      <c r="IY448" s="101"/>
      <c r="IZ448" s="101"/>
      <c r="JA448" s="101"/>
      <c r="JB448" s="101"/>
      <c r="JC448" s="101"/>
      <c r="JD448" s="101"/>
      <c r="JE448" s="101"/>
      <c r="JF448" s="101"/>
      <c r="JG448" s="101"/>
      <c r="JH448" s="101"/>
      <c r="JI448" s="101"/>
      <c r="JJ448" s="101"/>
      <c r="JK448" s="101"/>
      <c r="JL448" s="101"/>
      <c r="JM448" s="101"/>
      <c r="JN448" s="101"/>
      <c r="JO448" s="101"/>
      <c r="JP448" s="101"/>
      <c r="JQ448" s="101"/>
      <c r="JR448" s="101"/>
      <c r="JS448" s="101"/>
      <c r="JT448" s="101"/>
      <c r="JU448" s="101"/>
      <c r="JV448" s="101"/>
      <c r="JW448" s="101"/>
      <c r="JX448" s="101"/>
      <c r="JY448" s="101"/>
      <c r="JZ448" s="101"/>
      <c r="KA448" s="101"/>
      <c r="KB448" s="101"/>
      <c r="KC448" s="101"/>
      <c r="KD448" s="101"/>
      <c r="KE448" s="101"/>
      <c r="KF448" s="101"/>
      <c r="KG448" s="101"/>
      <c r="KH448" s="101"/>
      <c r="KI448" s="101"/>
      <c r="KJ448" s="101"/>
      <c r="KK448" s="101"/>
      <c r="KL448" s="101"/>
      <c r="KM448" s="101"/>
      <c r="KN448" s="101"/>
      <c r="KO448" s="101"/>
      <c r="KP448" s="101"/>
      <c r="KQ448" s="101"/>
      <c r="KR448" s="101"/>
      <c r="KS448" s="101"/>
      <c r="KT448" s="101"/>
      <c r="KU448" s="101"/>
      <c r="KV448" s="101"/>
      <c r="KW448" s="101"/>
      <c r="KX448" s="101"/>
      <c r="KY448" s="101"/>
      <c r="KZ448" s="101"/>
      <c r="LA448" s="101"/>
    </row>
    <row r="449" spans="1:313" s="6" customFormat="1" ht="30" customHeight="1" x14ac:dyDescent="0.25">
      <c r="A449" s="21"/>
      <c r="B449" s="21"/>
      <c r="C449" s="21"/>
      <c r="D449" s="22"/>
      <c r="E449" s="23">
        <f>G449*F449</f>
        <v>850000</v>
      </c>
      <c r="F449" s="24">
        <v>0.05</v>
      </c>
      <c r="G449" s="34">
        <f>9000000+8000000</f>
        <v>17000000</v>
      </c>
      <c r="H449" s="21"/>
      <c r="I449" s="21"/>
      <c r="J449" s="21"/>
      <c r="K449" s="21"/>
      <c r="L449" s="21" t="s">
        <v>837</v>
      </c>
      <c r="M449" s="2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1"/>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c r="GE449" s="101"/>
      <c r="GF449" s="101"/>
      <c r="GG449" s="101"/>
      <c r="GH449" s="101"/>
      <c r="GI449" s="101"/>
      <c r="GJ449" s="101"/>
      <c r="GK449" s="101"/>
      <c r="GL449" s="101"/>
      <c r="GM449" s="101"/>
      <c r="GN449" s="101"/>
      <c r="GO449" s="101"/>
      <c r="GP449" s="101"/>
      <c r="GQ449" s="101"/>
      <c r="GR449" s="101"/>
      <c r="GS449" s="101"/>
      <c r="GT449" s="101"/>
      <c r="GU449" s="101"/>
      <c r="GV449" s="101"/>
      <c r="GW449" s="101"/>
      <c r="GX449" s="101"/>
      <c r="GY449" s="101"/>
      <c r="GZ449" s="101"/>
      <c r="HA449" s="101"/>
      <c r="HB449" s="101"/>
      <c r="HC449" s="101"/>
      <c r="HD449" s="101"/>
      <c r="HE449" s="101"/>
      <c r="HF449" s="101"/>
      <c r="HG449" s="101"/>
      <c r="HH449" s="101"/>
      <c r="HI449" s="101"/>
      <c r="HJ449" s="101"/>
      <c r="HK449" s="101"/>
      <c r="HL449" s="101"/>
      <c r="HM449" s="101"/>
      <c r="HN449" s="101"/>
      <c r="HO449" s="101"/>
      <c r="HP449" s="101"/>
      <c r="HQ449" s="101"/>
      <c r="HR449" s="101"/>
      <c r="HS449" s="101"/>
      <c r="HT449" s="101"/>
      <c r="HU449" s="101"/>
      <c r="HV449" s="101"/>
      <c r="HW449" s="101"/>
      <c r="HX449" s="101"/>
      <c r="HY449" s="101"/>
      <c r="HZ449" s="101"/>
      <c r="IA449" s="101"/>
      <c r="IB449" s="101"/>
      <c r="IC449" s="101"/>
      <c r="ID449" s="101"/>
      <c r="IE449" s="101"/>
      <c r="IF449" s="101"/>
      <c r="IG449" s="101"/>
      <c r="IH449" s="101"/>
      <c r="II449" s="101"/>
      <c r="IJ449" s="101"/>
      <c r="IK449" s="101"/>
      <c r="IL449" s="101"/>
      <c r="IM449" s="101"/>
      <c r="IN449" s="101"/>
      <c r="IO449" s="101"/>
      <c r="IP449" s="101"/>
      <c r="IQ449" s="101"/>
      <c r="IR449" s="101"/>
      <c r="IS449" s="101"/>
      <c r="IT449" s="101"/>
      <c r="IU449" s="101"/>
      <c r="IV449" s="101"/>
      <c r="IW449" s="101"/>
      <c r="IX449" s="101"/>
      <c r="IY449" s="101"/>
      <c r="IZ449" s="101"/>
      <c r="JA449" s="101"/>
      <c r="JB449" s="101"/>
      <c r="JC449" s="101"/>
      <c r="JD449" s="101"/>
      <c r="JE449" s="101"/>
      <c r="JF449" s="101"/>
      <c r="JG449" s="101"/>
      <c r="JH449" s="101"/>
      <c r="JI449" s="101"/>
      <c r="JJ449" s="101"/>
      <c r="JK449" s="101"/>
      <c r="JL449" s="101"/>
      <c r="JM449" s="101"/>
      <c r="JN449" s="101"/>
      <c r="JO449" s="101"/>
      <c r="JP449" s="101"/>
      <c r="JQ449" s="101"/>
      <c r="JR449" s="101"/>
      <c r="JS449" s="101"/>
      <c r="JT449" s="101"/>
      <c r="JU449" s="101"/>
      <c r="JV449" s="101"/>
      <c r="JW449" s="101"/>
      <c r="JX449" s="101"/>
      <c r="JY449" s="101"/>
      <c r="JZ449" s="101"/>
      <c r="KA449" s="101"/>
      <c r="KB449" s="101"/>
      <c r="KC449" s="101"/>
      <c r="KD449" s="101"/>
      <c r="KE449" s="101"/>
      <c r="KF449" s="101"/>
      <c r="KG449" s="101"/>
      <c r="KH449" s="101"/>
      <c r="KI449" s="101"/>
      <c r="KJ449" s="101"/>
      <c r="KK449" s="101"/>
      <c r="KL449" s="101"/>
      <c r="KM449" s="101"/>
      <c r="KN449" s="101"/>
      <c r="KO449" s="101"/>
      <c r="KP449" s="101"/>
      <c r="KQ449" s="101"/>
      <c r="KR449" s="101"/>
      <c r="KS449" s="101"/>
      <c r="KT449" s="101"/>
      <c r="KU449" s="101"/>
      <c r="KV449" s="101"/>
      <c r="KW449" s="101"/>
      <c r="KX449" s="101"/>
      <c r="KY449" s="101"/>
      <c r="KZ449" s="101"/>
      <c r="LA449" s="101"/>
    </row>
    <row r="450" spans="1:313" s="6" customFormat="1" ht="30" customHeight="1" x14ac:dyDescent="0.25">
      <c r="A450" s="21"/>
      <c r="B450" s="21"/>
      <c r="C450" s="21"/>
      <c r="D450" s="22"/>
      <c r="E450" s="23">
        <v>32000000</v>
      </c>
      <c r="F450" s="21"/>
      <c r="G450" s="21" t="s">
        <v>2</v>
      </c>
      <c r="H450" s="21" t="s">
        <v>840</v>
      </c>
      <c r="I450" s="21"/>
      <c r="J450" s="21"/>
      <c r="K450" s="21"/>
      <c r="L450" s="21" t="s">
        <v>839</v>
      </c>
      <c r="M450" s="2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1"/>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c r="GE450" s="101"/>
      <c r="GF450" s="101"/>
      <c r="GG450" s="101"/>
      <c r="GH450" s="101"/>
      <c r="GI450" s="101"/>
      <c r="GJ450" s="101"/>
      <c r="GK450" s="101"/>
      <c r="GL450" s="101"/>
      <c r="GM450" s="101"/>
      <c r="GN450" s="101"/>
      <c r="GO450" s="101"/>
      <c r="GP450" s="101"/>
      <c r="GQ450" s="101"/>
      <c r="GR450" s="101"/>
      <c r="GS450" s="101"/>
      <c r="GT450" s="101"/>
      <c r="GU450" s="101"/>
      <c r="GV450" s="101"/>
      <c r="GW450" s="101"/>
      <c r="GX450" s="101"/>
      <c r="GY450" s="101"/>
      <c r="GZ450" s="101"/>
      <c r="HA450" s="101"/>
      <c r="HB450" s="101"/>
      <c r="HC450" s="101"/>
      <c r="HD450" s="101"/>
      <c r="HE450" s="101"/>
      <c r="HF450" s="101"/>
      <c r="HG450" s="101"/>
      <c r="HH450" s="101"/>
      <c r="HI450" s="101"/>
      <c r="HJ450" s="101"/>
      <c r="HK450" s="101"/>
      <c r="HL450" s="101"/>
      <c r="HM450" s="101"/>
      <c r="HN450" s="101"/>
      <c r="HO450" s="101"/>
      <c r="HP450" s="101"/>
      <c r="HQ450" s="101"/>
      <c r="HR450" s="101"/>
      <c r="HS450" s="101"/>
      <c r="HT450" s="101"/>
      <c r="HU450" s="101"/>
      <c r="HV450" s="101"/>
      <c r="HW450" s="101"/>
      <c r="HX450" s="101"/>
      <c r="HY450" s="101"/>
      <c r="HZ450" s="101"/>
      <c r="IA450" s="101"/>
      <c r="IB450" s="101"/>
      <c r="IC450" s="101"/>
      <c r="ID450" s="101"/>
      <c r="IE450" s="101"/>
      <c r="IF450" s="101"/>
      <c r="IG450" s="101"/>
      <c r="IH450" s="101"/>
      <c r="II450" s="101"/>
      <c r="IJ450" s="101"/>
      <c r="IK450" s="101"/>
      <c r="IL450" s="101"/>
      <c r="IM450" s="101"/>
      <c r="IN450" s="101"/>
      <c r="IO450" s="101"/>
      <c r="IP450" s="101"/>
      <c r="IQ450" s="101"/>
      <c r="IR450" s="101"/>
      <c r="IS450" s="101"/>
      <c r="IT450" s="101"/>
      <c r="IU450" s="101"/>
      <c r="IV450" s="101"/>
      <c r="IW450" s="101"/>
      <c r="IX450" s="101"/>
      <c r="IY450" s="101"/>
      <c r="IZ450" s="101"/>
      <c r="JA450" s="101"/>
      <c r="JB450" s="101"/>
      <c r="JC450" s="101"/>
      <c r="JD450" s="101"/>
      <c r="JE450" s="101"/>
      <c r="JF450" s="101"/>
      <c r="JG450" s="101"/>
      <c r="JH450" s="101"/>
      <c r="JI450" s="101"/>
      <c r="JJ450" s="101"/>
      <c r="JK450" s="101"/>
      <c r="JL450" s="101"/>
      <c r="JM450" s="101"/>
      <c r="JN450" s="101"/>
      <c r="JO450" s="101"/>
      <c r="JP450" s="101"/>
      <c r="JQ450" s="101"/>
      <c r="JR450" s="101"/>
      <c r="JS450" s="101"/>
      <c r="JT450" s="101"/>
      <c r="JU450" s="101"/>
      <c r="JV450" s="101"/>
      <c r="JW450" s="101"/>
      <c r="JX450" s="101"/>
      <c r="JY450" s="101"/>
      <c r="JZ450" s="101"/>
      <c r="KA450" s="101"/>
      <c r="KB450" s="101"/>
      <c r="KC450" s="101"/>
      <c r="KD450" s="101"/>
      <c r="KE450" s="101"/>
      <c r="KF450" s="101"/>
      <c r="KG450" s="101"/>
      <c r="KH450" s="101"/>
      <c r="KI450" s="101"/>
      <c r="KJ450" s="101"/>
      <c r="KK450" s="101"/>
      <c r="KL450" s="101"/>
      <c r="KM450" s="101"/>
      <c r="KN450" s="101"/>
      <c r="KO450" s="101"/>
      <c r="KP450" s="101"/>
      <c r="KQ450" s="101"/>
      <c r="KR450" s="101"/>
      <c r="KS450" s="101"/>
      <c r="KT450" s="101"/>
      <c r="KU450" s="101"/>
      <c r="KV450" s="101"/>
      <c r="KW450" s="101"/>
      <c r="KX450" s="101"/>
      <c r="KY450" s="101"/>
      <c r="KZ450" s="101"/>
      <c r="LA450" s="101"/>
    </row>
    <row r="451" spans="1:313" s="6" customFormat="1" ht="30" customHeight="1" x14ac:dyDescent="0.25">
      <c r="A451" s="21"/>
      <c r="B451" s="21"/>
      <c r="C451" s="21"/>
      <c r="D451" s="22"/>
      <c r="E451" s="23">
        <v>20000000</v>
      </c>
      <c r="F451" s="21"/>
      <c r="G451" s="21" t="s">
        <v>2</v>
      </c>
      <c r="H451" s="21">
        <v>4872797981</v>
      </c>
      <c r="I451" s="21"/>
      <c r="J451" s="21"/>
      <c r="K451" s="21"/>
      <c r="L451" s="21" t="s">
        <v>841</v>
      </c>
      <c r="M451" s="2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1"/>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c r="GE451" s="101"/>
      <c r="GF451" s="101"/>
      <c r="GG451" s="101"/>
      <c r="GH451" s="101"/>
      <c r="GI451" s="101"/>
      <c r="GJ451" s="101"/>
      <c r="GK451" s="101"/>
      <c r="GL451" s="101"/>
      <c r="GM451" s="101"/>
      <c r="GN451" s="101"/>
      <c r="GO451" s="101"/>
      <c r="GP451" s="101"/>
      <c r="GQ451" s="101"/>
      <c r="GR451" s="101"/>
      <c r="GS451" s="101"/>
      <c r="GT451" s="101"/>
      <c r="GU451" s="101"/>
      <c r="GV451" s="101"/>
      <c r="GW451" s="101"/>
      <c r="GX451" s="101"/>
      <c r="GY451" s="101"/>
      <c r="GZ451" s="101"/>
      <c r="HA451" s="101"/>
      <c r="HB451" s="101"/>
      <c r="HC451" s="101"/>
      <c r="HD451" s="101"/>
      <c r="HE451" s="101"/>
      <c r="HF451" s="101"/>
      <c r="HG451" s="101"/>
      <c r="HH451" s="101"/>
      <c r="HI451" s="101"/>
      <c r="HJ451" s="101"/>
      <c r="HK451" s="101"/>
      <c r="HL451" s="101"/>
      <c r="HM451" s="101"/>
      <c r="HN451" s="101"/>
      <c r="HO451" s="101"/>
      <c r="HP451" s="101"/>
      <c r="HQ451" s="101"/>
      <c r="HR451" s="101"/>
      <c r="HS451" s="101"/>
      <c r="HT451" s="101"/>
      <c r="HU451" s="101"/>
      <c r="HV451" s="101"/>
      <c r="HW451" s="101"/>
      <c r="HX451" s="101"/>
      <c r="HY451" s="101"/>
      <c r="HZ451" s="101"/>
      <c r="IA451" s="101"/>
      <c r="IB451" s="101"/>
      <c r="IC451" s="101"/>
      <c r="ID451" s="101"/>
      <c r="IE451" s="101"/>
      <c r="IF451" s="101"/>
      <c r="IG451" s="101"/>
      <c r="IH451" s="101"/>
      <c r="II451" s="101"/>
      <c r="IJ451" s="101"/>
      <c r="IK451" s="101"/>
      <c r="IL451" s="101"/>
      <c r="IM451" s="101"/>
      <c r="IN451" s="101"/>
      <c r="IO451" s="101"/>
      <c r="IP451" s="101"/>
      <c r="IQ451" s="101"/>
      <c r="IR451" s="101"/>
      <c r="IS451" s="101"/>
      <c r="IT451" s="101"/>
      <c r="IU451" s="101"/>
      <c r="IV451" s="101"/>
      <c r="IW451" s="101"/>
      <c r="IX451" s="101"/>
      <c r="IY451" s="101"/>
      <c r="IZ451" s="101"/>
      <c r="JA451" s="101"/>
      <c r="JB451" s="101"/>
      <c r="JC451" s="101"/>
      <c r="JD451" s="101"/>
      <c r="JE451" s="101"/>
      <c r="JF451" s="101"/>
      <c r="JG451" s="101"/>
      <c r="JH451" s="101"/>
      <c r="JI451" s="101"/>
      <c r="JJ451" s="101"/>
      <c r="JK451" s="101"/>
      <c r="JL451" s="101"/>
      <c r="JM451" s="101"/>
      <c r="JN451" s="101"/>
      <c r="JO451" s="101"/>
      <c r="JP451" s="101"/>
      <c r="JQ451" s="101"/>
      <c r="JR451" s="101"/>
      <c r="JS451" s="101"/>
      <c r="JT451" s="101"/>
      <c r="JU451" s="101"/>
      <c r="JV451" s="101"/>
      <c r="JW451" s="101"/>
      <c r="JX451" s="101"/>
      <c r="JY451" s="101"/>
      <c r="JZ451" s="101"/>
      <c r="KA451" s="101"/>
      <c r="KB451" s="101"/>
      <c r="KC451" s="101"/>
      <c r="KD451" s="101"/>
      <c r="KE451" s="101"/>
      <c r="KF451" s="101"/>
      <c r="KG451" s="101"/>
      <c r="KH451" s="101"/>
      <c r="KI451" s="101"/>
      <c r="KJ451" s="101"/>
      <c r="KK451" s="101"/>
      <c r="KL451" s="101"/>
      <c r="KM451" s="101"/>
      <c r="KN451" s="101"/>
      <c r="KO451" s="101"/>
      <c r="KP451" s="101"/>
      <c r="KQ451" s="101"/>
      <c r="KR451" s="101"/>
      <c r="KS451" s="101"/>
      <c r="KT451" s="101"/>
      <c r="KU451" s="101"/>
      <c r="KV451" s="101"/>
      <c r="KW451" s="101"/>
      <c r="KX451" s="101"/>
      <c r="KY451" s="101"/>
      <c r="KZ451" s="101"/>
      <c r="LA451" s="101"/>
    </row>
    <row r="452" spans="1:313" s="6" customFormat="1" ht="30" customHeight="1" x14ac:dyDescent="0.25">
      <c r="A452" s="29" t="s">
        <v>851</v>
      </c>
      <c r="B452" s="29"/>
      <c r="C452" s="29"/>
      <c r="D452" s="30"/>
      <c r="E452" s="23">
        <f t="shared" ref="E452" si="76">G452*F452</f>
        <v>27500000</v>
      </c>
      <c r="F452" s="24">
        <v>0.05</v>
      </c>
      <c r="G452" s="23">
        <v>550000000</v>
      </c>
      <c r="H452" s="29" t="s">
        <v>515</v>
      </c>
      <c r="I452" s="29"/>
      <c r="J452" s="29"/>
      <c r="K452" s="29"/>
      <c r="L452" s="21" t="s">
        <v>249</v>
      </c>
      <c r="M452" s="2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1"/>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c r="GE452" s="101"/>
      <c r="GF452" s="101"/>
      <c r="GG452" s="101"/>
      <c r="GH452" s="101"/>
      <c r="GI452" s="101"/>
      <c r="GJ452" s="101"/>
      <c r="GK452" s="101"/>
      <c r="GL452" s="101"/>
      <c r="GM452" s="101"/>
      <c r="GN452" s="101"/>
      <c r="GO452" s="101"/>
      <c r="GP452" s="101"/>
      <c r="GQ452" s="101"/>
      <c r="GR452" s="101"/>
      <c r="GS452" s="101"/>
      <c r="GT452" s="101"/>
      <c r="GU452" s="101"/>
      <c r="GV452" s="101"/>
      <c r="GW452" s="101"/>
      <c r="GX452" s="101"/>
      <c r="GY452" s="101"/>
      <c r="GZ452" s="101"/>
      <c r="HA452" s="101"/>
      <c r="HB452" s="101"/>
      <c r="HC452" s="101"/>
      <c r="HD452" s="101"/>
      <c r="HE452" s="101"/>
      <c r="HF452" s="101"/>
      <c r="HG452" s="101"/>
      <c r="HH452" s="101"/>
      <c r="HI452" s="101"/>
      <c r="HJ452" s="101"/>
      <c r="HK452" s="101"/>
      <c r="HL452" s="101"/>
      <c r="HM452" s="101"/>
      <c r="HN452" s="101"/>
      <c r="HO452" s="101"/>
      <c r="HP452" s="101"/>
      <c r="HQ452" s="101"/>
      <c r="HR452" s="101"/>
      <c r="HS452" s="101"/>
      <c r="HT452" s="101"/>
      <c r="HU452" s="101"/>
      <c r="HV452" s="101"/>
      <c r="HW452" s="101"/>
      <c r="HX452" s="101"/>
      <c r="HY452" s="101"/>
      <c r="HZ452" s="101"/>
      <c r="IA452" s="101"/>
      <c r="IB452" s="101"/>
      <c r="IC452" s="101"/>
      <c r="ID452" s="101"/>
      <c r="IE452" s="101"/>
      <c r="IF452" s="101"/>
      <c r="IG452" s="101"/>
      <c r="IH452" s="101"/>
      <c r="II452" s="101"/>
      <c r="IJ452" s="101"/>
      <c r="IK452" s="101"/>
      <c r="IL452" s="101"/>
      <c r="IM452" s="101"/>
      <c r="IN452" s="101"/>
      <c r="IO452" s="101"/>
      <c r="IP452" s="101"/>
      <c r="IQ452" s="101"/>
      <c r="IR452" s="101"/>
      <c r="IS452" s="101"/>
      <c r="IT452" s="101"/>
      <c r="IU452" s="101"/>
      <c r="IV452" s="101"/>
      <c r="IW452" s="101"/>
      <c r="IX452" s="101"/>
      <c r="IY452" s="101"/>
      <c r="IZ452" s="101"/>
      <c r="JA452" s="101"/>
      <c r="JB452" s="101"/>
      <c r="JC452" s="101"/>
      <c r="JD452" s="101"/>
      <c r="JE452" s="101"/>
      <c r="JF452" s="101"/>
      <c r="JG452" s="101"/>
      <c r="JH452" s="101"/>
      <c r="JI452" s="101"/>
      <c r="JJ452" s="101"/>
      <c r="JK452" s="101"/>
      <c r="JL452" s="101"/>
      <c r="JM452" s="101"/>
      <c r="JN452" s="101"/>
      <c r="JO452" s="101"/>
      <c r="JP452" s="101"/>
      <c r="JQ452" s="101"/>
      <c r="JR452" s="101"/>
      <c r="JS452" s="101"/>
      <c r="JT452" s="101"/>
      <c r="JU452" s="101"/>
      <c r="JV452" s="101"/>
      <c r="JW452" s="101"/>
      <c r="JX452" s="101"/>
      <c r="JY452" s="101"/>
      <c r="JZ452" s="101"/>
      <c r="KA452" s="101"/>
      <c r="KB452" s="101"/>
      <c r="KC452" s="101"/>
      <c r="KD452" s="101"/>
      <c r="KE452" s="101"/>
      <c r="KF452" s="101"/>
      <c r="KG452" s="101"/>
      <c r="KH452" s="101"/>
      <c r="KI452" s="101"/>
      <c r="KJ452" s="101"/>
      <c r="KK452" s="101"/>
      <c r="KL452" s="101"/>
      <c r="KM452" s="101"/>
      <c r="KN452" s="101"/>
      <c r="KO452" s="101"/>
      <c r="KP452" s="101"/>
      <c r="KQ452" s="101"/>
      <c r="KR452" s="101"/>
      <c r="KS452" s="101"/>
      <c r="KT452" s="101"/>
      <c r="KU452" s="101"/>
      <c r="KV452" s="101"/>
      <c r="KW452" s="101"/>
      <c r="KX452" s="101"/>
      <c r="KY452" s="101"/>
      <c r="KZ452" s="101"/>
      <c r="LA452" s="101"/>
    </row>
    <row r="453" spans="1:313" s="6" customFormat="1" ht="30" customHeight="1" x14ac:dyDescent="0.25">
      <c r="A453" s="29"/>
      <c r="B453" s="29"/>
      <c r="C453" s="29"/>
      <c r="D453" s="30"/>
      <c r="E453" s="26">
        <f t="shared" ref="E453:E454" si="77">G453*F453</f>
        <v>275000</v>
      </c>
      <c r="F453" s="27">
        <v>0.05</v>
      </c>
      <c r="G453" s="23">
        <v>5500000</v>
      </c>
      <c r="H453" s="23"/>
      <c r="I453" s="23"/>
      <c r="J453" s="21"/>
      <c r="K453" s="21"/>
      <c r="L453" s="21" t="s">
        <v>846</v>
      </c>
      <c r="M453" s="2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1"/>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c r="GE453" s="101"/>
      <c r="GF453" s="101"/>
      <c r="GG453" s="101"/>
      <c r="GH453" s="101"/>
      <c r="GI453" s="101"/>
      <c r="GJ453" s="101"/>
      <c r="GK453" s="101"/>
      <c r="GL453" s="101"/>
      <c r="GM453" s="101"/>
      <c r="GN453" s="101"/>
      <c r="GO453" s="101"/>
      <c r="GP453" s="101"/>
      <c r="GQ453" s="101"/>
      <c r="GR453" s="101"/>
      <c r="GS453" s="101"/>
      <c r="GT453" s="101"/>
      <c r="GU453" s="101"/>
      <c r="GV453" s="101"/>
      <c r="GW453" s="101"/>
      <c r="GX453" s="101"/>
      <c r="GY453" s="101"/>
      <c r="GZ453" s="101"/>
      <c r="HA453" s="101"/>
      <c r="HB453" s="101"/>
      <c r="HC453" s="101"/>
      <c r="HD453" s="101"/>
      <c r="HE453" s="101"/>
      <c r="HF453" s="101"/>
      <c r="HG453" s="101"/>
      <c r="HH453" s="101"/>
      <c r="HI453" s="101"/>
      <c r="HJ453" s="101"/>
      <c r="HK453" s="101"/>
      <c r="HL453" s="101"/>
      <c r="HM453" s="101"/>
      <c r="HN453" s="101"/>
      <c r="HO453" s="101"/>
      <c r="HP453" s="101"/>
      <c r="HQ453" s="101"/>
      <c r="HR453" s="101"/>
      <c r="HS453" s="101"/>
      <c r="HT453" s="101"/>
      <c r="HU453" s="101"/>
      <c r="HV453" s="101"/>
      <c r="HW453" s="101"/>
      <c r="HX453" s="101"/>
      <c r="HY453" s="101"/>
      <c r="HZ453" s="101"/>
      <c r="IA453" s="101"/>
      <c r="IB453" s="101"/>
      <c r="IC453" s="101"/>
      <c r="ID453" s="101"/>
      <c r="IE453" s="101"/>
      <c r="IF453" s="101"/>
      <c r="IG453" s="101"/>
      <c r="IH453" s="101"/>
      <c r="II453" s="101"/>
      <c r="IJ453" s="101"/>
      <c r="IK453" s="101"/>
      <c r="IL453" s="101"/>
      <c r="IM453" s="101"/>
      <c r="IN453" s="101"/>
      <c r="IO453" s="101"/>
      <c r="IP453" s="101"/>
      <c r="IQ453" s="101"/>
      <c r="IR453" s="101"/>
      <c r="IS453" s="101"/>
      <c r="IT453" s="101"/>
      <c r="IU453" s="101"/>
      <c r="IV453" s="101"/>
      <c r="IW453" s="101"/>
      <c r="IX453" s="101"/>
      <c r="IY453" s="101"/>
      <c r="IZ453" s="101"/>
      <c r="JA453" s="101"/>
      <c r="JB453" s="101"/>
      <c r="JC453" s="101"/>
      <c r="JD453" s="101"/>
      <c r="JE453" s="101"/>
      <c r="JF453" s="101"/>
      <c r="JG453" s="101"/>
      <c r="JH453" s="101"/>
      <c r="JI453" s="101"/>
      <c r="JJ453" s="101"/>
      <c r="JK453" s="101"/>
      <c r="JL453" s="101"/>
      <c r="JM453" s="101"/>
      <c r="JN453" s="101"/>
      <c r="JO453" s="101"/>
      <c r="JP453" s="101"/>
      <c r="JQ453" s="101"/>
      <c r="JR453" s="101"/>
      <c r="JS453" s="101"/>
      <c r="JT453" s="101"/>
      <c r="JU453" s="101"/>
      <c r="JV453" s="101"/>
      <c r="JW453" s="101"/>
      <c r="JX453" s="101"/>
      <c r="JY453" s="101"/>
      <c r="JZ453" s="101"/>
      <c r="KA453" s="101"/>
      <c r="KB453" s="101"/>
      <c r="KC453" s="101"/>
      <c r="KD453" s="101"/>
      <c r="KE453" s="101"/>
      <c r="KF453" s="101"/>
      <c r="KG453" s="101"/>
      <c r="KH453" s="101"/>
      <c r="KI453" s="101"/>
      <c r="KJ453" s="101"/>
      <c r="KK453" s="101"/>
      <c r="KL453" s="101"/>
      <c r="KM453" s="101"/>
      <c r="KN453" s="101"/>
      <c r="KO453" s="101"/>
      <c r="KP453" s="101"/>
      <c r="KQ453" s="101"/>
      <c r="KR453" s="101"/>
      <c r="KS453" s="101"/>
      <c r="KT453" s="101"/>
      <c r="KU453" s="101"/>
      <c r="KV453" s="101"/>
      <c r="KW453" s="101"/>
      <c r="KX453" s="101"/>
      <c r="KY453" s="101"/>
      <c r="KZ453" s="101"/>
      <c r="LA453" s="101"/>
    </row>
    <row r="454" spans="1:313" s="6" customFormat="1" ht="30" customHeight="1" x14ac:dyDescent="0.25">
      <c r="A454" s="23" t="s">
        <v>733</v>
      </c>
      <c r="B454" s="23"/>
      <c r="C454" s="23"/>
      <c r="D454" s="34"/>
      <c r="E454" s="23">
        <f t="shared" si="77"/>
        <v>25000000</v>
      </c>
      <c r="F454" s="24">
        <v>0.05</v>
      </c>
      <c r="G454" s="23">
        <v>500000000</v>
      </c>
      <c r="H454" s="21" t="s">
        <v>363</v>
      </c>
      <c r="I454" s="21"/>
      <c r="J454" s="21"/>
      <c r="K454" s="21"/>
      <c r="L454" s="21" t="s">
        <v>530</v>
      </c>
      <c r="M454" s="2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1"/>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c r="GE454" s="101"/>
      <c r="GF454" s="101"/>
      <c r="GG454" s="101"/>
      <c r="GH454" s="101"/>
      <c r="GI454" s="101"/>
      <c r="GJ454" s="101"/>
      <c r="GK454" s="101"/>
      <c r="GL454" s="101"/>
      <c r="GM454" s="101"/>
      <c r="GN454" s="101"/>
      <c r="GO454" s="101"/>
      <c r="GP454" s="101"/>
      <c r="GQ454" s="101"/>
      <c r="GR454" s="101"/>
      <c r="GS454" s="101"/>
      <c r="GT454" s="101"/>
      <c r="GU454" s="101"/>
      <c r="GV454" s="101"/>
      <c r="GW454" s="101"/>
      <c r="GX454" s="101"/>
      <c r="GY454" s="101"/>
      <c r="GZ454" s="101"/>
      <c r="HA454" s="101"/>
      <c r="HB454" s="101"/>
      <c r="HC454" s="101"/>
      <c r="HD454" s="101"/>
      <c r="HE454" s="101"/>
      <c r="HF454" s="101"/>
      <c r="HG454" s="101"/>
      <c r="HH454" s="101"/>
      <c r="HI454" s="101"/>
      <c r="HJ454" s="101"/>
      <c r="HK454" s="101"/>
      <c r="HL454" s="101"/>
      <c r="HM454" s="101"/>
      <c r="HN454" s="101"/>
      <c r="HO454" s="101"/>
      <c r="HP454" s="101"/>
      <c r="HQ454" s="101"/>
      <c r="HR454" s="101"/>
      <c r="HS454" s="101"/>
      <c r="HT454" s="101"/>
      <c r="HU454" s="101"/>
      <c r="HV454" s="101"/>
      <c r="HW454" s="101"/>
      <c r="HX454" s="101"/>
      <c r="HY454" s="101"/>
      <c r="HZ454" s="101"/>
      <c r="IA454" s="101"/>
      <c r="IB454" s="101"/>
      <c r="IC454" s="101"/>
      <c r="ID454" s="101"/>
      <c r="IE454" s="101"/>
      <c r="IF454" s="101"/>
      <c r="IG454" s="101"/>
      <c r="IH454" s="101"/>
      <c r="II454" s="101"/>
      <c r="IJ454" s="101"/>
      <c r="IK454" s="101"/>
      <c r="IL454" s="101"/>
      <c r="IM454" s="101"/>
      <c r="IN454" s="101"/>
      <c r="IO454" s="101"/>
      <c r="IP454" s="101"/>
      <c r="IQ454" s="101"/>
      <c r="IR454" s="101"/>
      <c r="IS454" s="101"/>
      <c r="IT454" s="101"/>
      <c r="IU454" s="101"/>
      <c r="IV454" s="101"/>
      <c r="IW454" s="101"/>
      <c r="IX454" s="101"/>
      <c r="IY454" s="101"/>
      <c r="IZ454" s="101"/>
      <c r="JA454" s="101"/>
      <c r="JB454" s="101"/>
      <c r="JC454" s="101"/>
      <c r="JD454" s="101"/>
      <c r="JE454" s="101"/>
      <c r="JF454" s="101"/>
      <c r="JG454" s="101"/>
      <c r="JH454" s="101"/>
      <c r="JI454" s="101"/>
      <c r="JJ454" s="101"/>
      <c r="JK454" s="101"/>
      <c r="JL454" s="101"/>
      <c r="JM454" s="101"/>
      <c r="JN454" s="101"/>
      <c r="JO454" s="101"/>
      <c r="JP454" s="101"/>
      <c r="JQ454" s="101"/>
      <c r="JR454" s="101"/>
      <c r="JS454" s="101"/>
      <c r="JT454" s="101"/>
      <c r="JU454" s="101"/>
      <c r="JV454" s="101"/>
      <c r="JW454" s="101"/>
      <c r="JX454" s="101"/>
      <c r="JY454" s="101"/>
      <c r="JZ454" s="101"/>
      <c r="KA454" s="101"/>
      <c r="KB454" s="101"/>
      <c r="KC454" s="101"/>
      <c r="KD454" s="101"/>
      <c r="KE454" s="101"/>
      <c r="KF454" s="101"/>
      <c r="KG454" s="101"/>
      <c r="KH454" s="101"/>
      <c r="KI454" s="101"/>
      <c r="KJ454" s="101"/>
      <c r="KK454" s="101"/>
      <c r="KL454" s="101"/>
      <c r="KM454" s="101"/>
      <c r="KN454" s="101"/>
      <c r="KO454" s="101"/>
      <c r="KP454" s="101"/>
      <c r="KQ454" s="101"/>
      <c r="KR454" s="101"/>
      <c r="KS454" s="101"/>
      <c r="KT454" s="101"/>
      <c r="KU454" s="101"/>
      <c r="KV454" s="101"/>
      <c r="KW454" s="101"/>
      <c r="KX454" s="101"/>
      <c r="KY454" s="101"/>
      <c r="KZ454" s="101"/>
      <c r="LA454" s="101"/>
    </row>
    <row r="455" spans="1:313" s="6" customFormat="1" ht="30" customHeight="1" x14ac:dyDescent="0.25">
      <c r="A455" s="21"/>
      <c r="B455" s="21"/>
      <c r="C455" s="21"/>
      <c r="D455" s="22"/>
      <c r="E455" s="23">
        <f t="shared" ref="E455" si="78">G455*F455</f>
        <v>8000000</v>
      </c>
      <c r="F455" s="24">
        <v>0.04</v>
      </c>
      <c r="G455" s="23">
        <v>200000000</v>
      </c>
      <c r="H455" s="23" t="s">
        <v>20</v>
      </c>
      <c r="I455" s="23"/>
      <c r="J455" s="21"/>
      <c r="K455" s="21">
        <v>3</v>
      </c>
      <c r="L455" s="21" t="s">
        <v>852</v>
      </c>
      <c r="M455" s="21">
        <v>221</v>
      </c>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1"/>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c r="GE455" s="101"/>
      <c r="GF455" s="101"/>
      <c r="GG455" s="101"/>
      <c r="GH455" s="101"/>
      <c r="GI455" s="101"/>
      <c r="GJ455" s="101"/>
      <c r="GK455" s="101"/>
      <c r="GL455" s="101"/>
      <c r="GM455" s="101"/>
      <c r="GN455" s="101"/>
      <c r="GO455" s="101"/>
      <c r="GP455" s="101"/>
      <c r="GQ455" s="101"/>
      <c r="GR455" s="101"/>
      <c r="GS455" s="101"/>
      <c r="GT455" s="101"/>
      <c r="GU455" s="101"/>
      <c r="GV455" s="101"/>
      <c r="GW455" s="101"/>
      <c r="GX455" s="101"/>
      <c r="GY455" s="101"/>
      <c r="GZ455" s="101"/>
      <c r="HA455" s="101"/>
      <c r="HB455" s="101"/>
      <c r="HC455" s="101"/>
      <c r="HD455" s="101"/>
      <c r="HE455" s="101"/>
      <c r="HF455" s="101"/>
      <c r="HG455" s="101"/>
      <c r="HH455" s="101"/>
      <c r="HI455" s="101"/>
      <c r="HJ455" s="101"/>
      <c r="HK455" s="101"/>
      <c r="HL455" s="101"/>
      <c r="HM455" s="101"/>
      <c r="HN455" s="101"/>
      <c r="HO455" s="101"/>
      <c r="HP455" s="101"/>
      <c r="HQ455" s="101"/>
      <c r="HR455" s="101"/>
      <c r="HS455" s="101"/>
      <c r="HT455" s="101"/>
      <c r="HU455" s="101"/>
      <c r="HV455" s="101"/>
      <c r="HW455" s="101"/>
      <c r="HX455" s="101"/>
      <c r="HY455" s="101"/>
      <c r="HZ455" s="101"/>
      <c r="IA455" s="101"/>
      <c r="IB455" s="101"/>
      <c r="IC455" s="101"/>
      <c r="ID455" s="101"/>
      <c r="IE455" s="101"/>
      <c r="IF455" s="101"/>
      <c r="IG455" s="101"/>
      <c r="IH455" s="101"/>
      <c r="II455" s="101"/>
      <c r="IJ455" s="101"/>
      <c r="IK455" s="101"/>
      <c r="IL455" s="101"/>
      <c r="IM455" s="101"/>
      <c r="IN455" s="101"/>
      <c r="IO455" s="101"/>
      <c r="IP455" s="101"/>
      <c r="IQ455" s="101"/>
      <c r="IR455" s="101"/>
      <c r="IS455" s="101"/>
      <c r="IT455" s="101"/>
      <c r="IU455" s="101"/>
      <c r="IV455" s="101"/>
      <c r="IW455" s="101"/>
      <c r="IX455" s="101"/>
      <c r="IY455" s="101"/>
      <c r="IZ455" s="101"/>
      <c r="JA455" s="101"/>
      <c r="JB455" s="101"/>
      <c r="JC455" s="101"/>
      <c r="JD455" s="101"/>
      <c r="JE455" s="101"/>
      <c r="JF455" s="101"/>
      <c r="JG455" s="101"/>
      <c r="JH455" s="101"/>
      <c r="JI455" s="101"/>
      <c r="JJ455" s="101"/>
      <c r="JK455" s="101"/>
      <c r="JL455" s="101"/>
      <c r="JM455" s="101"/>
      <c r="JN455" s="101"/>
      <c r="JO455" s="101"/>
      <c r="JP455" s="101"/>
      <c r="JQ455" s="101"/>
      <c r="JR455" s="101"/>
      <c r="JS455" s="101"/>
      <c r="JT455" s="101"/>
      <c r="JU455" s="101"/>
      <c r="JV455" s="101"/>
      <c r="JW455" s="101"/>
      <c r="JX455" s="101"/>
      <c r="JY455" s="101"/>
      <c r="JZ455" s="101"/>
      <c r="KA455" s="101"/>
      <c r="KB455" s="101"/>
      <c r="KC455" s="101"/>
      <c r="KD455" s="101"/>
      <c r="KE455" s="101"/>
      <c r="KF455" s="101"/>
      <c r="KG455" s="101"/>
      <c r="KH455" s="101"/>
      <c r="KI455" s="101"/>
      <c r="KJ455" s="101"/>
      <c r="KK455" s="101"/>
      <c r="KL455" s="101"/>
      <c r="KM455" s="101"/>
      <c r="KN455" s="101"/>
      <c r="KO455" s="101"/>
      <c r="KP455" s="101"/>
      <c r="KQ455" s="101"/>
      <c r="KR455" s="101"/>
      <c r="KS455" s="101"/>
      <c r="KT455" s="101"/>
      <c r="KU455" s="101"/>
      <c r="KV455" s="101"/>
      <c r="KW455" s="101"/>
      <c r="KX455" s="101"/>
      <c r="KY455" s="101"/>
      <c r="KZ455" s="101"/>
      <c r="LA455" s="101"/>
    </row>
    <row r="456" spans="1:313" s="6" customFormat="1" ht="30" customHeight="1" x14ac:dyDescent="0.25">
      <c r="A456" s="21"/>
      <c r="B456" s="21"/>
      <c r="C456" s="21"/>
      <c r="D456" s="22"/>
      <c r="E456" s="23">
        <v>80000</v>
      </c>
      <c r="F456" s="21"/>
      <c r="G456" s="21" t="s">
        <v>2</v>
      </c>
      <c r="H456" s="21"/>
      <c r="I456" s="21"/>
      <c r="J456" s="21"/>
      <c r="K456" s="21"/>
      <c r="L456" s="21" t="s">
        <v>853</v>
      </c>
      <c r="M456" s="2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1"/>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c r="GE456" s="101"/>
      <c r="GF456" s="101"/>
      <c r="GG456" s="101"/>
      <c r="GH456" s="101"/>
      <c r="GI456" s="101"/>
      <c r="GJ456" s="101"/>
      <c r="GK456" s="101"/>
      <c r="GL456" s="101"/>
      <c r="GM456" s="101"/>
      <c r="GN456" s="101"/>
      <c r="GO456" s="101"/>
      <c r="GP456" s="101"/>
      <c r="GQ456" s="101"/>
      <c r="GR456" s="101"/>
      <c r="GS456" s="101"/>
      <c r="GT456" s="101"/>
      <c r="GU456" s="101"/>
      <c r="GV456" s="101"/>
      <c r="GW456" s="101"/>
      <c r="GX456" s="101"/>
      <c r="GY456" s="101"/>
      <c r="GZ456" s="101"/>
      <c r="HA456" s="101"/>
      <c r="HB456" s="101"/>
      <c r="HC456" s="101"/>
      <c r="HD456" s="101"/>
      <c r="HE456" s="101"/>
      <c r="HF456" s="101"/>
      <c r="HG456" s="101"/>
      <c r="HH456" s="101"/>
      <c r="HI456" s="101"/>
      <c r="HJ456" s="101"/>
      <c r="HK456" s="101"/>
      <c r="HL456" s="101"/>
      <c r="HM456" s="101"/>
      <c r="HN456" s="101"/>
      <c r="HO456" s="101"/>
      <c r="HP456" s="101"/>
      <c r="HQ456" s="101"/>
      <c r="HR456" s="101"/>
      <c r="HS456" s="101"/>
      <c r="HT456" s="101"/>
      <c r="HU456" s="101"/>
      <c r="HV456" s="101"/>
      <c r="HW456" s="101"/>
      <c r="HX456" s="101"/>
      <c r="HY456" s="101"/>
      <c r="HZ456" s="101"/>
      <c r="IA456" s="101"/>
      <c r="IB456" s="101"/>
      <c r="IC456" s="101"/>
      <c r="ID456" s="101"/>
      <c r="IE456" s="101"/>
      <c r="IF456" s="101"/>
      <c r="IG456" s="101"/>
      <c r="IH456" s="101"/>
      <c r="II456" s="101"/>
      <c r="IJ456" s="101"/>
      <c r="IK456" s="101"/>
      <c r="IL456" s="101"/>
      <c r="IM456" s="101"/>
      <c r="IN456" s="101"/>
      <c r="IO456" s="101"/>
      <c r="IP456" s="101"/>
      <c r="IQ456" s="101"/>
      <c r="IR456" s="101"/>
      <c r="IS456" s="101"/>
      <c r="IT456" s="101"/>
      <c r="IU456" s="101"/>
      <c r="IV456" s="101"/>
      <c r="IW456" s="101"/>
      <c r="IX456" s="101"/>
      <c r="IY456" s="101"/>
      <c r="IZ456" s="101"/>
      <c r="JA456" s="101"/>
      <c r="JB456" s="101"/>
      <c r="JC456" s="101"/>
      <c r="JD456" s="101"/>
      <c r="JE456" s="101"/>
      <c r="JF456" s="101"/>
      <c r="JG456" s="101"/>
      <c r="JH456" s="101"/>
      <c r="JI456" s="101"/>
      <c r="JJ456" s="101"/>
      <c r="JK456" s="101"/>
      <c r="JL456" s="101"/>
      <c r="JM456" s="101"/>
      <c r="JN456" s="101"/>
      <c r="JO456" s="101"/>
      <c r="JP456" s="101"/>
      <c r="JQ456" s="101"/>
      <c r="JR456" s="101"/>
      <c r="JS456" s="101"/>
      <c r="JT456" s="101"/>
      <c r="JU456" s="101"/>
      <c r="JV456" s="101"/>
      <c r="JW456" s="101"/>
      <c r="JX456" s="101"/>
      <c r="JY456" s="101"/>
      <c r="JZ456" s="101"/>
      <c r="KA456" s="101"/>
      <c r="KB456" s="101"/>
      <c r="KC456" s="101"/>
      <c r="KD456" s="101"/>
      <c r="KE456" s="101"/>
      <c r="KF456" s="101"/>
      <c r="KG456" s="101"/>
      <c r="KH456" s="101"/>
      <c r="KI456" s="101"/>
      <c r="KJ456" s="101"/>
      <c r="KK456" s="101"/>
      <c r="KL456" s="101"/>
      <c r="KM456" s="101"/>
      <c r="KN456" s="101"/>
      <c r="KO456" s="101"/>
      <c r="KP456" s="101"/>
      <c r="KQ456" s="101"/>
      <c r="KR456" s="101"/>
      <c r="KS456" s="101"/>
      <c r="KT456" s="101"/>
      <c r="KU456" s="101"/>
      <c r="KV456" s="101"/>
      <c r="KW456" s="101"/>
      <c r="KX456" s="101"/>
      <c r="KY456" s="101"/>
      <c r="KZ456" s="101"/>
      <c r="LA456" s="101"/>
    </row>
    <row r="457" spans="1:313" s="6" customFormat="1" ht="30" customHeight="1" x14ac:dyDescent="0.25">
      <c r="A457" s="46" t="s">
        <v>777</v>
      </c>
      <c r="B457" s="46"/>
      <c r="C457" s="46"/>
      <c r="D457" s="51"/>
      <c r="E457" s="23">
        <f>G457*F457</f>
        <v>1001000</v>
      </c>
      <c r="F457" s="24">
        <v>7.6999999999999999E-2</v>
      </c>
      <c r="G457" s="23">
        <v>13000000</v>
      </c>
      <c r="H457" s="46"/>
      <c r="I457" s="46"/>
      <c r="J457" s="46"/>
      <c r="K457" s="46"/>
      <c r="L457" s="47" t="s">
        <v>775</v>
      </c>
      <c r="M457" s="2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1"/>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c r="GE457" s="101"/>
      <c r="GF457" s="101"/>
      <c r="GG457" s="101"/>
      <c r="GH457" s="101"/>
      <c r="GI457" s="101"/>
      <c r="GJ457" s="101"/>
      <c r="GK457" s="101"/>
      <c r="GL457" s="101"/>
      <c r="GM457" s="101"/>
      <c r="GN457" s="101"/>
      <c r="GO457" s="101"/>
      <c r="GP457" s="101"/>
      <c r="GQ457" s="101"/>
      <c r="GR457" s="101"/>
      <c r="GS457" s="101"/>
      <c r="GT457" s="101"/>
      <c r="GU457" s="101"/>
      <c r="GV457" s="101"/>
      <c r="GW457" s="101"/>
      <c r="GX457" s="101"/>
      <c r="GY457" s="101"/>
      <c r="GZ457" s="101"/>
      <c r="HA457" s="101"/>
      <c r="HB457" s="101"/>
      <c r="HC457" s="101"/>
      <c r="HD457" s="101"/>
      <c r="HE457" s="101"/>
      <c r="HF457" s="101"/>
      <c r="HG457" s="101"/>
      <c r="HH457" s="101"/>
      <c r="HI457" s="101"/>
      <c r="HJ457" s="101"/>
      <c r="HK457" s="101"/>
      <c r="HL457" s="101"/>
      <c r="HM457" s="101"/>
      <c r="HN457" s="101"/>
      <c r="HO457" s="101"/>
      <c r="HP457" s="101"/>
      <c r="HQ457" s="101"/>
      <c r="HR457" s="101"/>
      <c r="HS457" s="101"/>
      <c r="HT457" s="101"/>
      <c r="HU457" s="101"/>
      <c r="HV457" s="101"/>
      <c r="HW457" s="101"/>
      <c r="HX457" s="101"/>
      <c r="HY457" s="101"/>
      <c r="HZ457" s="101"/>
      <c r="IA457" s="101"/>
      <c r="IB457" s="101"/>
      <c r="IC457" s="101"/>
      <c r="ID457" s="101"/>
      <c r="IE457" s="101"/>
      <c r="IF457" s="101"/>
      <c r="IG457" s="101"/>
      <c r="IH457" s="101"/>
      <c r="II457" s="101"/>
      <c r="IJ457" s="101"/>
      <c r="IK457" s="101"/>
      <c r="IL457" s="101"/>
      <c r="IM457" s="101"/>
      <c r="IN457" s="101"/>
      <c r="IO457" s="101"/>
      <c r="IP457" s="101"/>
      <c r="IQ457" s="101"/>
      <c r="IR457" s="101"/>
      <c r="IS457" s="101"/>
      <c r="IT457" s="101"/>
      <c r="IU457" s="101"/>
      <c r="IV457" s="101"/>
      <c r="IW457" s="101"/>
      <c r="IX457" s="101"/>
      <c r="IY457" s="101"/>
      <c r="IZ457" s="101"/>
      <c r="JA457" s="101"/>
      <c r="JB457" s="101"/>
      <c r="JC457" s="101"/>
      <c r="JD457" s="101"/>
      <c r="JE457" s="101"/>
      <c r="JF457" s="101"/>
      <c r="JG457" s="101"/>
      <c r="JH457" s="101"/>
      <c r="JI457" s="101"/>
      <c r="JJ457" s="101"/>
      <c r="JK457" s="101"/>
      <c r="JL457" s="101"/>
      <c r="JM457" s="101"/>
      <c r="JN457" s="101"/>
      <c r="JO457" s="101"/>
      <c r="JP457" s="101"/>
      <c r="JQ457" s="101"/>
      <c r="JR457" s="101"/>
      <c r="JS457" s="101"/>
      <c r="JT457" s="101"/>
      <c r="JU457" s="101"/>
      <c r="JV457" s="101"/>
      <c r="JW457" s="101"/>
      <c r="JX457" s="101"/>
      <c r="JY457" s="101"/>
      <c r="JZ457" s="101"/>
      <c r="KA457" s="101"/>
      <c r="KB457" s="101"/>
      <c r="KC457" s="101"/>
      <c r="KD457" s="101"/>
      <c r="KE457" s="101"/>
      <c r="KF457" s="101"/>
      <c r="KG457" s="101"/>
      <c r="KH457" s="101"/>
      <c r="KI457" s="101"/>
      <c r="KJ457" s="101"/>
      <c r="KK457" s="101"/>
      <c r="KL457" s="101"/>
      <c r="KM457" s="101"/>
      <c r="KN457" s="101"/>
      <c r="KO457" s="101"/>
      <c r="KP457" s="101"/>
      <c r="KQ457" s="101"/>
      <c r="KR457" s="101"/>
      <c r="KS457" s="101"/>
      <c r="KT457" s="101"/>
      <c r="KU457" s="101"/>
      <c r="KV457" s="101"/>
      <c r="KW457" s="101"/>
      <c r="KX457" s="101"/>
      <c r="KY457" s="101"/>
      <c r="KZ457" s="101"/>
      <c r="LA457" s="101"/>
    </row>
    <row r="458" spans="1:313" s="6" customFormat="1" ht="30" customHeight="1" x14ac:dyDescent="0.25">
      <c r="A458" s="21"/>
      <c r="B458" s="21"/>
      <c r="C458" s="21"/>
      <c r="D458" s="22"/>
      <c r="E458" s="26">
        <v>1000000</v>
      </c>
      <c r="F458" s="27"/>
      <c r="G458" s="26" t="s">
        <v>2</v>
      </c>
      <c r="H458" s="21"/>
      <c r="I458" s="21"/>
      <c r="J458" s="21"/>
      <c r="K458" s="21"/>
      <c r="L458" s="21" t="s">
        <v>857</v>
      </c>
      <c r="M458" s="2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1"/>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c r="GE458" s="101"/>
      <c r="GF458" s="101"/>
      <c r="GG458" s="101"/>
      <c r="GH458" s="101"/>
      <c r="GI458" s="101"/>
      <c r="GJ458" s="101"/>
      <c r="GK458" s="101"/>
      <c r="GL458" s="101"/>
      <c r="GM458" s="101"/>
      <c r="GN458" s="101"/>
      <c r="GO458" s="101"/>
      <c r="GP458" s="101"/>
      <c r="GQ458" s="101"/>
      <c r="GR458" s="101"/>
      <c r="GS458" s="101"/>
      <c r="GT458" s="101"/>
      <c r="GU458" s="101"/>
      <c r="GV458" s="101"/>
      <c r="GW458" s="101"/>
      <c r="GX458" s="101"/>
      <c r="GY458" s="101"/>
      <c r="GZ458" s="101"/>
      <c r="HA458" s="101"/>
      <c r="HB458" s="101"/>
      <c r="HC458" s="101"/>
      <c r="HD458" s="101"/>
      <c r="HE458" s="101"/>
      <c r="HF458" s="101"/>
      <c r="HG458" s="101"/>
      <c r="HH458" s="101"/>
      <c r="HI458" s="101"/>
      <c r="HJ458" s="101"/>
      <c r="HK458" s="101"/>
      <c r="HL458" s="101"/>
      <c r="HM458" s="101"/>
      <c r="HN458" s="101"/>
      <c r="HO458" s="101"/>
      <c r="HP458" s="101"/>
      <c r="HQ458" s="101"/>
      <c r="HR458" s="101"/>
      <c r="HS458" s="101"/>
      <c r="HT458" s="101"/>
      <c r="HU458" s="101"/>
      <c r="HV458" s="101"/>
      <c r="HW458" s="101"/>
      <c r="HX458" s="101"/>
      <c r="HY458" s="101"/>
      <c r="HZ458" s="101"/>
      <c r="IA458" s="101"/>
      <c r="IB458" s="101"/>
      <c r="IC458" s="101"/>
      <c r="ID458" s="101"/>
      <c r="IE458" s="101"/>
      <c r="IF458" s="101"/>
      <c r="IG458" s="101"/>
      <c r="IH458" s="101"/>
      <c r="II458" s="101"/>
      <c r="IJ458" s="101"/>
      <c r="IK458" s="101"/>
      <c r="IL458" s="101"/>
      <c r="IM458" s="101"/>
      <c r="IN458" s="101"/>
      <c r="IO458" s="101"/>
      <c r="IP458" s="101"/>
      <c r="IQ458" s="101"/>
      <c r="IR458" s="101"/>
      <c r="IS458" s="101"/>
      <c r="IT458" s="101"/>
      <c r="IU458" s="101"/>
      <c r="IV458" s="101"/>
      <c r="IW458" s="101"/>
      <c r="IX458" s="101"/>
      <c r="IY458" s="101"/>
      <c r="IZ458" s="101"/>
      <c r="JA458" s="101"/>
      <c r="JB458" s="101"/>
      <c r="JC458" s="101"/>
      <c r="JD458" s="101"/>
      <c r="JE458" s="101"/>
      <c r="JF458" s="101"/>
      <c r="JG458" s="101"/>
      <c r="JH458" s="101"/>
      <c r="JI458" s="101"/>
      <c r="JJ458" s="101"/>
      <c r="JK458" s="101"/>
      <c r="JL458" s="101"/>
      <c r="JM458" s="101"/>
      <c r="JN458" s="101"/>
      <c r="JO458" s="101"/>
      <c r="JP458" s="101"/>
      <c r="JQ458" s="101"/>
      <c r="JR458" s="101"/>
      <c r="JS458" s="101"/>
      <c r="JT458" s="101"/>
      <c r="JU458" s="101"/>
      <c r="JV458" s="101"/>
      <c r="JW458" s="101"/>
      <c r="JX458" s="101"/>
      <c r="JY458" s="101"/>
      <c r="JZ458" s="101"/>
      <c r="KA458" s="101"/>
      <c r="KB458" s="101"/>
      <c r="KC458" s="101"/>
      <c r="KD458" s="101"/>
      <c r="KE458" s="101"/>
      <c r="KF458" s="101"/>
      <c r="KG458" s="101"/>
      <c r="KH458" s="101"/>
      <c r="KI458" s="101"/>
      <c r="KJ458" s="101"/>
      <c r="KK458" s="101"/>
      <c r="KL458" s="101"/>
      <c r="KM458" s="101"/>
      <c r="KN458" s="101"/>
      <c r="KO458" s="101"/>
      <c r="KP458" s="101"/>
      <c r="KQ458" s="101"/>
      <c r="KR458" s="101"/>
      <c r="KS458" s="101"/>
      <c r="KT458" s="101"/>
      <c r="KU458" s="101"/>
      <c r="KV458" s="101"/>
      <c r="KW458" s="101"/>
      <c r="KX458" s="101"/>
      <c r="KY458" s="101"/>
      <c r="KZ458" s="101"/>
      <c r="LA458" s="101"/>
    </row>
    <row r="459" spans="1:313" s="6" customFormat="1" ht="30" customHeight="1" x14ac:dyDescent="0.25">
      <c r="A459" s="21"/>
      <c r="B459" s="21"/>
      <c r="C459" s="21"/>
      <c r="D459" s="22"/>
      <c r="E459" s="26">
        <v>2000000</v>
      </c>
      <c r="F459" s="21"/>
      <c r="G459" s="26" t="s">
        <v>2</v>
      </c>
      <c r="H459" s="21"/>
      <c r="I459" s="21"/>
      <c r="J459" s="21"/>
      <c r="K459" s="21"/>
      <c r="L459" s="21" t="s">
        <v>858</v>
      </c>
      <c r="M459" s="2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1"/>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c r="GE459" s="101"/>
      <c r="GF459" s="101"/>
      <c r="GG459" s="101"/>
      <c r="GH459" s="101"/>
      <c r="GI459" s="101"/>
      <c r="GJ459" s="101"/>
      <c r="GK459" s="101"/>
      <c r="GL459" s="101"/>
      <c r="GM459" s="101"/>
      <c r="GN459" s="101"/>
      <c r="GO459" s="101"/>
      <c r="GP459" s="101"/>
      <c r="GQ459" s="101"/>
      <c r="GR459" s="101"/>
      <c r="GS459" s="101"/>
      <c r="GT459" s="101"/>
      <c r="GU459" s="101"/>
      <c r="GV459" s="101"/>
      <c r="GW459" s="101"/>
      <c r="GX459" s="101"/>
      <c r="GY459" s="101"/>
      <c r="GZ459" s="101"/>
      <c r="HA459" s="101"/>
      <c r="HB459" s="101"/>
      <c r="HC459" s="101"/>
      <c r="HD459" s="101"/>
      <c r="HE459" s="101"/>
      <c r="HF459" s="101"/>
      <c r="HG459" s="101"/>
      <c r="HH459" s="101"/>
      <c r="HI459" s="101"/>
      <c r="HJ459" s="101"/>
      <c r="HK459" s="101"/>
      <c r="HL459" s="101"/>
      <c r="HM459" s="101"/>
      <c r="HN459" s="101"/>
      <c r="HO459" s="101"/>
      <c r="HP459" s="101"/>
      <c r="HQ459" s="101"/>
      <c r="HR459" s="101"/>
      <c r="HS459" s="101"/>
      <c r="HT459" s="101"/>
      <c r="HU459" s="101"/>
      <c r="HV459" s="101"/>
      <c r="HW459" s="101"/>
      <c r="HX459" s="101"/>
      <c r="HY459" s="101"/>
      <c r="HZ459" s="101"/>
      <c r="IA459" s="101"/>
      <c r="IB459" s="101"/>
      <c r="IC459" s="101"/>
      <c r="ID459" s="101"/>
      <c r="IE459" s="101"/>
      <c r="IF459" s="101"/>
      <c r="IG459" s="101"/>
      <c r="IH459" s="101"/>
      <c r="II459" s="101"/>
      <c r="IJ459" s="101"/>
      <c r="IK459" s="101"/>
      <c r="IL459" s="101"/>
      <c r="IM459" s="101"/>
      <c r="IN459" s="101"/>
      <c r="IO459" s="101"/>
      <c r="IP459" s="101"/>
      <c r="IQ459" s="101"/>
      <c r="IR459" s="101"/>
      <c r="IS459" s="101"/>
      <c r="IT459" s="101"/>
      <c r="IU459" s="101"/>
      <c r="IV459" s="101"/>
      <c r="IW459" s="101"/>
      <c r="IX459" s="101"/>
      <c r="IY459" s="101"/>
      <c r="IZ459" s="101"/>
      <c r="JA459" s="101"/>
      <c r="JB459" s="101"/>
      <c r="JC459" s="101"/>
      <c r="JD459" s="101"/>
      <c r="JE459" s="101"/>
      <c r="JF459" s="101"/>
      <c r="JG459" s="101"/>
      <c r="JH459" s="101"/>
      <c r="JI459" s="101"/>
      <c r="JJ459" s="101"/>
      <c r="JK459" s="101"/>
      <c r="JL459" s="101"/>
      <c r="JM459" s="101"/>
      <c r="JN459" s="101"/>
      <c r="JO459" s="101"/>
      <c r="JP459" s="101"/>
      <c r="JQ459" s="101"/>
      <c r="JR459" s="101"/>
      <c r="JS459" s="101"/>
      <c r="JT459" s="101"/>
      <c r="JU459" s="101"/>
      <c r="JV459" s="101"/>
      <c r="JW459" s="101"/>
      <c r="JX459" s="101"/>
      <c r="JY459" s="101"/>
      <c r="JZ459" s="101"/>
      <c r="KA459" s="101"/>
      <c r="KB459" s="101"/>
      <c r="KC459" s="101"/>
      <c r="KD459" s="101"/>
      <c r="KE459" s="101"/>
      <c r="KF459" s="101"/>
      <c r="KG459" s="101"/>
      <c r="KH459" s="101"/>
      <c r="KI459" s="101"/>
      <c r="KJ459" s="101"/>
      <c r="KK459" s="101"/>
      <c r="KL459" s="101"/>
      <c r="KM459" s="101"/>
      <c r="KN459" s="101"/>
      <c r="KO459" s="101"/>
      <c r="KP459" s="101"/>
      <c r="KQ459" s="101"/>
      <c r="KR459" s="101"/>
      <c r="KS459" s="101"/>
      <c r="KT459" s="101"/>
      <c r="KU459" s="101"/>
      <c r="KV459" s="101"/>
      <c r="KW459" s="101"/>
      <c r="KX459" s="101"/>
      <c r="KY459" s="101"/>
      <c r="KZ459" s="101"/>
      <c r="LA459" s="101"/>
    </row>
    <row r="460" spans="1:313" s="6" customFormat="1" ht="30" customHeight="1" x14ac:dyDescent="0.25">
      <c r="A460" s="29"/>
      <c r="B460" s="29"/>
      <c r="C460" s="29"/>
      <c r="D460" s="30"/>
      <c r="E460" s="23">
        <v>5000000</v>
      </c>
      <c r="F460" s="24"/>
      <c r="G460" s="23" t="s">
        <v>2</v>
      </c>
      <c r="H460" s="23"/>
      <c r="I460" s="23"/>
      <c r="J460" s="21"/>
      <c r="K460" s="21"/>
      <c r="L460" s="21" t="s">
        <v>860</v>
      </c>
      <c r="M460" s="2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1"/>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c r="GE460" s="101"/>
      <c r="GF460" s="101"/>
      <c r="GG460" s="101"/>
      <c r="GH460" s="101"/>
      <c r="GI460" s="101"/>
      <c r="GJ460" s="101"/>
      <c r="GK460" s="101"/>
      <c r="GL460" s="101"/>
      <c r="GM460" s="101"/>
      <c r="GN460" s="101"/>
      <c r="GO460" s="101"/>
      <c r="GP460" s="101"/>
      <c r="GQ460" s="101"/>
      <c r="GR460" s="101"/>
      <c r="GS460" s="101"/>
      <c r="GT460" s="101"/>
      <c r="GU460" s="101"/>
      <c r="GV460" s="101"/>
      <c r="GW460" s="101"/>
      <c r="GX460" s="101"/>
      <c r="GY460" s="101"/>
      <c r="GZ460" s="101"/>
      <c r="HA460" s="101"/>
      <c r="HB460" s="101"/>
      <c r="HC460" s="101"/>
      <c r="HD460" s="101"/>
      <c r="HE460" s="101"/>
      <c r="HF460" s="101"/>
      <c r="HG460" s="101"/>
      <c r="HH460" s="101"/>
      <c r="HI460" s="101"/>
      <c r="HJ460" s="101"/>
      <c r="HK460" s="101"/>
      <c r="HL460" s="101"/>
      <c r="HM460" s="101"/>
      <c r="HN460" s="101"/>
      <c r="HO460" s="101"/>
      <c r="HP460" s="101"/>
      <c r="HQ460" s="101"/>
      <c r="HR460" s="101"/>
      <c r="HS460" s="101"/>
      <c r="HT460" s="101"/>
      <c r="HU460" s="101"/>
      <c r="HV460" s="101"/>
      <c r="HW460" s="101"/>
      <c r="HX460" s="101"/>
      <c r="HY460" s="101"/>
      <c r="HZ460" s="101"/>
      <c r="IA460" s="101"/>
      <c r="IB460" s="101"/>
      <c r="IC460" s="101"/>
      <c r="ID460" s="101"/>
      <c r="IE460" s="101"/>
      <c r="IF460" s="101"/>
      <c r="IG460" s="101"/>
      <c r="IH460" s="101"/>
      <c r="II460" s="101"/>
      <c r="IJ460" s="101"/>
      <c r="IK460" s="101"/>
      <c r="IL460" s="101"/>
      <c r="IM460" s="101"/>
      <c r="IN460" s="101"/>
      <c r="IO460" s="101"/>
      <c r="IP460" s="101"/>
      <c r="IQ460" s="101"/>
      <c r="IR460" s="101"/>
      <c r="IS460" s="101"/>
      <c r="IT460" s="101"/>
      <c r="IU460" s="101"/>
      <c r="IV460" s="101"/>
      <c r="IW460" s="101"/>
      <c r="IX460" s="101"/>
      <c r="IY460" s="101"/>
      <c r="IZ460" s="101"/>
      <c r="JA460" s="101"/>
      <c r="JB460" s="101"/>
      <c r="JC460" s="101"/>
      <c r="JD460" s="101"/>
      <c r="JE460" s="101"/>
      <c r="JF460" s="101"/>
      <c r="JG460" s="101"/>
      <c r="JH460" s="101"/>
      <c r="JI460" s="101"/>
      <c r="JJ460" s="101"/>
      <c r="JK460" s="101"/>
      <c r="JL460" s="101"/>
      <c r="JM460" s="101"/>
      <c r="JN460" s="101"/>
      <c r="JO460" s="101"/>
      <c r="JP460" s="101"/>
      <c r="JQ460" s="101"/>
      <c r="JR460" s="101"/>
      <c r="JS460" s="101"/>
      <c r="JT460" s="101"/>
      <c r="JU460" s="101"/>
      <c r="JV460" s="101"/>
      <c r="JW460" s="101"/>
      <c r="JX460" s="101"/>
      <c r="JY460" s="101"/>
      <c r="JZ460" s="101"/>
      <c r="KA460" s="101"/>
      <c r="KB460" s="101"/>
      <c r="KC460" s="101"/>
      <c r="KD460" s="101"/>
      <c r="KE460" s="101"/>
      <c r="KF460" s="101"/>
      <c r="KG460" s="101"/>
      <c r="KH460" s="101"/>
      <c r="KI460" s="101"/>
      <c r="KJ460" s="101"/>
      <c r="KK460" s="101"/>
      <c r="KL460" s="101"/>
      <c r="KM460" s="101"/>
      <c r="KN460" s="101"/>
      <c r="KO460" s="101"/>
      <c r="KP460" s="101"/>
      <c r="KQ460" s="101"/>
      <c r="KR460" s="101"/>
      <c r="KS460" s="101"/>
      <c r="KT460" s="101"/>
      <c r="KU460" s="101"/>
      <c r="KV460" s="101"/>
      <c r="KW460" s="101"/>
      <c r="KX460" s="101"/>
      <c r="KY460" s="101"/>
      <c r="KZ460" s="101"/>
      <c r="LA460" s="101"/>
    </row>
    <row r="461" spans="1:313" s="6" customFormat="1" ht="30" customHeight="1" x14ac:dyDescent="0.25">
      <c r="A461" s="21" t="s">
        <v>914</v>
      </c>
      <c r="B461" s="21"/>
      <c r="C461" s="21"/>
      <c r="D461" s="22"/>
      <c r="E461" s="23">
        <f t="shared" ref="E461:E463" si="79">G461*F461</f>
        <v>9000000</v>
      </c>
      <c r="F461" s="24">
        <v>0.05</v>
      </c>
      <c r="G461" s="23">
        <v>180000000</v>
      </c>
      <c r="H461" s="23">
        <v>8673522050</v>
      </c>
      <c r="I461" s="23"/>
      <c r="J461" s="23"/>
      <c r="K461" s="23"/>
      <c r="L461" s="23" t="s">
        <v>870</v>
      </c>
      <c r="M461" s="2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1"/>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c r="GE461" s="101"/>
      <c r="GF461" s="101"/>
      <c r="GG461" s="101"/>
      <c r="GH461" s="101"/>
      <c r="GI461" s="101"/>
      <c r="GJ461" s="101"/>
      <c r="GK461" s="101"/>
      <c r="GL461" s="101"/>
      <c r="GM461" s="101"/>
      <c r="GN461" s="101"/>
      <c r="GO461" s="101"/>
      <c r="GP461" s="101"/>
      <c r="GQ461" s="101"/>
      <c r="GR461" s="101"/>
      <c r="GS461" s="101"/>
      <c r="GT461" s="101"/>
      <c r="GU461" s="101"/>
      <c r="GV461" s="101"/>
      <c r="GW461" s="101"/>
      <c r="GX461" s="101"/>
      <c r="GY461" s="101"/>
      <c r="GZ461" s="101"/>
      <c r="HA461" s="101"/>
      <c r="HB461" s="101"/>
      <c r="HC461" s="101"/>
      <c r="HD461" s="101"/>
      <c r="HE461" s="101"/>
      <c r="HF461" s="101"/>
      <c r="HG461" s="101"/>
      <c r="HH461" s="101"/>
      <c r="HI461" s="101"/>
      <c r="HJ461" s="101"/>
      <c r="HK461" s="101"/>
      <c r="HL461" s="101"/>
      <c r="HM461" s="101"/>
      <c r="HN461" s="101"/>
      <c r="HO461" s="101"/>
      <c r="HP461" s="101"/>
      <c r="HQ461" s="101"/>
      <c r="HR461" s="101"/>
      <c r="HS461" s="101"/>
      <c r="HT461" s="101"/>
      <c r="HU461" s="101"/>
      <c r="HV461" s="101"/>
      <c r="HW461" s="101"/>
      <c r="HX461" s="101"/>
      <c r="HY461" s="101"/>
      <c r="HZ461" s="101"/>
      <c r="IA461" s="101"/>
      <c r="IB461" s="101"/>
      <c r="IC461" s="101"/>
      <c r="ID461" s="101"/>
      <c r="IE461" s="101"/>
      <c r="IF461" s="101"/>
      <c r="IG461" s="101"/>
      <c r="IH461" s="101"/>
      <c r="II461" s="101"/>
      <c r="IJ461" s="101"/>
      <c r="IK461" s="101"/>
      <c r="IL461" s="101"/>
      <c r="IM461" s="101"/>
      <c r="IN461" s="101"/>
      <c r="IO461" s="101"/>
      <c r="IP461" s="101"/>
      <c r="IQ461" s="101"/>
      <c r="IR461" s="101"/>
      <c r="IS461" s="101"/>
      <c r="IT461" s="101"/>
      <c r="IU461" s="101"/>
      <c r="IV461" s="101"/>
      <c r="IW461" s="101"/>
      <c r="IX461" s="101"/>
      <c r="IY461" s="101"/>
      <c r="IZ461" s="101"/>
      <c r="JA461" s="101"/>
      <c r="JB461" s="101"/>
      <c r="JC461" s="101"/>
      <c r="JD461" s="101"/>
      <c r="JE461" s="101"/>
      <c r="JF461" s="101"/>
      <c r="JG461" s="101"/>
      <c r="JH461" s="101"/>
      <c r="JI461" s="101"/>
      <c r="JJ461" s="101"/>
      <c r="JK461" s="101"/>
      <c r="JL461" s="101"/>
      <c r="JM461" s="101"/>
      <c r="JN461" s="101"/>
      <c r="JO461" s="101"/>
      <c r="JP461" s="101"/>
      <c r="JQ461" s="101"/>
      <c r="JR461" s="101"/>
      <c r="JS461" s="101"/>
      <c r="JT461" s="101"/>
      <c r="JU461" s="101"/>
      <c r="JV461" s="101"/>
      <c r="JW461" s="101"/>
      <c r="JX461" s="101"/>
      <c r="JY461" s="101"/>
      <c r="JZ461" s="101"/>
      <c r="KA461" s="101"/>
      <c r="KB461" s="101"/>
      <c r="KC461" s="101"/>
      <c r="KD461" s="101"/>
      <c r="KE461" s="101"/>
      <c r="KF461" s="101"/>
      <c r="KG461" s="101"/>
      <c r="KH461" s="101"/>
      <c r="KI461" s="101"/>
      <c r="KJ461" s="101"/>
      <c r="KK461" s="101"/>
      <c r="KL461" s="101"/>
      <c r="KM461" s="101"/>
      <c r="KN461" s="101"/>
      <c r="KO461" s="101"/>
      <c r="KP461" s="101"/>
      <c r="KQ461" s="101"/>
      <c r="KR461" s="101"/>
      <c r="KS461" s="101"/>
      <c r="KT461" s="101"/>
      <c r="KU461" s="101"/>
      <c r="KV461" s="101"/>
      <c r="KW461" s="101"/>
      <c r="KX461" s="101"/>
      <c r="KY461" s="101"/>
      <c r="KZ461" s="101"/>
      <c r="LA461" s="101"/>
    </row>
    <row r="462" spans="1:313" s="6" customFormat="1" ht="30" customHeight="1" x14ac:dyDescent="0.25">
      <c r="A462" s="31" t="s">
        <v>781</v>
      </c>
      <c r="B462" s="31"/>
      <c r="C462" s="31"/>
      <c r="D462" s="22"/>
      <c r="E462" s="52">
        <f t="shared" si="79"/>
        <v>1350000</v>
      </c>
      <c r="F462" s="59">
        <v>4.4999999999999998E-2</v>
      </c>
      <c r="G462" s="52">
        <v>30000000</v>
      </c>
      <c r="H462" s="55" t="s">
        <v>298</v>
      </c>
      <c r="I462" s="55"/>
      <c r="J462" s="60"/>
      <c r="K462" s="60"/>
      <c r="L462" s="60" t="s">
        <v>297</v>
      </c>
      <c r="M462" s="2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1"/>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c r="GE462" s="101"/>
      <c r="GF462" s="101"/>
      <c r="GG462" s="101"/>
      <c r="GH462" s="101"/>
      <c r="GI462" s="101"/>
      <c r="GJ462" s="101"/>
      <c r="GK462" s="101"/>
      <c r="GL462" s="101"/>
      <c r="GM462" s="101"/>
      <c r="GN462" s="101"/>
      <c r="GO462" s="101"/>
      <c r="GP462" s="101"/>
      <c r="GQ462" s="101"/>
      <c r="GR462" s="101"/>
      <c r="GS462" s="101"/>
      <c r="GT462" s="101"/>
      <c r="GU462" s="101"/>
      <c r="GV462" s="101"/>
      <c r="GW462" s="101"/>
      <c r="GX462" s="101"/>
      <c r="GY462" s="101"/>
      <c r="GZ462" s="101"/>
      <c r="HA462" s="101"/>
      <c r="HB462" s="101"/>
      <c r="HC462" s="101"/>
      <c r="HD462" s="101"/>
      <c r="HE462" s="101"/>
      <c r="HF462" s="101"/>
      <c r="HG462" s="101"/>
      <c r="HH462" s="101"/>
      <c r="HI462" s="101"/>
      <c r="HJ462" s="101"/>
      <c r="HK462" s="101"/>
      <c r="HL462" s="101"/>
      <c r="HM462" s="101"/>
      <c r="HN462" s="101"/>
      <c r="HO462" s="101"/>
      <c r="HP462" s="101"/>
      <c r="HQ462" s="101"/>
      <c r="HR462" s="101"/>
      <c r="HS462" s="101"/>
      <c r="HT462" s="101"/>
      <c r="HU462" s="101"/>
      <c r="HV462" s="101"/>
      <c r="HW462" s="101"/>
      <c r="HX462" s="101"/>
      <c r="HY462" s="101"/>
      <c r="HZ462" s="101"/>
      <c r="IA462" s="101"/>
      <c r="IB462" s="101"/>
      <c r="IC462" s="101"/>
      <c r="ID462" s="101"/>
      <c r="IE462" s="101"/>
      <c r="IF462" s="101"/>
      <c r="IG462" s="101"/>
      <c r="IH462" s="101"/>
      <c r="II462" s="101"/>
      <c r="IJ462" s="101"/>
      <c r="IK462" s="101"/>
      <c r="IL462" s="101"/>
      <c r="IM462" s="101"/>
      <c r="IN462" s="101"/>
      <c r="IO462" s="101"/>
      <c r="IP462" s="101"/>
      <c r="IQ462" s="101"/>
      <c r="IR462" s="101"/>
      <c r="IS462" s="101"/>
      <c r="IT462" s="101"/>
      <c r="IU462" s="101"/>
      <c r="IV462" s="101"/>
      <c r="IW462" s="101"/>
      <c r="IX462" s="101"/>
      <c r="IY462" s="101"/>
      <c r="IZ462" s="101"/>
      <c r="JA462" s="101"/>
      <c r="JB462" s="101"/>
      <c r="JC462" s="101"/>
      <c r="JD462" s="101"/>
      <c r="JE462" s="101"/>
      <c r="JF462" s="101"/>
      <c r="JG462" s="101"/>
      <c r="JH462" s="101"/>
      <c r="JI462" s="101"/>
      <c r="JJ462" s="101"/>
      <c r="JK462" s="101"/>
      <c r="JL462" s="101"/>
      <c r="JM462" s="101"/>
      <c r="JN462" s="101"/>
      <c r="JO462" s="101"/>
      <c r="JP462" s="101"/>
      <c r="JQ462" s="101"/>
      <c r="JR462" s="101"/>
      <c r="JS462" s="101"/>
      <c r="JT462" s="101"/>
      <c r="JU462" s="101"/>
      <c r="JV462" s="101"/>
      <c r="JW462" s="101"/>
      <c r="JX462" s="101"/>
      <c r="JY462" s="101"/>
      <c r="JZ462" s="101"/>
      <c r="KA462" s="101"/>
      <c r="KB462" s="101"/>
      <c r="KC462" s="101"/>
      <c r="KD462" s="101"/>
      <c r="KE462" s="101"/>
      <c r="KF462" s="101"/>
      <c r="KG462" s="101"/>
      <c r="KH462" s="101"/>
      <c r="KI462" s="101"/>
      <c r="KJ462" s="101"/>
      <c r="KK462" s="101"/>
      <c r="KL462" s="101"/>
      <c r="KM462" s="101"/>
      <c r="KN462" s="101"/>
      <c r="KO462" s="101"/>
      <c r="KP462" s="101"/>
      <c r="KQ462" s="101"/>
      <c r="KR462" s="101"/>
      <c r="KS462" s="101"/>
      <c r="KT462" s="101"/>
      <c r="KU462" s="101"/>
      <c r="KV462" s="101"/>
      <c r="KW462" s="101"/>
      <c r="KX462" s="101"/>
      <c r="KY462" s="101"/>
      <c r="KZ462" s="101"/>
      <c r="LA462" s="101"/>
    </row>
    <row r="463" spans="1:313" s="6" customFormat="1" ht="30" customHeight="1" x14ac:dyDescent="0.25">
      <c r="A463" s="31" t="s">
        <v>872</v>
      </c>
      <c r="B463" s="31"/>
      <c r="C463" s="31"/>
      <c r="D463" s="22"/>
      <c r="E463" s="52">
        <f t="shared" si="79"/>
        <v>1800000</v>
      </c>
      <c r="F463" s="59">
        <v>4.4999999999999998E-2</v>
      </c>
      <c r="G463" s="52">
        <v>40000000</v>
      </c>
      <c r="H463" s="21" t="s">
        <v>226</v>
      </c>
      <c r="I463" s="21"/>
      <c r="J463" s="21"/>
      <c r="K463" s="21"/>
      <c r="L463" s="21" t="s">
        <v>225</v>
      </c>
      <c r="M463" s="2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1"/>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c r="GE463" s="101"/>
      <c r="GF463" s="101"/>
      <c r="GG463" s="101"/>
      <c r="GH463" s="101"/>
      <c r="GI463" s="101"/>
      <c r="GJ463" s="101"/>
      <c r="GK463" s="101"/>
      <c r="GL463" s="101"/>
      <c r="GM463" s="101"/>
      <c r="GN463" s="101"/>
      <c r="GO463" s="101"/>
      <c r="GP463" s="101"/>
      <c r="GQ463" s="101"/>
      <c r="GR463" s="101"/>
      <c r="GS463" s="101"/>
      <c r="GT463" s="101"/>
      <c r="GU463" s="101"/>
      <c r="GV463" s="101"/>
      <c r="GW463" s="101"/>
      <c r="GX463" s="101"/>
      <c r="GY463" s="101"/>
      <c r="GZ463" s="101"/>
      <c r="HA463" s="101"/>
      <c r="HB463" s="101"/>
      <c r="HC463" s="101"/>
      <c r="HD463" s="101"/>
      <c r="HE463" s="101"/>
      <c r="HF463" s="101"/>
      <c r="HG463" s="101"/>
      <c r="HH463" s="101"/>
      <c r="HI463" s="101"/>
      <c r="HJ463" s="101"/>
      <c r="HK463" s="101"/>
      <c r="HL463" s="101"/>
      <c r="HM463" s="101"/>
      <c r="HN463" s="101"/>
      <c r="HO463" s="101"/>
      <c r="HP463" s="101"/>
      <c r="HQ463" s="101"/>
      <c r="HR463" s="101"/>
      <c r="HS463" s="101"/>
      <c r="HT463" s="101"/>
      <c r="HU463" s="101"/>
      <c r="HV463" s="101"/>
      <c r="HW463" s="101"/>
      <c r="HX463" s="101"/>
      <c r="HY463" s="101"/>
      <c r="HZ463" s="101"/>
      <c r="IA463" s="101"/>
      <c r="IB463" s="101"/>
      <c r="IC463" s="101"/>
      <c r="ID463" s="101"/>
      <c r="IE463" s="101"/>
      <c r="IF463" s="101"/>
      <c r="IG463" s="101"/>
      <c r="IH463" s="101"/>
      <c r="II463" s="101"/>
      <c r="IJ463" s="101"/>
      <c r="IK463" s="101"/>
      <c r="IL463" s="101"/>
      <c r="IM463" s="101"/>
      <c r="IN463" s="101"/>
      <c r="IO463" s="101"/>
      <c r="IP463" s="101"/>
      <c r="IQ463" s="101"/>
      <c r="IR463" s="101"/>
      <c r="IS463" s="101"/>
      <c r="IT463" s="101"/>
      <c r="IU463" s="101"/>
      <c r="IV463" s="101"/>
      <c r="IW463" s="101"/>
      <c r="IX463" s="101"/>
      <c r="IY463" s="101"/>
      <c r="IZ463" s="101"/>
      <c r="JA463" s="101"/>
      <c r="JB463" s="101"/>
      <c r="JC463" s="101"/>
      <c r="JD463" s="101"/>
      <c r="JE463" s="101"/>
      <c r="JF463" s="101"/>
      <c r="JG463" s="101"/>
      <c r="JH463" s="101"/>
      <c r="JI463" s="101"/>
      <c r="JJ463" s="101"/>
      <c r="JK463" s="101"/>
      <c r="JL463" s="101"/>
      <c r="JM463" s="101"/>
      <c r="JN463" s="101"/>
      <c r="JO463" s="101"/>
      <c r="JP463" s="101"/>
      <c r="JQ463" s="101"/>
      <c r="JR463" s="101"/>
      <c r="JS463" s="101"/>
      <c r="JT463" s="101"/>
      <c r="JU463" s="101"/>
      <c r="JV463" s="101"/>
      <c r="JW463" s="101"/>
      <c r="JX463" s="101"/>
      <c r="JY463" s="101"/>
      <c r="JZ463" s="101"/>
      <c r="KA463" s="101"/>
      <c r="KB463" s="101"/>
      <c r="KC463" s="101"/>
      <c r="KD463" s="101"/>
      <c r="KE463" s="101"/>
      <c r="KF463" s="101"/>
      <c r="KG463" s="101"/>
      <c r="KH463" s="101"/>
      <c r="KI463" s="101"/>
      <c r="KJ463" s="101"/>
      <c r="KK463" s="101"/>
      <c r="KL463" s="101"/>
      <c r="KM463" s="101"/>
      <c r="KN463" s="101"/>
      <c r="KO463" s="101"/>
      <c r="KP463" s="101"/>
      <c r="KQ463" s="101"/>
      <c r="KR463" s="101"/>
      <c r="KS463" s="101"/>
      <c r="KT463" s="101"/>
      <c r="KU463" s="101"/>
      <c r="KV463" s="101"/>
      <c r="KW463" s="101"/>
      <c r="KX463" s="101"/>
      <c r="KY463" s="101"/>
      <c r="KZ463" s="101"/>
      <c r="LA463" s="101"/>
    </row>
    <row r="464" spans="1:313" s="14" customFormat="1" ht="30" customHeight="1" x14ac:dyDescent="0.25">
      <c r="A464" s="21"/>
      <c r="B464" s="21"/>
      <c r="C464" s="21"/>
      <c r="D464" s="22"/>
      <c r="E464" s="52">
        <v>5000000</v>
      </c>
      <c r="F464" s="21"/>
      <c r="G464" s="21"/>
      <c r="H464" s="21"/>
      <c r="I464" s="21"/>
      <c r="J464" s="21"/>
      <c r="K464" s="21"/>
      <c r="L464" s="21" t="s">
        <v>873</v>
      </c>
      <c r="M464" s="21"/>
      <c r="N464" s="102"/>
      <c r="O464" s="102"/>
      <c r="P464" s="102"/>
      <c r="Q464" s="102"/>
      <c r="R464" s="102"/>
      <c r="S464" s="102"/>
      <c r="T464" s="102"/>
      <c r="U464" s="102"/>
      <c r="V464" s="102"/>
      <c r="W464" s="102"/>
      <c r="X464" s="102"/>
      <c r="Y464" s="102"/>
      <c r="Z464" s="102"/>
      <c r="AA464" s="102"/>
      <c r="AB464" s="102"/>
      <c r="AC464" s="102"/>
      <c r="AD464" s="102"/>
      <c r="AE464" s="102"/>
      <c r="AF464" s="102"/>
      <c r="AG464" s="102"/>
      <c r="AH464" s="102"/>
      <c r="AI464" s="102"/>
      <c r="AJ464" s="102"/>
      <c r="AK464" s="102"/>
      <c r="AL464" s="102"/>
      <c r="AM464" s="102"/>
      <c r="AN464" s="102"/>
      <c r="AO464" s="102"/>
      <c r="AP464" s="102"/>
      <c r="AQ464" s="102"/>
      <c r="AR464" s="102"/>
      <c r="AS464" s="102"/>
      <c r="AT464" s="102"/>
      <c r="AU464" s="102"/>
      <c r="AV464" s="102"/>
      <c r="AW464" s="102"/>
      <c r="AX464" s="102"/>
      <c r="AY464" s="102"/>
      <c r="AZ464" s="102"/>
      <c r="BA464" s="102"/>
      <c r="BB464" s="102"/>
      <c r="BC464" s="102"/>
      <c r="BD464" s="102"/>
      <c r="BE464" s="102"/>
      <c r="BF464" s="102"/>
      <c r="BG464" s="102"/>
      <c r="BH464" s="102"/>
      <c r="BI464" s="102"/>
      <c r="BJ464" s="102"/>
      <c r="BK464" s="102"/>
      <c r="BL464" s="102"/>
      <c r="BM464" s="102"/>
      <c r="BN464" s="102"/>
      <c r="BO464" s="102"/>
      <c r="BP464" s="102"/>
      <c r="BQ464" s="102"/>
      <c r="BR464" s="102"/>
      <c r="BS464" s="102"/>
      <c r="BT464" s="102"/>
      <c r="BU464" s="102"/>
      <c r="BV464" s="102"/>
      <c r="BW464" s="102"/>
      <c r="BX464" s="102"/>
      <c r="BY464" s="102"/>
      <c r="BZ464" s="102"/>
      <c r="CA464" s="102"/>
      <c r="CB464" s="102"/>
      <c r="CC464" s="102"/>
      <c r="CD464" s="102"/>
      <c r="CE464" s="102"/>
      <c r="CF464" s="102"/>
      <c r="CG464" s="102"/>
      <c r="CH464" s="102"/>
      <c r="CI464" s="102"/>
      <c r="CJ464" s="102"/>
      <c r="CK464" s="102"/>
      <c r="CL464" s="102"/>
      <c r="CM464" s="102"/>
      <c r="CN464" s="102"/>
      <c r="CO464" s="102"/>
      <c r="CP464" s="102"/>
      <c r="CQ464" s="102"/>
      <c r="CR464" s="102"/>
      <c r="CS464" s="102"/>
      <c r="CT464" s="102"/>
      <c r="CU464" s="102"/>
      <c r="CV464" s="102"/>
      <c r="CW464" s="102"/>
      <c r="CX464" s="102"/>
      <c r="CY464" s="102"/>
      <c r="CZ464" s="102"/>
      <c r="DA464" s="102"/>
      <c r="DB464" s="102"/>
      <c r="DC464" s="102"/>
      <c r="DD464" s="102"/>
      <c r="DE464" s="102"/>
      <c r="DF464" s="102"/>
      <c r="DG464" s="102"/>
      <c r="DH464" s="102"/>
      <c r="DI464" s="102"/>
      <c r="DJ464" s="102"/>
      <c r="DK464" s="102"/>
      <c r="DL464" s="102"/>
      <c r="DM464" s="102"/>
      <c r="DN464" s="102"/>
      <c r="DO464" s="102"/>
      <c r="DP464" s="102"/>
      <c r="DQ464" s="102"/>
      <c r="DR464" s="102"/>
      <c r="DS464" s="102"/>
      <c r="DT464" s="102"/>
      <c r="DU464" s="102"/>
      <c r="DV464" s="102"/>
      <c r="DW464" s="102"/>
      <c r="DX464" s="102"/>
      <c r="DY464" s="102"/>
      <c r="DZ464" s="102"/>
      <c r="EA464" s="102"/>
      <c r="EB464" s="102"/>
      <c r="EC464" s="102"/>
      <c r="ED464" s="102"/>
      <c r="EE464" s="102"/>
      <c r="EF464" s="102"/>
      <c r="EG464" s="102"/>
      <c r="EH464" s="102"/>
      <c r="EI464" s="102"/>
      <c r="EJ464" s="102"/>
      <c r="EK464" s="102"/>
      <c r="EL464" s="102"/>
      <c r="EM464" s="102"/>
      <c r="EN464" s="102"/>
      <c r="EO464" s="102"/>
      <c r="EP464" s="102"/>
      <c r="EQ464" s="102"/>
      <c r="ER464" s="102"/>
      <c r="ES464" s="102"/>
      <c r="ET464" s="102"/>
      <c r="EU464" s="102"/>
      <c r="EV464" s="102"/>
      <c r="EW464" s="102"/>
      <c r="EX464" s="102"/>
      <c r="EY464" s="102"/>
      <c r="EZ464" s="102"/>
      <c r="FA464" s="102"/>
      <c r="FB464" s="102"/>
      <c r="FC464" s="102"/>
      <c r="FD464" s="102"/>
      <c r="FE464" s="102"/>
      <c r="FF464" s="102"/>
      <c r="FG464" s="102"/>
      <c r="FH464" s="102"/>
      <c r="FI464" s="102"/>
      <c r="FJ464" s="102"/>
      <c r="FK464" s="102"/>
      <c r="FL464" s="102"/>
      <c r="FM464" s="102"/>
      <c r="FN464" s="102"/>
      <c r="FO464" s="102"/>
      <c r="FP464" s="102"/>
      <c r="FQ464" s="102"/>
      <c r="FR464" s="102"/>
      <c r="FS464" s="102"/>
      <c r="FT464" s="102"/>
      <c r="FU464" s="102"/>
      <c r="FV464" s="102"/>
      <c r="FW464" s="102"/>
      <c r="FX464" s="102"/>
      <c r="FY464" s="102"/>
      <c r="FZ464" s="102"/>
      <c r="GA464" s="102"/>
      <c r="GB464" s="102"/>
      <c r="GC464" s="102"/>
      <c r="GD464" s="102"/>
      <c r="GE464" s="102"/>
      <c r="GF464" s="102"/>
      <c r="GG464" s="102"/>
      <c r="GH464" s="102"/>
      <c r="GI464" s="102"/>
      <c r="GJ464" s="102"/>
      <c r="GK464" s="102"/>
      <c r="GL464" s="102"/>
      <c r="GM464" s="102"/>
      <c r="GN464" s="102"/>
      <c r="GO464" s="102"/>
      <c r="GP464" s="102"/>
      <c r="GQ464" s="102"/>
      <c r="GR464" s="102"/>
      <c r="GS464" s="102"/>
      <c r="GT464" s="102"/>
      <c r="GU464" s="102"/>
      <c r="GV464" s="102"/>
      <c r="GW464" s="102"/>
      <c r="GX464" s="102"/>
      <c r="GY464" s="102"/>
      <c r="GZ464" s="102"/>
      <c r="HA464" s="102"/>
      <c r="HB464" s="102"/>
      <c r="HC464" s="102"/>
      <c r="HD464" s="102"/>
      <c r="HE464" s="102"/>
      <c r="HF464" s="102"/>
      <c r="HG464" s="102"/>
      <c r="HH464" s="102"/>
      <c r="HI464" s="102"/>
      <c r="HJ464" s="102"/>
      <c r="HK464" s="102"/>
      <c r="HL464" s="102"/>
      <c r="HM464" s="102"/>
      <c r="HN464" s="102"/>
      <c r="HO464" s="102"/>
      <c r="HP464" s="102"/>
      <c r="HQ464" s="102"/>
      <c r="HR464" s="102"/>
      <c r="HS464" s="102"/>
      <c r="HT464" s="102"/>
      <c r="HU464" s="102"/>
      <c r="HV464" s="102"/>
      <c r="HW464" s="102"/>
      <c r="HX464" s="102"/>
      <c r="HY464" s="102"/>
      <c r="HZ464" s="102"/>
      <c r="IA464" s="102"/>
      <c r="IB464" s="102"/>
      <c r="IC464" s="102"/>
      <c r="ID464" s="102"/>
      <c r="IE464" s="102"/>
      <c r="IF464" s="102"/>
      <c r="IG464" s="102"/>
      <c r="IH464" s="102"/>
      <c r="II464" s="102"/>
      <c r="IJ464" s="102"/>
      <c r="IK464" s="102"/>
      <c r="IL464" s="102"/>
      <c r="IM464" s="102"/>
      <c r="IN464" s="102"/>
      <c r="IO464" s="102"/>
      <c r="IP464" s="102"/>
      <c r="IQ464" s="102"/>
      <c r="IR464" s="102"/>
      <c r="IS464" s="102"/>
      <c r="IT464" s="102"/>
      <c r="IU464" s="102"/>
      <c r="IV464" s="102"/>
      <c r="IW464" s="102"/>
      <c r="IX464" s="102"/>
      <c r="IY464" s="102"/>
      <c r="IZ464" s="102"/>
      <c r="JA464" s="102"/>
      <c r="JB464" s="102"/>
      <c r="JC464" s="102"/>
      <c r="JD464" s="102"/>
      <c r="JE464" s="102"/>
      <c r="JF464" s="102"/>
      <c r="JG464" s="102"/>
      <c r="JH464" s="102"/>
      <c r="JI464" s="102"/>
      <c r="JJ464" s="102"/>
      <c r="JK464" s="102"/>
      <c r="JL464" s="102"/>
      <c r="JM464" s="102"/>
      <c r="JN464" s="102"/>
      <c r="JO464" s="102"/>
      <c r="JP464" s="102"/>
      <c r="JQ464" s="102"/>
      <c r="JR464" s="102"/>
      <c r="JS464" s="102"/>
      <c r="JT464" s="102"/>
      <c r="JU464" s="102"/>
      <c r="JV464" s="102"/>
      <c r="JW464" s="102"/>
      <c r="JX464" s="102"/>
      <c r="JY464" s="102"/>
      <c r="JZ464" s="102"/>
      <c r="KA464" s="102"/>
      <c r="KB464" s="102"/>
      <c r="KC464" s="102"/>
      <c r="KD464" s="102"/>
      <c r="KE464" s="102"/>
      <c r="KF464" s="102"/>
      <c r="KG464" s="102"/>
      <c r="KH464" s="102"/>
      <c r="KI464" s="102"/>
      <c r="KJ464" s="102"/>
      <c r="KK464" s="102"/>
      <c r="KL464" s="102"/>
      <c r="KM464" s="102"/>
      <c r="KN464" s="102"/>
      <c r="KO464" s="102"/>
      <c r="KP464" s="102"/>
      <c r="KQ464" s="102"/>
      <c r="KR464" s="102"/>
      <c r="KS464" s="102"/>
      <c r="KT464" s="102"/>
      <c r="KU464" s="102"/>
      <c r="KV464" s="102"/>
      <c r="KW464" s="102"/>
      <c r="KX464" s="102"/>
      <c r="KY464" s="102"/>
      <c r="KZ464" s="102"/>
      <c r="LA464" s="102"/>
    </row>
    <row r="465" spans="1:313" s="6" customFormat="1" ht="30" customHeight="1" x14ac:dyDescent="0.25">
      <c r="A465" s="29"/>
      <c r="B465" s="29"/>
      <c r="C465" s="29"/>
      <c r="D465" s="30"/>
      <c r="E465" s="23">
        <f>G465*F465</f>
        <v>3600000</v>
      </c>
      <c r="F465" s="24">
        <v>4.4999999999999998E-2</v>
      </c>
      <c r="G465" s="23">
        <v>80000000</v>
      </c>
      <c r="H465" s="23" t="s">
        <v>197</v>
      </c>
      <c r="I465" s="23"/>
      <c r="J465" s="21"/>
      <c r="K465" s="21"/>
      <c r="L465" s="21" t="s">
        <v>196</v>
      </c>
      <c r="M465" s="2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1"/>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c r="GE465" s="101"/>
      <c r="GF465" s="101"/>
      <c r="GG465" s="101"/>
      <c r="GH465" s="101"/>
      <c r="GI465" s="101"/>
      <c r="GJ465" s="101"/>
      <c r="GK465" s="101"/>
      <c r="GL465" s="101"/>
      <c r="GM465" s="101"/>
      <c r="GN465" s="101"/>
      <c r="GO465" s="101"/>
      <c r="GP465" s="101"/>
      <c r="GQ465" s="101"/>
      <c r="GR465" s="101"/>
      <c r="GS465" s="101"/>
      <c r="GT465" s="101"/>
      <c r="GU465" s="101"/>
      <c r="GV465" s="101"/>
      <c r="GW465" s="101"/>
      <c r="GX465" s="101"/>
      <c r="GY465" s="101"/>
      <c r="GZ465" s="101"/>
      <c r="HA465" s="101"/>
      <c r="HB465" s="101"/>
      <c r="HC465" s="101"/>
      <c r="HD465" s="101"/>
      <c r="HE465" s="101"/>
      <c r="HF465" s="101"/>
      <c r="HG465" s="101"/>
      <c r="HH465" s="101"/>
      <c r="HI465" s="101"/>
      <c r="HJ465" s="101"/>
      <c r="HK465" s="101"/>
      <c r="HL465" s="101"/>
      <c r="HM465" s="101"/>
      <c r="HN465" s="101"/>
      <c r="HO465" s="101"/>
      <c r="HP465" s="101"/>
      <c r="HQ465" s="101"/>
      <c r="HR465" s="101"/>
      <c r="HS465" s="101"/>
      <c r="HT465" s="101"/>
      <c r="HU465" s="101"/>
      <c r="HV465" s="101"/>
      <c r="HW465" s="101"/>
      <c r="HX465" s="101"/>
      <c r="HY465" s="101"/>
      <c r="HZ465" s="101"/>
      <c r="IA465" s="101"/>
      <c r="IB465" s="101"/>
      <c r="IC465" s="101"/>
      <c r="ID465" s="101"/>
      <c r="IE465" s="101"/>
      <c r="IF465" s="101"/>
      <c r="IG465" s="101"/>
      <c r="IH465" s="101"/>
      <c r="II465" s="101"/>
      <c r="IJ465" s="101"/>
      <c r="IK465" s="101"/>
      <c r="IL465" s="101"/>
      <c r="IM465" s="101"/>
      <c r="IN465" s="101"/>
      <c r="IO465" s="101"/>
      <c r="IP465" s="101"/>
      <c r="IQ465" s="101"/>
      <c r="IR465" s="101"/>
      <c r="IS465" s="101"/>
      <c r="IT465" s="101"/>
      <c r="IU465" s="101"/>
      <c r="IV465" s="101"/>
      <c r="IW465" s="101"/>
      <c r="IX465" s="101"/>
      <c r="IY465" s="101"/>
      <c r="IZ465" s="101"/>
      <c r="JA465" s="101"/>
      <c r="JB465" s="101"/>
      <c r="JC465" s="101"/>
      <c r="JD465" s="101"/>
      <c r="JE465" s="101"/>
      <c r="JF465" s="101"/>
      <c r="JG465" s="101"/>
      <c r="JH465" s="101"/>
      <c r="JI465" s="101"/>
      <c r="JJ465" s="101"/>
      <c r="JK465" s="101"/>
      <c r="JL465" s="101"/>
      <c r="JM465" s="101"/>
      <c r="JN465" s="101"/>
      <c r="JO465" s="101"/>
      <c r="JP465" s="101"/>
      <c r="JQ465" s="101"/>
      <c r="JR465" s="101"/>
      <c r="JS465" s="101"/>
      <c r="JT465" s="101"/>
      <c r="JU465" s="101"/>
      <c r="JV465" s="101"/>
      <c r="JW465" s="101"/>
      <c r="JX465" s="101"/>
      <c r="JY465" s="101"/>
      <c r="JZ465" s="101"/>
      <c r="KA465" s="101"/>
      <c r="KB465" s="101"/>
      <c r="KC465" s="101"/>
      <c r="KD465" s="101"/>
      <c r="KE465" s="101"/>
      <c r="KF465" s="101"/>
      <c r="KG465" s="101"/>
      <c r="KH465" s="101"/>
      <c r="KI465" s="101"/>
      <c r="KJ465" s="101"/>
      <c r="KK465" s="101"/>
      <c r="KL465" s="101"/>
      <c r="KM465" s="101"/>
      <c r="KN465" s="101"/>
      <c r="KO465" s="101"/>
      <c r="KP465" s="101"/>
      <c r="KQ465" s="101"/>
      <c r="KR465" s="101"/>
      <c r="KS465" s="101"/>
      <c r="KT465" s="101"/>
      <c r="KU465" s="101"/>
      <c r="KV465" s="101"/>
      <c r="KW465" s="101"/>
      <c r="KX465" s="101"/>
      <c r="KY465" s="101"/>
      <c r="KZ465" s="101"/>
      <c r="LA465" s="101"/>
    </row>
    <row r="466" spans="1:313" s="6" customFormat="1" ht="30" customHeight="1" x14ac:dyDescent="0.25">
      <c r="A466" s="29"/>
      <c r="B466" s="29"/>
      <c r="C466" s="29"/>
      <c r="D466" s="30"/>
      <c r="E466" s="23">
        <f>G466*F466</f>
        <v>2700000</v>
      </c>
      <c r="F466" s="24">
        <v>4.4999999999999998E-2</v>
      </c>
      <c r="G466" s="23">
        <v>60000000</v>
      </c>
      <c r="H466" s="23" t="s">
        <v>876</v>
      </c>
      <c r="I466" s="23"/>
      <c r="J466" s="21"/>
      <c r="K466" s="21"/>
      <c r="L466" s="21" t="s">
        <v>772</v>
      </c>
      <c r="M466" s="2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1"/>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c r="GE466" s="101"/>
      <c r="GF466" s="101"/>
      <c r="GG466" s="101"/>
      <c r="GH466" s="101"/>
      <c r="GI466" s="101"/>
      <c r="GJ466" s="101"/>
      <c r="GK466" s="101"/>
      <c r="GL466" s="101"/>
      <c r="GM466" s="101"/>
      <c r="GN466" s="101"/>
      <c r="GO466" s="101"/>
      <c r="GP466" s="101"/>
      <c r="GQ466" s="101"/>
      <c r="GR466" s="101"/>
      <c r="GS466" s="101"/>
      <c r="GT466" s="101"/>
      <c r="GU466" s="101"/>
      <c r="GV466" s="101"/>
      <c r="GW466" s="101"/>
      <c r="GX466" s="101"/>
      <c r="GY466" s="101"/>
      <c r="GZ466" s="101"/>
      <c r="HA466" s="101"/>
      <c r="HB466" s="101"/>
      <c r="HC466" s="101"/>
      <c r="HD466" s="101"/>
      <c r="HE466" s="101"/>
      <c r="HF466" s="101"/>
      <c r="HG466" s="101"/>
      <c r="HH466" s="101"/>
      <c r="HI466" s="101"/>
      <c r="HJ466" s="101"/>
      <c r="HK466" s="101"/>
      <c r="HL466" s="101"/>
      <c r="HM466" s="101"/>
      <c r="HN466" s="101"/>
      <c r="HO466" s="101"/>
      <c r="HP466" s="101"/>
      <c r="HQ466" s="101"/>
      <c r="HR466" s="101"/>
      <c r="HS466" s="101"/>
      <c r="HT466" s="101"/>
      <c r="HU466" s="101"/>
      <c r="HV466" s="101"/>
      <c r="HW466" s="101"/>
      <c r="HX466" s="101"/>
      <c r="HY466" s="101"/>
      <c r="HZ466" s="101"/>
      <c r="IA466" s="101"/>
      <c r="IB466" s="101"/>
      <c r="IC466" s="101"/>
      <c r="ID466" s="101"/>
      <c r="IE466" s="101"/>
      <c r="IF466" s="101"/>
      <c r="IG466" s="101"/>
      <c r="IH466" s="101"/>
      <c r="II466" s="101"/>
      <c r="IJ466" s="101"/>
      <c r="IK466" s="101"/>
      <c r="IL466" s="101"/>
      <c r="IM466" s="101"/>
      <c r="IN466" s="101"/>
      <c r="IO466" s="101"/>
      <c r="IP466" s="101"/>
      <c r="IQ466" s="101"/>
      <c r="IR466" s="101"/>
      <c r="IS466" s="101"/>
      <c r="IT466" s="101"/>
      <c r="IU466" s="101"/>
      <c r="IV466" s="101"/>
      <c r="IW466" s="101"/>
      <c r="IX466" s="101"/>
      <c r="IY466" s="101"/>
      <c r="IZ466" s="101"/>
      <c r="JA466" s="101"/>
      <c r="JB466" s="101"/>
      <c r="JC466" s="101"/>
      <c r="JD466" s="101"/>
      <c r="JE466" s="101"/>
      <c r="JF466" s="101"/>
      <c r="JG466" s="101"/>
      <c r="JH466" s="101"/>
      <c r="JI466" s="101"/>
      <c r="JJ466" s="101"/>
      <c r="JK466" s="101"/>
      <c r="JL466" s="101"/>
      <c r="JM466" s="101"/>
      <c r="JN466" s="101"/>
      <c r="JO466" s="101"/>
      <c r="JP466" s="101"/>
      <c r="JQ466" s="101"/>
      <c r="JR466" s="101"/>
      <c r="JS466" s="101"/>
      <c r="JT466" s="101"/>
      <c r="JU466" s="101"/>
      <c r="JV466" s="101"/>
      <c r="JW466" s="101"/>
      <c r="JX466" s="101"/>
      <c r="JY466" s="101"/>
      <c r="JZ466" s="101"/>
      <c r="KA466" s="101"/>
      <c r="KB466" s="101"/>
      <c r="KC466" s="101"/>
      <c r="KD466" s="101"/>
      <c r="KE466" s="101"/>
      <c r="KF466" s="101"/>
      <c r="KG466" s="101"/>
      <c r="KH466" s="101"/>
      <c r="KI466" s="101"/>
      <c r="KJ466" s="101"/>
      <c r="KK466" s="101"/>
      <c r="KL466" s="101"/>
      <c r="KM466" s="101"/>
      <c r="KN466" s="101"/>
      <c r="KO466" s="101"/>
      <c r="KP466" s="101"/>
      <c r="KQ466" s="101"/>
      <c r="KR466" s="101"/>
      <c r="KS466" s="101"/>
      <c r="KT466" s="101"/>
      <c r="KU466" s="101"/>
      <c r="KV466" s="101"/>
      <c r="KW466" s="101"/>
      <c r="KX466" s="101"/>
      <c r="KY466" s="101"/>
      <c r="KZ466" s="101"/>
      <c r="LA466" s="101"/>
    </row>
    <row r="467" spans="1:313" s="6" customFormat="1" ht="30" customHeight="1" x14ac:dyDescent="0.25">
      <c r="A467" s="21"/>
      <c r="B467" s="21"/>
      <c r="C467" s="21"/>
      <c r="D467" s="22"/>
      <c r="E467" s="23">
        <v>2500000</v>
      </c>
      <c r="F467" s="21"/>
      <c r="G467" s="21" t="s">
        <v>2</v>
      </c>
      <c r="H467" s="21" t="s">
        <v>881</v>
      </c>
      <c r="I467" s="21"/>
      <c r="J467" s="21"/>
      <c r="K467" s="21"/>
      <c r="L467" s="21" t="s">
        <v>880</v>
      </c>
      <c r="M467" s="2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1"/>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c r="GE467" s="101"/>
      <c r="GF467" s="101"/>
      <c r="GG467" s="101"/>
      <c r="GH467" s="101"/>
      <c r="GI467" s="101"/>
      <c r="GJ467" s="101"/>
      <c r="GK467" s="101"/>
      <c r="GL467" s="101"/>
      <c r="GM467" s="101"/>
      <c r="GN467" s="101"/>
      <c r="GO467" s="101"/>
      <c r="GP467" s="101"/>
      <c r="GQ467" s="101"/>
      <c r="GR467" s="101"/>
      <c r="GS467" s="101"/>
      <c r="GT467" s="101"/>
      <c r="GU467" s="101"/>
      <c r="GV467" s="101"/>
      <c r="GW467" s="101"/>
      <c r="GX467" s="101"/>
      <c r="GY467" s="101"/>
      <c r="GZ467" s="101"/>
      <c r="HA467" s="101"/>
      <c r="HB467" s="101"/>
      <c r="HC467" s="101"/>
      <c r="HD467" s="101"/>
      <c r="HE467" s="101"/>
      <c r="HF467" s="101"/>
      <c r="HG467" s="101"/>
      <c r="HH467" s="101"/>
      <c r="HI467" s="101"/>
      <c r="HJ467" s="101"/>
      <c r="HK467" s="101"/>
      <c r="HL467" s="101"/>
      <c r="HM467" s="101"/>
      <c r="HN467" s="101"/>
      <c r="HO467" s="101"/>
      <c r="HP467" s="101"/>
      <c r="HQ467" s="101"/>
      <c r="HR467" s="101"/>
      <c r="HS467" s="101"/>
      <c r="HT467" s="101"/>
      <c r="HU467" s="101"/>
      <c r="HV467" s="101"/>
      <c r="HW467" s="101"/>
      <c r="HX467" s="101"/>
      <c r="HY467" s="101"/>
      <c r="HZ467" s="101"/>
      <c r="IA467" s="101"/>
      <c r="IB467" s="101"/>
      <c r="IC467" s="101"/>
      <c r="ID467" s="101"/>
      <c r="IE467" s="101"/>
      <c r="IF467" s="101"/>
      <c r="IG467" s="101"/>
      <c r="IH467" s="101"/>
      <c r="II467" s="101"/>
      <c r="IJ467" s="101"/>
      <c r="IK467" s="101"/>
      <c r="IL467" s="101"/>
      <c r="IM467" s="101"/>
      <c r="IN467" s="101"/>
      <c r="IO467" s="101"/>
      <c r="IP467" s="101"/>
      <c r="IQ467" s="101"/>
      <c r="IR467" s="101"/>
      <c r="IS467" s="101"/>
      <c r="IT467" s="101"/>
      <c r="IU467" s="101"/>
      <c r="IV467" s="101"/>
      <c r="IW467" s="101"/>
      <c r="IX467" s="101"/>
      <c r="IY467" s="101"/>
      <c r="IZ467" s="101"/>
      <c r="JA467" s="101"/>
      <c r="JB467" s="101"/>
      <c r="JC467" s="101"/>
      <c r="JD467" s="101"/>
      <c r="JE467" s="101"/>
      <c r="JF467" s="101"/>
      <c r="JG467" s="101"/>
      <c r="JH467" s="101"/>
      <c r="JI467" s="101"/>
      <c r="JJ467" s="101"/>
      <c r="JK467" s="101"/>
      <c r="JL467" s="101"/>
      <c r="JM467" s="101"/>
      <c r="JN467" s="101"/>
      <c r="JO467" s="101"/>
      <c r="JP467" s="101"/>
      <c r="JQ467" s="101"/>
      <c r="JR467" s="101"/>
      <c r="JS467" s="101"/>
      <c r="JT467" s="101"/>
      <c r="JU467" s="101"/>
      <c r="JV467" s="101"/>
      <c r="JW467" s="101"/>
      <c r="JX467" s="101"/>
      <c r="JY467" s="101"/>
      <c r="JZ467" s="101"/>
      <c r="KA467" s="101"/>
      <c r="KB467" s="101"/>
      <c r="KC467" s="101"/>
      <c r="KD467" s="101"/>
      <c r="KE467" s="101"/>
      <c r="KF467" s="101"/>
      <c r="KG467" s="101"/>
      <c r="KH467" s="101"/>
      <c r="KI467" s="101"/>
      <c r="KJ467" s="101"/>
      <c r="KK467" s="101"/>
      <c r="KL467" s="101"/>
      <c r="KM467" s="101"/>
      <c r="KN467" s="101"/>
      <c r="KO467" s="101"/>
      <c r="KP467" s="101"/>
      <c r="KQ467" s="101"/>
      <c r="KR467" s="101"/>
      <c r="KS467" s="101"/>
      <c r="KT467" s="101"/>
      <c r="KU467" s="101"/>
      <c r="KV467" s="101"/>
      <c r="KW467" s="101"/>
      <c r="KX467" s="101"/>
      <c r="KY467" s="101"/>
      <c r="KZ467" s="101"/>
      <c r="LA467" s="101"/>
    </row>
    <row r="468" spans="1:313" s="6" customFormat="1" ht="30" customHeight="1" x14ac:dyDescent="0.25">
      <c r="A468" s="21"/>
      <c r="B468" s="21"/>
      <c r="C468" s="21"/>
      <c r="D468" s="22"/>
      <c r="E468" s="23">
        <f t="shared" ref="E468:E470" si="80">G468*F468</f>
        <v>1000000</v>
      </c>
      <c r="F468" s="24">
        <v>0.05</v>
      </c>
      <c r="G468" s="23">
        <v>20000000</v>
      </c>
      <c r="H468" s="23" t="s">
        <v>784</v>
      </c>
      <c r="I468" s="23"/>
      <c r="J468" s="21"/>
      <c r="K468" s="21"/>
      <c r="L468" s="21" t="s">
        <v>783</v>
      </c>
      <c r="M468" s="2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1"/>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c r="GE468" s="101"/>
      <c r="GF468" s="101"/>
      <c r="GG468" s="101"/>
      <c r="GH468" s="101"/>
      <c r="GI468" s="101"/>
      <c r="GJ468" s="101"/>
      <c r="GK468" s="101"/>
      <c r="GL468" s="101"/>
      <c r="GM468" s="101"/>
      <c r="GN468" s="101"/>
      <c r="GO468" s="101"/>
      <c r="GP468" s="101"/>
      <c r="GQ468" s="101"/>
      <c r="GR468" s="101"/>
      <c r="GS468" s="101"/>
      <c r="GT468" s="101"/>
      <c r="GU468" s="101"/>
      <c r="GV468" s="101"/>
      <c r="GW468" s="101"/>
      <c r="GX468" s="101"/>
      <c r="GY468" s="101"/>
      <c r="GZ468" s="101"/>
      <c r="HA468" s="101"/>
      <c r="HB468" s="101"/>
      <c r="HC468" s="101"/>
      <c r="HD468" s="101"/>
      <c r="HE468" s="101"/>
      <c r="HF468" s="101"/>
      <c r="HG468" s="101"/>
      <c r="HH468" s="101"/>
      <c r="HI468" s="101"/>
      <c r="HJ468" s="101"/>
      <c r="HK468" s="101"/>
      <c r="HL468" s="101"/>
      <c r="HM468" s="101"/>
      <c r="HN468" s="101"/>
      <c r="HO468" s="101"/>
      <c r="HP468" s="101"/>
      <c r="HQ468" s="101"/>
      <c r="HR468" s="101"/>
      <c r="HS468" s="101"/>
      <c r="HT468" s="101"/>
      <c r="HU468" s="101"/>
      <c r="HV468" s="101"/>
      <c r="HW468" s="101"/>
      <c r="HX468" s="101"/>
      <c r="HY468" s="101"/>
      <c r="HZ468" s="101"/>
      <c r="IA468" s="101"/>
      <c r="IB468" s="101"/>
      <c r="IC468" s="101"/>
      <c r="ID468" s="101"/>
      <c r="IE468" s="101"/>
      <c r="IF468" s="101"/>
      <c r="IG468" s="101"/>
      <c r="IH468" s="101"/>
      <c r="II468" s="101"/>
      <c r="IJ468" s="101"/>
      <c r="IK468" s="101"/>
      <c r="IL468" s="101"/>
      <c r="IM468" s="101"/>
      <c r="IN468" s="101"/>
      <c r="IO468" s="101"/>
      <c r="IP468" s="101"/>
      <c r="IQ468" s="101"/>
      <c r="IR468" s="101"/>
      <c r="IS468" s="101"/>
      <c r="IT468" s="101"/>
      <c r="IU468" s="101"/>
      <c r="IV468" s="101"/>
      <c r="IW468" s="101"/>
      <c r="IX468" s="101"/>
      <c r="IY468" s="101"/>
      <c r="IZ468" s="101"/>
      <c r="JA468" s="101"/>
      <c r="JB468" s="101"/>
      <c r="JC468" s="101"/>
      <c r="JD468" s="101"/>
      <c r="JE468" s="101"/>
      <c r="JF468" s="101"/>
      <c r="JG468" s="101"/>
      <c r="JH468" s="101"/>
      <c r="JI468" s="101"/>
      <c r="JJ468" s="101"/>
      <c r="JK468" s="101"/>
      <c r="JL468" s="101"/>
      <c r="JM468" s="101"/>
      <c r="JN468" s="101"/>
      <c r="JO468" s="101"/>
      <c r="JP468" s="101"/>
      <c r="JQ468" s="101"/>
      <c r="JR468" s="101"/>
      <c r="JS468" s="101"/>
      <c r="JT468" s="101"/>
      <c r="JU468" s="101"/>
      <c r="JV468" s="101"/>
      <c r="JW468" s="101"/>
      <c r="JX468" s="101"/>
      <c r="JY468" s="101"/>
      <c r="JZ468" s="101"/>
      <c r="KA468" s="101"/>
      <c r="KB468" s="101"/>
      <c r="KC468" s="101"/>
      <c r="KD468" s="101"/>
      <c r="KE468" s="101"/>
      <c r="KF468" s="101"/>
      <c r="KG468" s="101"/>
      <c r="KH468" s="101"/>
      <c r="KI468" s="101"/>
      <c r="KJ468" s="101"/>
      <c r="KK468" s="101"/>
      <c r="KL468" s="101"/>
      <c r="KM468" s="101"/>
      <c r="KN468" s="101"/>
      <c r="KO468" s="101"/>
      <c r="KP468" s="101"/>
      <c r="KQ468" s="101"/>
      <c r="KR468" s="101"/>
      <c r="KS468" s="101"/>
      <c r="KT468" s="101"/>
      <c r="KU468" s="101"/>
      <c r="KV468" s="101"/>
      <c r="KW468" s="101"/>
      <c r="KX468" s="101"/>
      <c r="KY468" s="101"/>
      <c r="KZ468" s="101"/>
      <c r="LA468" s="101"/>
    </row>
    <row r="469" spans="1:313" s="6" customFormat="1" ht="30" customHeight="1" x14ac:dyDescent="0.25">
      <c r="A469" s="21" t="s">
        <v>339</v>
      </c>
      <c r="B469" s="21"/>
      <c r="C469" s="21"/>
      <c r="D469" s="22"/>
      <c r="E469" s="23">
        <f t="shared" si="80"/>
        <v>2200000</v>
      </c>
      <c r="F469" s="24">
        <v>4.3999999999999997E-2</v>
      </c>
      <c r="G469" s="23">
        <v>50000000</v>
      </c>
      <c r="H469" s="23" t="s">
        <v>575</v>
      </c>
      <c r="I469" s="23"/>
      <c r="J469" s="21"/>
      <c r="K469" s="21"/>
      <c r="L469" s="21" t="s">
        <v>574</v>
      </c>
      <c r="M469" s="2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1"/>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c r="GE469" s="101"/>
      <c r="GF469" s="101"/>
      <c r="GG469" s="101"/>
      <c r="GH469" s="101"/>
      <c r="GI469" s="101"/>
      <c r="GJ469" s="101"/>
      <c r="GK469" s="101"/>
      <c r="GL469" s="101"/>
      <c r="GM469" s="101"/>
      <c r="GN469" s="101"/>
      <c r="GO469" s="101"/>
      <c r="GP469" s="101"/>
      <c r="GQ469" s="101"/>
      <c r="GR469" s="101"/>
      <c r="GS469" s="101"/>
      <c r="GT469" s="101"/>
      <c r="GU469" s="101"/>
      <c r="GV469" s="101"/>
      <c r="GW469" s="101"/>
      <c r="GX469" s="101"/>
      <c r="GY469" s="101"/>
      <c r="GZ469" s="101"/>
      <c r="HA469" s="101"/>
      <c r="HB469" s="101"/>
      <c r="HC469" s="101"/>
      <c r="HD469" s="101"/>
      <c r="HE469" s="101"/>
      <c r="HF469" s="101"/>
      <c r="HG469" s="101"/>
      <c r="HH469" s="101"/>
      <c r="HI469" s="101"/>
      <c r="HJ469" s="101"/>
      <c r="HK469" s="101"/>
      <c r="HL469" s="101"/>
      <c r="HM469" s="101"/>
      <c r="HN469" s="101"/>
      <c r="HO469" s="101"/>
      <c r="HP469" s="101"/>
      <c r="HQ469" s="101"/>
      <c r="HR469" s="101"/>
      <c r="HS469" s="101"/>
      <c r="HT469" s="101"/>
      <c r="HU469" s="101"/>
      <c r="HV469" s="101"/>
      <c r="HW469" s="101"/>
      <c r="HX469" s="101"/>
      <c r="HY469" s="101"/>
      <c r="HZ469" s="101"/>
      <c r="IA469" s="101"/>
      <c r="IB469" s="101"/>
      <c r="IC469" s="101"/>
      <c r="ID469" s="101"/>
      <c r="IE469" s="101"/>
      <c r="IF469" s="101"/>
      <c r="IG469" s="101"/>
      <c r="IH469" s="101"/>
      <c r="II469" s="101"/>
      <c r="IJ469" s="101"/>
      <c r="IK469" s="101"/>
      <c r="IL469" s="101"/>
      <c r="IM469" s="101"/>
      <c r="IN469" s="101"/>
      <c r="IO469" s="101"/>
      <c r="IP469" s="101"/>
      <c r="IQ469" s="101"/>
      <c r="IR469" s="101"/>
      <c r="IS469" s="101"/>
      <c r="IT469" s="101"/>
      <c r="IU469" s="101"/>
      <c r="IV469" s="101"/>
      <c r="IW469" s="101"/>
      <c r="IX469" s="101"/>
      <c r="IY469" s="101"/>
      <c r="IZ469" s="101"/>
      <c r="JA469" s="101"/>
      <c r="JB469" s="101"/>
      <c r="JC469" s="101"/>
      <c r="JD469" s="101"/>
      <c r="JE469" s="101"/>
      <c r="JF469" s="101"/>
      <c r="JG469" s="101"/>
      <c r="JH469" s="101"/>
      <c r="JI469" s="101"/>
      <c r="JJ469" s="101"/>
      <c r="JK469" s="101"/>
      <c r="JL469" s="101"/>
      <c r="JM469" s="101"/>
      <c r="JN469" s="101"/>
      <c r="JO469" s="101"/>
      <c r="JP469" s="101"/>
      <c r="JQ469" s="101"/>
      <c r="JR469" s="101"/>
      <c r="JS469" s="101"/>
      <c r="JT469" s="101"/>
      <c r="JU469" s="101"/>
      <c r="JV469" s="101"/>
      <c r="JW469" s="101"/>
      <c r="JX469" s="101"/>
      <c r="JY469" s="101"/>
      <c r="JZ469" s="101"/>
      <c r="KA469" s="101"/>
      <c r="KB469" s="101"/>
      <c r="KC469" s="101"/>
      <c r="KD469" s="101"/>
      <c r="KE469" s="101"/>
      <c r="KF469" s="101"/>
      <c r="KG469" s="101"/>
      <c r="KH469" s="101"/>
      <c r="KI469" s="101"/>
      <c r="KJ469" s="101"/>
      <c r="KK469" s="101"/>
      <c r="KL469" s="101"/>
      <c r="KM469" s="101"/>
      <c r="KN469" s="101"/>
      <c r="KO469" s="101"/>
      <c r="KP469" s="101"/>
      <c r="KQ469" s="101"/>
      <c r="KR469" s="101"/>
      <c r="KS469" s="101"/>
      <c r="KT469" s="101"/>
      <c r="KU469" s="101"/>
      <c r="KV469" s="101"/>
      <c r="KW469" s="101"/>
      <c r="KX469" s="101"/>
      <c r="KY469" s="101"/>
      <c r="KZ469" s="101"/>
      <c r="LA469" s="101"/>
    </row>
    <row r="470" spans="1:313" s="6" customFormat="1" ht="30" customHeight="1" x14ac:dyDescent="0.25">
      <c r="A470" s="21" t="s">
        <v>884</v>
      </c>
      <c r="B470" s="21"/>
      <c r="C470" s="21"/>
      <c r="D470" s="22"/>
      <c r="E470" s="23">
        <f t="shared" si="80"/>
        <v>1600000</v>
      </c>
      <c r="F470" s="24">
        <v>0.04</v>
      </c>
      <c r="G470" s="23">
        <v>40000000</v>
      </c>
      <c r="H470" s="23" t="s">
        <v>192</v>
      </c>
      <c r="I470" s="23"/>
      <c r="J470" s="21"/>
      <c r="K470" s="21">
        <v>20</v>
      </c>
      <c r="L470" s="21" t="s">
        <v>116</v>
      </c>
      <c r="M470" s="2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1"/>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c r="GE470" s="101"/>
      <c r="GF470" s="101"/>
      <c r="GG470" s="101"/>
      <c r="GH470" s="101"/>
      <c r="GI470" s="101"/>
      <c r="GJ470" s="101"/>
      <c r="GK470" s="101"/>
      <c r="GL470" s="101"/>
      <c r="GM470" s="101"/>
      <c r="GN470" s="101"/>
      <c r="GO470" s="101"/>
      <c r="GP470" s="101"/>
      <c r="GQ470" s="101"/>
      <c r="GR470" s="101"/>
      <c r="GS470" s="101"/>
      <c r="GT470" s="101"/>
      <c r="GU470" s="101"/>
      <c r="GV470" s="101"/>
      <c r="GW470" s="101"/>
      <c r="GX470" s="101"/>
      <c r="GY470" s="101"/>
      <c r="GZ470" s="101"/>
      <c r="HA470" s="101"/>
      <c r="HB470" s="101"/>
      <c r="HC470" s="101"/>
      <c r="HD470" s="101"/>
      <c r="HE470" s="101"/>
      <c r="HF470" s="101"/>
      <c r="HG470" s="101"/>
      <c r="HH470" s="101"/>
      <c r="HI470" s="101"/>
      <c r="HJ470" s="101"/>
      <c r="HK470" s="101"/>
      <c r="HL470" s="101"/>
      <c r="HM470" s="101"/>
      <c r="HN470" s="101"/>
      <c r="HO470" s="101"/>
      <c r="HP470" s="101"/>
      <c r="HQ470" s="101"/>
      <c r="HR470" s="101"/>
      <c r="HS470" s="101"/>
      <c r="HT470" s="101"/>
      <c r="HU470" s="101"/>
      <c r="HV470" s="101"/>
      <c r="HW470" s="101"/>
      <c r="HX470" s="101"/>
      <c r="HY470" s="101"/>
      <c r="HZ470" s="101"/>
      <c r="IA470" s="101"/>
      <c r="IB470" s="101"/>
      <c r="IC470" s="101"/>
      <c r="ID470" s="101"/>
      <c r="IE470" s="101"/>
      <c r="IF470" s="101"/>
      <c r="IG470" s="101"/>
      <c r="IH470" s="101"/>
      <c r="II470" s="101"/>
      <c r="IJ470" s="101"/>
      <c r="IK470" s="101"/>
      <c r="IL470" s="101"/>
      <c r="IM470" s="101"/>
      <c r="IN470" s="101"/>
      <c r="IO470" s="101"/>
      <c r="IP470" s="101"/>
      <c r="IQ470" s="101"/>
      <c r="IR470" s="101"/>
      <c r="IS470" s="101"/>
      <c r="IT470" s="101"/>
      <c r="IU470" s="101"/>
      <c r="IV470" s="101"/>
      <c r="IW470" s="101"/>
      <c r="IX470" s="101"/>
      <c r="IY470" s="101"/>
      <c r="IZ470" s="101"/>
      <c r="JA470" s="101"/>
      <c r="JB470" s="101"/>
      <c r="JC470" s="101"/>
      <c r="JD470" s="101"/>
      <c r="JE470" s="101"/>
      <c r="JF470" s="101"/>
      <c r="JG470" s="101"/>
      <c r="JH470" s="101"/>
      <c r="JI470" s="101"/>
      <c r="JJ470" s="101"/>
      <c r="JK470" s="101"/>
      <c r="JL470" s="101"/>
      <c r="JM470" s="101"/>
      <c r="JN470" s="101"/>
      <c r="JO470" s="101"/>
      <c r="JP470" s="101"/>
      <c r="JQ470" s="101"/>
      <c r="JR470" s="101"/>
      <c r="JS470" s="101"/>
      <c r="JT470" s="101"/>
      <c r="JU470" s="101"/>
      <c r="JV470" s="101"/>
      <c r="JW470" s="101"/>
      <c r="JX470" s="101"/>
      <c r="JY470" s="101"/>
      <c r="JZ470" s="101"/>
      <c r="KA470" s="101"/>
      <c r="KB470" s="101"/>
      <c r="KC470" s="101"/>
      <c r="KD470" s="101"/>
      <c r="KE470" s="101"/>
      <c r="KF470" s="101"/>
      <c r="KG470" s="101"/>
      <c r="KH470" s="101"/>
      <c r="KI470" s="101"/>
      <c r="KJ470" s="101"/>
      <c r="KK470" s="101"/>
      <c r="KL470" s="101"/>
      <c r="KM470" s="101"/>
      <c r="KN470" s="101"/>
      <c r="KO470" s="101"/>
      <c r="KP470" s="101"/>
      <c r="KQ470" s="101"/>
      <c r="KR470" s="101"/>
      <c r="KS470" s="101"/>
      <c r="KT470" s="101"/>
      <c r="KU470" s="101"/>
      <c r="KV470" s="101"/>
      <c r="KW470" s="101"/>
      <c r="KX470" s="101"/>
      <c r="KY470" s="101"/>
      <c r="KZ470" s="101"/>
      <c r="LA470" s="101"/>
    </row>
    <row r="471" spans="1:313" s="6" customFormat="1" ht="30" customHeight="1" x14ac:dyDescent="0.25">
      <c r="A471" s="21"/>
      <c r="B471" s="21"/>
      <c r="C471" s="21"/>
      <c r="D471" s="22"/>
      <c r="E471" s="21">
        <v>4000000</v>
      </c>
      <c r="F471" s="21"/>
      <c r="G471" s="21" t="s">
        <v>2</v>
      </c>
      <c r="H471" s="21" t="s">
        <v>886</v>
      </c>
      <c r="I471" s="21"/>
      <c r="J471" s="21"/>
      <c r="K471" s="21"/>
      <c r="L471" s="21" t="s">
        <v>885</v>
      </c>
      <c r="M471" s="2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1"/>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c r="GE471" s="101"/>
      <c r="GF471" s="101"/>
      <c r="GG471" s="101"/>
      <c r="GH471" s="101"/>
      <c r="GI471" s="101"/>
      <c r="GJ471" s="101"/>
      <c r="GK471" s="101"/>
      <c r="GL471" s="101"/>
      <c r="GM471" s="101"/>
      <c r="GN471" s="101"/>
      <c r="GO471" s="101"/>
      <c r="GP471" s="101"/>
      <c r="GQ471" s="101"/>
      <c r="GR471" s="101"/>
      <c r="GS471" s="101"/>
      <c r="GT471" s="101"/>
      <c r="GU471" s="101"/>
      <c r="GV471" s="101"/>
      <c r="GW471" s="101"/>
      <c r="GX471" s="101"/>
      <c r="GY471" s="101"/>
      <c r="GZ471" s="101"/>
      <c r="HA471" s="101"/>
      <c r="HB471" s="101"/>
      <c r="HC471" s="101"/>
      <c r="HD471" s="101"/>
      <c r="HE471" s="101"/>
      <c r="HF471" s="101"/>
      <c r="HG471" s="101"/>
      <c r="HH471" s="101"/>
      <c r="HI471" s="101"/>
      <c r="HJ471" s="101"/>
      <c r="HK471" s="101"/>
      <c r="HL471" s="101"/>
      <c r="HM471" s="101"/>
      <c r="HN471" s="101"/>
      <c r="HO471" s="101"/>
      <c r="HP471" s="101"/>
      <c r="HQ471" s="101"/>
      <c r="HR471" s="101"/>
      <c r="HS471" s="101"/>
      <c r="HT471" s="101"/>
      <c r="HU471" s="101"/>
      <c r="HV471" s="101"/>
      <c r="HW471" s="101"/>
      <c r="HX471" s="101"/>
      <c r="HY471" s="101"/>
      <c r="HZ471" s="101"/>
      <c r="IA471" s="101"/>
      <c r="IB471" s="101"/>
      <c r="IC471" s="101"/>
      <c r="ID471" s="101"/>
      <c r="IE471" s="101"/>
      <c r="IF471" s="101"/>
      <c r="IG471" s="101"/>
      <c r="IH471" s="101"/>
      <c r="II471" s="101"/>
      <c r="IJ471" s="101"/>
      <c r="IK471" s="101"/>
      <c r="IL471" s="101"/>
      <c r="IM471" s="101"/>
      <c r="IN471" s="101"/>
      <c r="IO471" s="101"/>
      <c r="IP471" s="101"/>
      <c r="IQ471" s="101"/>
      <c r="IR471" s="101"/>
      <c r="IS471" s="101"/>
      <c r="IT471" s="101"/>
      <c r="IU471" s="101"/>
      <c r="IV471" s="101"/>
      <c r="IW471" s="101"/>
      <c r="IX471" s="101"/>
      <c r="IY471" s="101"/>
      <c r="IZ471" s="101"/>
      <c r="JA471" s="101"/>
      <c r="JB471" s="101"/>
      <c r="JC471" s="101"/>
      <c r="JD471" s="101"/>
      <c r="JE471" s="101"/>
      <c r="JF471" s="101"/>
      <c r="JG471" s="101"/>
      <c r="JH471" s="101"/>
      <c r="JI471" s="101"/>
      <c r="JJ471" s="101"/>
      <c r="JK471" s="101"/>
      <c r="JL471" s="101"/>
      <c r="JM471" s="101"/>
      <c r="JN471" s="101"/>
      <c r="JO471" s="101"/>
      <c r="JP471" s="101"/>
      <c r="JQ471" s="101"/>
      <c r="JR471" s="101"/>
      <c r="JS471" s="101"/>
      <c r="JT471" s="101"/>
      <c r="JU471" s="101"/>
      <c r="JV471" s="101"/>
      <c r="JW471" s="101"/>
      <c r="JX471" s="101"/>
      <c r="JY471" s="101"/>
      <c r="JZ471" s="101"/>
      <c r="KA471" s="101"/>
      <c r="KB471" s="101"/>
      <c r="KC471" s="101"/>
      <c r="KD471" s="101"/>
      <c r="KE471" s="101"/>
      <c r="KF471" s="101"/>
      <c r="KG471" s="101"/>
      <c r="KH471" s="101"/>
      <c r="KI471" s="101"/>
      <c r="KJ471" s="101"/>
      <c r="KK471" s="101"/>
      <c r="KL471" s="101"/>
      <c r="KM471" s="101"/>
      <c r="KN471" s="101"/>
      <c r="KO471" s="101"/>
      <c r="KP471" s="101"/>
      <c r="KQ471" s="101"/>
      <c r="KR471" s="101"/>
      <c r="KS471" s="101"/>
      <c r="KT471" s="101"/>
      <c r="KU471" s="101"/>
      <c r="KV471" s="101"/>
      <c r="KW471" s="101"/>
      <c r="KX471" s="101"/>
      <c r="KY471" s="101"/>
      <c r="KZ471" s="101"/>
      <c r="LA471" s="101"/>
    </row>
    <row r="472" spans="1:313" s="6" customFormat="1" ht="30" customHeight="1" x14ac:dyDescent="0.25">
      <c r="A472" s="21"/>
      <c r="B472" s="21"/>
      <c r="C472" s="21"/>
      <c r="D472" s="22"/>
      <c r="E472" s="23">
        <f t="shared" ref="E472" si="81">G472*F472</f>
        <v>6000000</v>
      </c>
      <c r="F472" s="24">
        <v>0.04</v>
      </c>
      <c r="G472" s="23">
        <v>150000000</v>
      </c>
      <c r="H472" s="21" t="s">
        <v>891</v>
      </c>
      <c r="I472" s="21"/>
      <c r="J472" s="21"/>
      <c r="K472" s="21"/>
      <c r="L472" s="21" t="s">
        <v>890</v>
      </c>
      <c r="M472" s="2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1"/>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c r="GE472" s="101"/>
      <c r="GF472" s="101"/>
      <c r="GG472" s="101"/>
      <c r="GH472" s="101"/>
      <c r="GI472" s="101"/>
      <c r="GJ472" s="101"/>
      <c r="GK472" s="101"/>
      <c r="GL472" s="101"/>
      <c r="GM472" s="101"/>
      <c r="GN472" s="101"/>
      <c r="GO472" s="101"/>
      <c r="GP472" s="101"/>
      <c r="GQ472" s="101"/>
      <c r="GR472" s="101"/>
      <c r="GS472" s="101"/>
      <c r="GT472" s="101"/>
      <c r="GU472" s="101"/>
      <c r="GV472" s="101"/>
      <c r="GW472" s="101"/>
      <c r="GX472" s="101"/>
      <c r="GY472" s="101"/>
      <c r="GZ472" s="101"/>
      <c r="HA472" s="101"/>
      <c r="HB472" s="101"/>
      <c r="HC472" s="101"/>
      <c r="HD472" s="101"/>
      <c r="HE472" s="101"/>
      <c r="HF472" s="101"/>
      <c r="HG472" s="101"/>
      <c r="HH472" s="101"/>
      <c r="HI472" s="101"/>
      <c r="HJ472" s="101"/>
      <c r="HK472" s="101"/>
      <c r="HL472" s="101"/>
      <c r="HM472" s="101"/>
      <c r="HN472" s="101"/>
      <c r="HO472" s="101"/>
      <c r="HP472" s="101"/>
      <c r="HQ472" s="101"/>
      <c r="HR472" s="101"/>
      <c r="HS472" s="101"/>
      <c r="HT472" s="101"/>
      <c r="HU472" s="101"/>
      <c r="HV472" s="101"/>
      <c r="HW472" s="101"/>
      <c r="HX472" s="101"/>
      <c r="HY472" s="101"/>
      <c r="HZ472" s="101"/>
      <c r="IA472" s="101"/>
      <c r="IB472" s="101"/>
      <c r="IC472" s="101"/>
      <c r="ID472" s="101"/>
      <c r="IE472" s="101"/>
      <c r="IF472" s="101"/>
      <c r="IG472" s="101"/>
      <c r="IH472" s="101"/>
      <c r="II472" s="101"/>
      <c r="IJ472" s="101"/>
      <c r="IK472" s="101"/>
      <c r="IL472" s="101"/>
      <c r="IM472" s="101"/>
      <c r="IN472" s="101"/>
      <c r="IO472" s="101"/>
      <c r="IP472" s="101"/>
      <c r="IQ472" s="101"/>
      <c r="IR472" s="101"/>
      <c r="IS472" s="101"/>
      <c r="IT472" s="101"/>
      <c r="IU472" s="101"/>
      <c r="IV472" s="101"/>
      <c r="IW472" s="101"/>
      <c r="IX472" s="101"/>
      <c r="IY472" s="101"/>
      <c r="IZ472" s="101"/>
      <c r="JA472" s="101"/>
      <c r="JB472" s="101"/>
      <c r="JC472" s="101"/>
      <c r="JD472" s="101"/>
      <c r="JE472" s="101"/>
      <c r="JF472" s="101"/>
      <c r="JG472" s="101"/>
      <c r="JH472" s="101"/>
      <c r="JI472" s="101"/>
      <c r="JJ472" s="101"/>
      <c r="JK472" s="101"/>
      <c r="JL472" s="101"/>
      <c r="JM472" s="101"/>
      <c r="JN472" s="101"/>
      <c r="JO472" s="101"/>
      <c r="JP472" s="101"/>
      <c r="JQ472" s="101"/>
      <c r="JR472" s="101"/>
      <c r="JS472" s="101"/>
      <c r="JT472" s="101"/>
      <c r="JU472" s="101"/>
      <c r="JV472" s="101"/>
      <c r="JW472" s="101"/>
      <c r="JX472" s="101"/>
      <c r="JY472" s="101"/>
      <c r="JZ472" s="101"/>
      <c r="KA472" s="101"/>
      <c r="KB472" s="101"/>
      <c r="KC472" s="101"/>
      <c r="KD472" s="101"/>
      <c r="KE472" s="101"/>
      <c r="KF472" s="101"/>
      <c r="KG472" s="101"/>
      <c r="KH472" s="101"/>
      <c r="KI472" s="101"/>
      <c r="KJ472" s="101"/>
      <c r="KK472" s="101"/>
      <c r="KL472" s="101"/>
      <c r="KM472" s="101"/>
      <c r="KN472" s="101"/>
      <c r="KO472" s="101"/>
      <c r="KP472" s="101"/>
      <c r="KQ472" s="101"/>
      <c r="KR472" s="101"/>
      <c r="KS472" s="101"/>
      <c r="KT472" s="101"/>
      <c r="KU472" s="101"/>
      <c r="KV472" s="101"/>
      <c r="KW472" s="101"/>
      <c r="KX472" s="101"/>
      <c r="KY472" s="101"/>
      <c r="KZ472" s="101"/>
      <c r="LA472" s="101"/>
    </row>
    <row r="473" spans="1:313" s="6" customFormat="1" ht="30" customHeight="1" x14ac:dyDescent="0.25">
      <c r="A473" s="32"/>
      <c r="B473" s="32"/>
      <c r="C473" s="32"/>
      <c r="D473" s="33"/>
      <c r="E473" s="23">
        <f>G473*F473</f>
        <v>1600000</v>
      </c>
      <c r="F473" s="24">
        <v>0.04</v>
      </c>
      <c r="G473" s="23">
        <v>40000000</v>
      </c>
      <c r="H473" s="32" t="s">
        <v>538</v>
      </c>
      <c r="I473" s="32"/>
      <c r="J473" s="32"/>
      <c r="K473" s="32"/>
      <c r="L473" s="32" t="s">
        <v>536</v>
      </c>
      <c r="M473" s="2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1"/>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c r="GE473" s="101"/>
      <c r="GF473" s="101"/>
      <c r="GG473" s="101"/>
      <c r="GH473" s="101"/>
      <c r="GI473" s="101"/>
      <c r="GJ473" s="101"/>
      <c r="GK473" s="101"/>
      <c r="GL473" s="101"/>
      <c r="GM473" s="101"/>
      <c r="GN473" s="101"/>
      <c r="GO473" s="101"/>
      <c r="GP473" s="101"/>
      <c r="GQ473" s="101"/>
      <c r="GR473" s="101"/>
      <c r="GS473" s="101"/>
      <c r="GT473" s="101"/>
      <c r="GU473" s="101"/>
      <c r="GV473" s="101"/>
      <c r="GW473" s="101"/>
      <c r="GX473" s="101"/>
      <c r="GY473" s="101"/>
      <c r="GZ473" s="101"/>
      <c r="HA473" s="101"/>
      <c r="HB473" s="101"/>
      <c r="HC473" s="101"/>
      <c r="HD473" s="101"/>
      <c r="HE473" s="101"/>
      <c r="HF473" s="101"/>
      <c r="HG473" s="101"/>
      <c r="HH473" s="101"/>
      <c r="HI473" s="101"/>
      <c r="HJ473" s="101"/>
      <c r="HK473" s="101"/>
      <c r="HL473" s="101"/>
      <c r="HM473" s="101"/>
      <c r="HN473" s="101"/>
      <c r="HO473" s="101"/>
      <c r="HP473" s="101"/>
      <c r="HQ473" s="101"/>
      <c r="HR473" s="101"/>
      <c r="HS473" s="101"/>
      <c r="HT473" s="101"/>
      <c r="HU473" s="101"/>
      <c r="HV473" s="101"/>
      <c r="HW473" s="101"/>
      <c r="HX473" s="101"/>
      <c r="HY473" s="101"/>
      <c r="HZ473" s="101"/>
      <c r="IA473" s="101"/>
      <c r="IB473" s="101"/>
      <c r="IC473" s="101"/>
      <c r="ID473" s="101"/>
      <c r="IE473" s="101"/>
      <c r="IF473" s="101"/>
      <c r="IG473" s="101"/>
      <c r="IH473" s="101"/>
      <c r="II473" s="101"/>
      <c r="IJ473" s="101"/>
      <c r="IK473" s="101"/>
      <c r="IL473" s="101"/>
      <c r="IM473" s="101"/>
      <c r="IN473" s="101"/>
      <c r="IO473" s="101"/>
      <c r="IP473" s="101"/>
      <c r="IQ473" s="101"/>
      <c r="IR473" s="101"/>
      <c r="IS473" s="101"/>
      <c r="IT473" s="101"/>
      <c r="IU473" s="101"/>
      <c r="IV473" s="101"/>
      <c r="IW473" s="101"/>
      <c r="IX473" s="101"/>
      <c r="IY473" s="101"/>
      <c r="IZ473" s="101"/>
      <c r="JA473" s="101"/>
      <c r="JB473" s="101"/>
      <c r="JC473" s="101"/>
      <c r="JD473" s="101"/>
      <c r="JE473" s="101"/>
      <c r="JF473" s="101"/>
      <c r="JG473" s="101"/>
      <c r="JH473" s="101"/>
      <c r="JI473" s="101"/>
      <c r="JJ473" s="101"/>
      <c r="JK473" s="101"/>
      <c r="JL473" s="101"/>
      <c r="JM473" s="101"/>
      <c r="JN473" s="101"/>
      <c r="JO473" s="101"/>
      <c r="JP473" s="101"/>
      <c r="JQ473" s="101"/>
      <c r="JR473" s="101"/>
      <c r="JS473" s="101"/>
      <c r="JT473" s="101"/>
      <c r="JU473" s="101"/>
      <c r="JV473" s="101"/>
      <c r="JW473" s="101"/>
      <c r="JX473" s="101"/>
      <c r="JY473" s="101"/>
      <c r="JZ473" s="101"/>
      <c r="KA473" s="101"/>
      <c r="KB473" s="101"/>
      <c r="KC473" s="101"/>
      <c r="KD473" s="101"/>
      <c r="KE473" s="101"/>
      <c r="KF473" s="101"/>
      <c r="KG473" s="101"/>
      <c r="KH473" s="101"/>
      <c r="KI473" s="101"/>
      <c r="KJ473" s="101"/>
      <c r="KK473" s="101"/>
      <c r="KL473" s="101"/>
      <c r="KM473" s="101"/>
      <c r="KN473" s="101"/>
      <c r="KO473" s="101"/>
      <c r="KP473" s="101"/>
      <c r="KQ473" s="101"/>
      <c r="KR473" s="101"/>
      <c r="KS473" s="101"/>
      <c r="KT473" s="101"/>
      <c r="KU473" s="101"/>
      <c r="KV473" s="101"/>
      <c r="KW473" s="101"/>
      <c r="KX473" s="101"/>
      <c r="KY473" s="101"/>
      <c r="KZ473" s="101"/>
      <c r="LA473" s="101"/>
    </row>
    <row r="474" spans="1:313" s="6" customFormat="1" ht="30" customHeight="1" x14ac:dyDescent="0.25">
      <c r="A474" s="21"/>
      <c r="B474" s="21"/>
      <c r="C474" s="21"/>
      <c r="D474" s="22"/>
      <c r="E474" s="23">
        <v>3800000</v>
      </c>
      <c r="F474" s="24"/>
      <c r="G474" s="21"/>
      <c r="H474" s="21" t="s">
        <v>896</v>
      </c>
      <c r="I474" s="21"/>
      <c r="J474" s="21"/>
      <c r="K474" s="21"/>
      <c r="L474" s="21" t="s">
        <v>895</v>
      </c>
      <c r="M474" s="2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1"/>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c r="GE474" s="101"/>
      <c r="GF474" s="101"/>
      <c r="GG474" s="101"/>
      <c r="GH474" s="101"/>
      <c r="GI474" s="101"/>
      <c r="GJ474" s="101"/>
      <c r="GK474" s="101"/>
      <c r="GL474" s="101"/>
      <c r="GM474" s="101"/>
      <c r="GN474" s="101"/>
      <c r="GO474" s="101"/>
      <c r="GP474" s="101"/>
      <c r="GQ474" s="101"/>
      <c r="GR474" s="101"/>
      <c r="GS474" s="101"/>
      <c r="GT474" s="101"/>
      <c r="GU474" s="101"/>
      <c r="GV474" s="101"/>
      <c r="GW474" s="101"/>
      <c r="GX474" s="101"/>
      <c r="GY474" s="101"/>
      <c r="GZ474" s="101"/>
      <c r="HA474" s="101"/>
      <c r="HB474" s="101"/>
      <c r="HC474" s="101"/>
      <c r="HD474" s="101"/>
      <c r="HE474" s="101"/>
      <c r="HF474" s="101"/>
      <c r="HG474" s="101"/>
      <c r="HH474" s="101"/>
      <c r="HI474" s="101"/>
      <c r="HJ474" s="101"/>
      <c r="HK474" s="101"/>
      <c r="HL474" s="101"/>
      <c r="HM474" s="101"/>
      <c r="HN474" s="101"/>
      <c r="HO474" s="101"/>
      <c r="HP474" s="101"/>
      <c r="HQ474" s="101"/>
      <c r="HR474" s="101"/>
      <c r="HS474" s="101"/>
      <c r="HT474" s="101"/>
      <c r="HU474" s="101"/>
      <c r="HV474" s="101"/>
      <c r="HW474" s="101"/>
      <c r="HX474" s="101"/>
      <c r="HY474" s="101"/>
      <c r="HZ474" s="101"/>
      <c r="IA474" s="101"/>
      <c r="IB474" s="101"/>
      <c r="IC474" s="101"/>
      <c r="ID474" s="101"/>
      <c r="IE474" s="101"/>
      <c r="IF474" s="101"/>
      <c r="IG474" s="101"/>
      <c r="IH474" s="101"/>
      <c r="II474" s="101"/>
      <c r="IJ474" s="101"/>
      <c r="IK474" s="101"/>
      <c r="IL474" s="101"/>
      <c r="IM474" s="101"/>
      <c r="IN474" s="101"/>
      <c r="IO474" s="101"/>
      <c r="IP474" s="101"/>
      <c r="IQ474" s="101"/>
      <c r="IR474" s="101"/>
      <c r="IS474" s="101"/>
      <c r="IT474" s="101"/>
      <c r="IU474" s="101"/>
      <c r="IV474" s="101"/>
      <c r="IW474" s="101"/>
      <c r="IX474" s="101"/>
      <c r="IY474" s="101"/>
      <c r="IZ474" s="101"/>
      <c r="JA474" s="101"/>
      <c r="JB474" s="101"/>
      <c r="JC474" s="101"/>
      <c r="JD474" s="101"/>
      <c r="JE474" s="101"/>
      <c r="JF474" s="101"/>
      <c r="JG474" s="101"/>
      <c r="JH474" s="101"/>
      <c r="JI474" s="101"/>
      <c r="JJ474" s="101"/>
      <c r="JK474" s="101"/>
      <c r="JL474" s="101"/>
      <c r="JM474" s="101"/>
      <c r="JN474" s="101"/>
      <c r="JO474" s="101"/>
      <c r="JP474" s="101"/>
      <c r="JQ474" s="101"/>
      <c r="JR474" s="101"/>
      <c r="JS474" s="101"/>
      <c r="JT474" s="101"/>
      <c r="JU474" s="101"/>
      <c r="JV474" s="101"/>
      <c r="JW474" s="101"/>
      <c r="JX474" s="101"/>
      <c r="JY474" s="101"/>
      <c r="JZ474" s="101"/>
      <c r="KA474" s="101"/>
      <c r="KB474" s="101"/>
      <c r="KC474" s="101"/>
      <c r="KD474" s="101"/>
      <c r="KE474" s="101"/>
      <c r="KF474" s="101"/>
      <c r="KG474" s="101"/>
      <c r="KH474" s="101"/>
      <c r="KI474" s="101"/>
      <c r="KJ474" s="101"/>
      <c r="KK474" s="101"/>
      <c r="KL474" s="101"/>
      <c r="KM474" s="101"/>
      <c r="KN474" s="101"/>
      <c r="KO474" s="101"/>
      <c r="KP474" s="101"/>
      <c r="KQ474" s="101"/>
      <c r="KR474" s="101"/>
      <c r="KS474" s="101"/>
      <c r="KT474" s="101"/>
      <c r="KU474" s="101"/>
      <c r="KV474" s="101"/>
      <c r="KW474" s="101"/>
      <c r="KX474" s="101"/>
      <c r="KY474" s="101"/>
      <c r="KZ474" s="101"/>
      <c r="LA474" s="101"/>
    </row>
    <row r="475" spans="1:313" s="6" customFormat="1" ht="30" customHeight="1" x14ac:dyDescent="0.25">
      <c r="A475" s="21"/>
      <c r="B475" s="21"/>
      <c r="C475" s="21"/>
      <c r="D475" s="22"/>
      <c r="E475" s="23">
        <f t="shared" ref="E475" si="82">G475*F475</f>
        <v>2016000</v>
      </c>
      <c r="F475" s="24">
        <v>4.8000000000000001E-2</v>
      </c>
      <c r="G475" s="23">
        <v>42000000</v>
      </c>
      <c r="H475" s="23" t="s">
        <v>786</v>
      </c>
      <c r="I475" s="23"/>
      <c r="J475" s="21"/>
      <c r="K475" s="21"/>
      <c r="L475" s="21" t="s">
        <v>604</v>
      </c>
      <c r="M475" s="2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1"/>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c r="GE475" s="101"/>
      <c r="GF475" s="101"/>
      <c r="GG475" s="101"/>
      <c r="GH475" s="101"/>
      <c r="GI475" s="101"/>
      <c r="GJ475" s="101"/>
      <c r="GK475" s="101"/>
      <c r="GL475" s="101"/>
      <c r="GM475" s="101"/>
      <c r="GN475" s="101"/>
      <c r="GO475" s="101"/>
      <c r="GP475" s="101"/>
      <c r="GQ475" s="101"/>
      <c r="GR475" s="101"/>
      <c r="GS475" s="101"/>
      <c r="GT475" s="101"/>
      <c r="GU475" s="101"/>
      <c r="GV475" s="101"/>
      <c r="GW475" s="101"/>
      <c r="GX475" s="101"/>
      <c r="GY475" s="101"/>
      <c r="GZ475" s="101"/>
      <c r="HA475" s="101"/>
      <c r="HB475" s="101"/>
      <c r="HC475" s="101"/>
      <c r="HD475" s="101"/>
      <c r="HE475" s="101"/>
      <c r="HF475" s="101"/>
      <c r="HG475" s="101"/>
      <c r="HH475" s="101"/>
      <c r="HI475" s="101"/>
      <c r="HJ475" s="101"/>
      <c r="HK475" s="101"/>
      <c r="HL475" s="101"/>
      <c r="HM475" s="101"/>
      <c r="HN475" s="101"/>
      <c r="HO475" s="101"/>
      <c r="HP475" s="101"/>
      <c r="HQ475" s="101"/>
      <c r="HR475" s="101"/>
      <c r="HS475" s="101"/>
      <c r="HT475" s="101"/>
      <c r="HU475" s="101"/>
      <c r="HV475" s="101"/>
      <c r="HW475" s="101"/>
      <c r="HX475" s="101"/>
      <c r="HY475" s="101"/>
      <c r="HZ475" s="101"/>
      <c r="IA475" s="101"/>
      <c r="IB475" s="101"/>
      <c r="IC475" s="101"/>
      <c r="ID475" s="101"/>
      <c r="IE475" s="101"/>
      <c r="IF475" s="101"/>
      <c r="IG475" s="101"/>
      <c r="IH475" s="101"/>
      <c r="II475" s="101"/>
      <c r="IJ475" s="101"/>
      <c r="IK475" s="101"/>
      <c r="IL475" s="101"/>
      <c r="IM475" s="101"/>
      <c r="IN475" s="101"/>
      <c r="IO475" s="101"/>
      <c r="IP475" s="101"/>
      <c r="IQ475" s="101"/>
      <c r="IR475" s="101"/>
      <c r="IS475" s="101"/>
      <c r="IT475" s="101"/>
      <c r="IU475" s="101"/>
      <c r="IV475" s="101"/>
      <c r="IW475" s="101"/>
      <c r="IX475" s="101"/>
      <c r="IY475" s="101"/>
      <c r="IZ475" s="101"/>
      <c r="JA475" s="101"/>
      <c r="JB475" s="101"/>
      <c r="JC475" s="101"/>
      <c r="JD475" s="101"/>
      <c r="JE475" s="101"/>
      <c r="JF475" s="101"/>
      <c r="JG475" s="101"/>
      <c r="JH475" s="101"/>
      <c r="JI475" s="101"/>
      <c r="JJ475" s="101"/>
      <c r="JK475" s="101"/>
      <c r="JL475" s="101"/>
      <c r="JM475" s="101"/>
      <c r="JN475" s="101"/>
      <c r="JO475" s="101"/>
      <c r="JP475" s="101"/>
      <c r="JQ475" s="101"/>
      <c r="JR475" s="101"/>
      <c r="JS475" s="101"/>
      <c r="JT475" s="101"/>
      <c r="JU475" s="101"/>
      <c r="JV475" s="101"/>
      <c r="JW475" s="101"/>
      <c r="JX475" s="101"/>
      <c r="JY475" s="101"/>
      <c r="JZ475" s="101"/>
      <c r="KA475" s="101"/>
      <c r="KB475" s="101"/>
      <c r="KC475" s="101"/>
      <c r="KD475" s="101"/>
      <c r="KE475" s="101"/>
      <c r="KF475" s="101"/>
      <c r="KG475" s="101"/>
      <c r="KH475" s="101"/>
      <c r="KI475" s="101"/>
      <c r="KJ475" s="101"/>
      <c r="KK475" s="101"/>
      <c r="KL475" s="101"/>
      <c r="KM475" s="101"/>
      <c r="KN475" s="101"/>
      <c r="KO475" s="101"/>
      <c r="KP475" s="101"/>
      <c r="KQ475" s="101"/>
      <c r="KR475" s="101"/>
      <c r="KS475" s="101"/>
      <c r="KT475" s="101"/>
      <c r="KU475" s="101"/>
      <c r="KV475" s="101"/>
      <c r="KW475" s="101"/>
      <c r="KX475" s="101"/>
      <c r="KY475" s="101"/>
      <c r="KZ475" s="101"/>
      <c r="LA475" s="101"/>
    </row>
    <row r="476" spans="1:313" s="6" customFormat="1" ht="30" customHeight="1" x14ac:dyDescent="0.25">
      <c r="A476" s="21" t="s">
        <v>907</v>
      </c>
      <c r="B476" s="21"/>
      <c r="C476" s="21"/>
      <c r="D476" s="22"/>
      <c r="E476" s="23"/>
      <c r="F476" s="24"/>
      <c r="G476" s="23">
        <v>10000000</v>
      </c>
      <c r="H476" s="21" t="s">
        <v>908</v>
      </c>
      <c r="I476" s="29"/>
      <c r="J476" s="29"/>
      <c r="K476" s="21"/>
      <c r="L476" s="21" t="s">
        <v>906</v>
      </c>
      <c r="M476" s="2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1"/>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c r="GE476" s="101"/>
      <c r="GF476" s="101"/>
      <c r="GG476" s="101"/>
      <c r="GH476" s="101"/>
      <c r="GI476" s="101"/>
      <c r="GJ476" s="101"/>
      <c r="GK476" s="101"/>
      <c r="GL476" s="101"/>
      <c r="GM476" s="101"/>
      <c r="GN476" s="101"/>
      <c r="GO476" s="101"/>
      <c r="GP476" s="101"/>
      <c r="GQ476" s="101"/>
      <c r="GR476" s="101"/>
      <c r="GS476" s="101"/>
      <c r="GT476" s="101"/>
      <c r="GU476" s="101"/>
      <c r="GV476" s="101"/>
      <c r="GW476" s="101"/>
      <c r="GX476" s="101"/>
      <c r="GY476" s="101"/>
      <c r="GZ476" s="101"/>
      <c r="HA476" s="101"/>
      <c r="HB476" s="101"/>
      <c r="HC476" s="101"/>
      <c r="HD476" s="101"/>
      <c r="HE476" s="101"/>
      <c r="HF476" s="101"/>
      <c r="HG476" s="101"/>
      <c r="HH476" s="101"/>
      <c r="HI476" s="101"/>
      <c r="HJ476" s="101"/>
      <c r="HK476" s="101"/>
      <c r="HL476" s="101"/>
      <c r="HM476" s="101"/>
      <c r="HN476" s="101"/>
      <c r="HO476" s="101"/>
      <c r="HP476" s="101"/>
      <c r="HQ476" s="101"/>
      <c r="HR476" s="101"/>
      <c r="HS476" s="101"/>
      <c r="HT476" s="101"/>
      <c r="HU476" s="101"/>
      <c r="HV476" s="101"/>
      <c r="HW476" s="101"/>
      <c r="HX476" s="101"/>
      <c r="HY476" s="101"/>
      <c r="HZ476" s="101"/>
      <c r="IA476" s="101"/>
      <c r="IB476" s="101"/>
      <c r="IC476" s="101"/>
      <c r="ID476" s="101"/>
      <c r="IE476" s="101"/>
      <c r="IF476" s="101"/>
      <c r="IG476" s="101"/>
      <c r="IH476" s="101"/>
      <c r="II476" s="101"/>
      <c r="IJ476" s="101"/>
      <c r="IK476" s="101"/>
      <c r="IL476" s="101"/>
      <c r="IM476" s="101"/>
      <c r="IN476" s="101"/>
      <c r="IO476" s="101"/>
      <c r="IP476" s="101"/>
      <c r="IQ476" s="101"/>
      <c r="IR476" s="101"/>
      <c r="IS476" s="101"/>
      <c r="IT476" s="101"/>
      <c r="IU476" s="101"/>
      <c r="IV476" s="101"/>
      <c r="IW476" s="101"/>
      <c r="IX476" s="101"/>
      <c r="IY476" s="101"/>
      <c r="IZ476" s="101"/>
      <c r="JA476" s="101"/>
      <c r="JB476" s="101"/>
      <c r="JC476" s="101"/>
      <c r="JD476" s="101"/>
      <c r="JE476" s="101"/>
      <c r="JF476" s="101"/>
      <c r="JG476" s="101"/>
      <c r="JH476" s="101"/>
      <c r="JI476" s="101"/>
      <c r="JJ476" s="101"/>
      <c r="JK476" s="101"/>
      <c r="JL476" s="101"/>
      <c r="JM476" s="101"/>
      <c r="JN476" s="101"/>
      <c r="JO476" s="101"/>
      <c r="JP476" s="101"/>
      <c r="JQ476" s="101"/>
      <c r="JR476" s="101"/>
      <c r="JS476" s="101"/>
      <c r="JT476" s="101"/>
      <c r="JU476" s="101"/>
      <c r="JV476" s="101"/>
      <c r="JW476" s="101"/>
      <c r="JX476" s="101"/>
      <c r="JY476" s="101"/>
      <c r="JZ476" s="101"/>
      <c r="KA476" s="101"/>
      <c r="KB476" s="101"/>
      <c r="KC476" s="101"/>
      <c r="KD476" s="101"/>
      <c r="KE476" s="101"/>
      <c r="KF476" s="101"/>
      <c r="KG476" s="101"/>
      <c r="KH476" s="101"/>
      <c r="KI476" s="101"/>
      <c r="KJ476" s="101"/>
      <c r="KK476" s="101"/>
      <c r="KL476" s="101"/>
      <c r="KM476" s="101"/>
      <c r="KN476" s="101"/>
      <c r="KO476" s="101"/>
      <c r="KP476" s="101"/>
      <c r="KQ476" s="101"/>
      <c r="KR476" s="101"/>
      <c r="KS476" s="101"/>
      <c r="KT476" s="101"/>
      <c r="KU476" s="101"/>
      <c r="KV476" s="101"/>
      <c r="KW476" s="101"/>
      <c r="KX476" s="101"/>
      <c r="KY476" s="101"/>
      <c r="KZ476" s="101"/>
      <c r="LA476" s="101"/>
    </row>
    <row r="477" spans="1:313" s="6" customFormat="1" ht="30" customHeight="1" x14ac:dyDescent="0.25">
      <c r="A477" s="21" t="s">
        <v>683</v>
      </c>
      <c r="B477" s="21"/>
      <c r="C477" s="21"/>
      <c r="D477" s="22"/>
      <c r="E477" s="26">
        <f>G477*F477</f>
        <v>120000</v>
      </c>
      <c r="F477" s="27">
        <v>0.04</v>
      </c>
      <c r="G477" s="49">
        <v>3000000</v>
      </c>
      <c r="H477" s="26" t="s">
        <v>472</v>
      </c>
      <c r="I477" s="26"/>
      <c r="J477" s="29"/>
      <c r="K477" s="29"/>
      <c r="L477" s="29" t="s">
        <v>684</v>
      </c>
      <c r="M477" s="2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1"/>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c r="GE477" s="101"/>
      <c r="GF477" s="101"/>
      <c r="GG477" s="101"/>
      <c r="GH477" s="101"/>
      <c r="GI477" s="101"/>
      <c r="GJ477" s="101"/>
      <c r="GK477" s="101"/>
      <c r="GL477" s="101"/>
      <c r="GM477" s="101"/>
      <c r="GN477" s="101"/>
      <c r="GO477" s="101"/>
      <c r="GP477" s="101"/>
      <c r="GQ477" s="101"/>
      <c r="GR477" s="101"/>
      <c r="GS477" s="101"/>
      <c r="GT477" s="101"/>
      <c r="GU477" s="101"/>
      <c r="GV477" s="101"/>
      <c r="GW477" s="101"/>
      <c r="GX477" s="101"/>
      <c r="GY477" s="101"/>
      <c r="GZ477" s="101"/>
      <c r="HA477" s="101"/>
      <c r="HB477" s="101"/>
      <c r="HC477" s="101"/>
      <c r="HD477" s="101"/>
      <c r="HE477" s="101"/>
      <c r="HF477" s="101"/>
      <c r="HG477" s="101"/>
      <c r="HH477" s="101"/>
      <c r="HI477" s="101"/>
      <c r="HJ477" s="101"/>
      <c r="HK477" s="101"/>
      <c r="HL477" s="101"/>
      <c r="HM477" s="101"/>
      <c r="HN477" s="101"/>
      <c r="HO477" s="101"/>
      <c r="HP477" s="101"/>
      <c r="HQ477" s="101"/>
      <c r="HR477" s="101"/>
      <c r="HS477" s="101"/>
      <c r="HT477" s="101"/>
      <c r="HU477" s="101"/>
      <c r="HV477" s="101"/>
      <c r="HW477" s="101"/>
      <c r="HX477" s="101"/>
      <c r="HY477" s="101"/>
      <c r="HZ477" s="101"/>
      <c r="IA477" s="101"/>
      <c r="IB477" s="101"/>
      <c r="IC477" s="101"/>
      <c r="ID477" s="101"/>
      <c r="IE477" s="101"/>
      <c r="IF477" s="101"/>
      <c r="IG477" s="101"/>
      <c r="IH477" s="101"/>
      <c r="II477" s="101"/>
      <c r="IJ477" s="101"/>
      <c r="IK477" s="101"/>
      <c r="IL477" s="101"/>
      <c r="IM477" s="101"/>
      <c r="IN477" s="101"/>
      <c r="IO477" s="101"/>
      <c r="IP477" s="101"/>
      <c r="IQ477" s="101"/>
      <c r="IR477" s="101"/>
      <c r="IS477" s="101"/>
      <c r="IT477" s="101"/>
      <c r="IU477" s="101"/>
      <c r="IV477" s="101"/>
      <c r="IW477" s="101"/>
      <c r="IX477" s="101"/>
      <c r="IY477" s="101"/>
      <c r="IZ477" s="101"/>
      <c r="JA477" s="101"/>
      <c r="JB477" s="101"/>
      <c r="JC477" s="101"/>
      <c r="JD477" s="101"/>
      <c r="JE477" s="101"/>
      <c r="JF477" s="101"/>
      <c r="JG477" s="101"/>
      <c r="JH477" s="101"/>
      <c r="JI477" s="101"/>
      <c r="JJ477" s="101"/>
      <c r="JK477" s="101"/>
      <c r="JL477" s="101"/>
      <c r="JM477" s="101"/>
      <c r="JN477" s="101"/>
      <c r="JO477" s="101"/>
      <c r="JP477" s="101"/>
      <c r="JQ477" s="101"/>
      <c r="JR477" s="101"/>
      <c r="JS477" s="101"/>
      <c r="JT477" s="101"/>
      <c r="JU477" s="101"/>
      <c r="JV477" s="101"/>
      <c r="JW477" s="101"/>
      <c r="JX477" s="101"/>
      <c r="JY477" s="101"/>
      <c r="JZ477" s="101"/>
      <c r="KA477" s="101"/>
      <c r="KB477" s="101"/>
      <c r="KC477" s="101"/>
      <c r="KD477" s="101"/>
      <c r="KE477" s="101"/>
      <c r="KF477" s="101"/>
      <c r="KG477" s="101"/>
      <c r="KH477" s="101"/>
      <c r="KI477" s="101"/>
      <c r="KJ477" s="101"/>
      <c r="KK477" s="101"/>
      <c r="KL477" s="101"/>
      <c r="KM477" s="101"/>
      <c r="KN477" s="101"/>
      <c r="KO477" s="101"/>
      <c r="KP477" s="101"/>
      <c r="KQ477" s="101"/>
      <c r="KR477" s="101"/>
      <c r="KS477" s="101"/>
      <c r="KT477" s="101"/>
      <c r="KU477" s="101"/>
      <c r="KV477" s="101"/>
      <c r="KW477" s="101"/>
      <c r="KX477" s="101"/>
      <c r="KY477" s="101"/>
      <c r="KZ477" s="101"/>
      <c r="LA477" s="101"/>
    </row>
    <row r="478" spans="1:313" s="6" customFormat="1" ht="30" customHeight="1" x14ac:dyDescent="0.25">
      <c r="A478" s="21"/>
      <c r="B478" s="21"/>
      <c r="C478" s="21"/>
      <c r="D478" s="22"/>
      <c r="E478" s="23">
        <v>2000000</v>
      </c>
      <c r="F478" s="24"/>
      <c r="G478" s="23" t="s">
        <v>2</v>
      </c>
      <c r="H478" s="23"/>
      <c r="I478" s="23"/>
      <c r="J478" s="21"/>
      <c r="K478" s="21"/>
      <c r="L478" s="21" t="s">
        <v>612</v>
      </c>
      <c r="M478" s="2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1"/>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c r="GE478" s="101"/>
      <c r="GF478" s="101"/>
      <c r="GG478" s="101"/>
      <c r="GH478" s="101"/>
      <c r="GI478" s="101"/>
      <c r="GJ478" s="101"/>
      <c r="GK478" s="101"/>
      <c r="GL478" s="101"/>
      <c r="GM478" s="101"/>
      <c r="GN478" s="101"/>
      <c r="GO478" s="101"/>
      <c r="GP478" s="101"/>
      <c r="GQ478" s="101"/>
      <c r="GR478" s="101"/>
      <c r="GS478" s="101"/>
      <c r="GT478" s="101"/>
      <c r="GU478" s="101"/>
      <c r="GV478" s="101"/>
      <c r="GW478" s="101"/>
      <c r="GX478" s="101"/>
      <c r="GY478" s="101"/>
      <c r="GZ478" s="101"/>
      <c r="HA478" s="101"/>
      <c r="HB478" s="101"/>
      <c r="HC478" s="101"/>
      <c r="HD478" s="101"/>
      <c r="HE478" s="101"/>
      <c r="HF478" s="101"/>
      <c r="HG478" s="101"/>
      <c r="HH478" s="101"/>
      <c r="HI478" s="101"/>
      <c r="HJ478" s="101"/>
      <c r="HK478" s="101"/>
      <c r="HL478" s="101"/>
      <c r="HM478" s="101"/>
      <c r="HN478" s="101"/>
      <c r="HO478" s="101"/>
      <c r="HP478" s="101"/>
      <c r="HQ478" s="101"/>
      <c r="HR478" s="101"/>
      <c r="HS478" s="101"/>
      <c r="HT478" s="101"/>
      <c r="HU478" s="101"/>
      <c r="HV478" s="101"/>
      <c r="HW478" s="101"/>
      <c r="HX478" s="101"/>
      <c r="HY478" s="101"/>
      <c r="HZ478" s="101"/>
      <c r="IA478" s="101"/>
      <c r="IB478" s="101"/>
      <c r="IC478" s="101"/>
      <c r="ID478" s="101"/>
      <c r="IE478" s="101"/>
      <c r="IF478" s="101"/>
      <c r="IG478" s="101"/>
      <c r="IH478" s="101"/>
      <c r="II478" s="101"/>
      <c r="IJ478" s="101"/>
      <c r="IK478" s="101"/>
      <c r="IL478" s="101"/>
      <c r="IM478" s="101"/>
      <c r="IN478" s="101"/>
      <c r="IO478" s="101"/>
      <c r="IP478" s="101"/>
      <c r="IQ478" s="101"/>
      <c r="IR478" s="101"/>
      <c r="IS478" s="101"/>
      <c r="IT478" s="101"/>
      <c r="IU478" s="101"/>
      <c r="IV478" s="101"/>
      <c r="IW478" s="101"/>
      <c r="IX478" s="101"/>
      <c r="IY478" s="101"/>
      <c r="IZ478" s="101"/>
      <c r="JA478" s="101"/>
      <c r="JB478" s="101"/>
      <c r="JC478" s="101"/>
      <c r="JD478" s="101"/>
      <c r="JE478" s="101"/>
      <c r="JF478" s="101"/>
      <c r="JG478" s="101"/>
      <c r="JH478" s="101"/>
      <c r="JI478" s="101"/>
      <c r="JJ478" s="101"/>
      <c r="JK478" s="101"/>
      <c r="JL478" s="101"/>
      <c r="JM478" s="101"/>
      <c r="JN478" s="101"/>
      <c r="JO478" s="101"/>
      <c r="JP478" s="101"/>
      <c r="JQ478" s="101"/>
      <c r="JR478" s="101"/>
      <c r="JS478" s="101"/>
      <c r="JT478" s="101"/>
      <c r="JU478" s="101"/>
      <c r="JV478" s="101"/>
      <c r="JW478" s="101"/>
      <c r="JX478" s="101"/>
      <c r="JY478" s="101"/>
      <c r="JZ478" s="101"/>
      <c r="KA478" s="101"/>
      <c r="KB478" s="101"/>
      <c r="KC478" s="101"/>
      <c r="KD478" s="101"/>
      <c r="KE478" s="101"/>
      <c r="KF478" s="101"/>
      <c r="KG478" s="101"/>
      <c r="KH478" s="101"/>
      <c r="KI478" s="101"/>
      <c r="KJ478" s="101"/>
      <c r="KK478" s="101"/>
      <c r="KL478" s="101"/>
      <c r="KM478" s="101"/>
      <c r="KN478" s="101"/>
      <c r="KO478" s="101"/>
      <c r="KP478" s="101"/>
      <c r="KQ478" s="101"/>
      <c r="KR478" s="101"/>
      <c r="KS478" s="101"/>
      <c r="KT478" s="101"/>
      <c r="KU478" s="101"/>
      <c r="KV478" s="101"/>
      <c r="KW478" s="101"/>
      <c r="KX478" s="101"/>
      <c r="KY478" s="101"/>
      <c r="KZ478" s="101"/>
      <c r="LA478" s="101"/>
    </row>
    <row r="479" spans="1:313" s="6" customFormat="1" ht="30" customHeight="1" x14ac:dyDescent="0.25">
      <c r="A479" s="29" t="s">
        <v>636</v>
      </c>
      <c r="B479" s="29"/>
      <c r="C479" s="29"/>
      <c r="D479" s="30"/>
      <c r="E479" s="26">
        <f t="shared" ref="E479:E480" si="83">G479*F479</f>
        <v>300000</v>
      </c>
      <c r="F479" s="27">
        <v>0.05</v>
      </c>
      <c r="G479" s="26">
        <v>6000000</v>
      </c>
      <c r="H479" s="26"/>
      <c r="I479" s="26"/>
      <c r="J479" s="29"/>
      <c r="K479" s="29"/>
      <c r="L479" s="29" t="s">
        <v>85</v>
      </c>
      <c r="M479" s="21">
        <v>16</v>
      </c>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1"/>
      <c r="CI479" s="101"/>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c r="GE479" s="101"/>
      <c r="GF479" s="101"/>
      <c r="GG479" s="101"/>
      <c r="GH479" s="101"/>
      <c r="GI479" s="101"/>
      <c r="GJ479" s="101"/>
      <c r="GK479" s="101"/>
      <c r="GL479" s="101"/>
      <c r="GM479" s="101"/>
      <c r="GN479" s="101"/>
      <c r="GO479" s="101"/>
      <c r="GP479" s="101"/>
      <c r="GQ479" s="101"/>
      <c r="GR479" s="101"/>
      <c r="GS479" s="101"/>
      <c r="GT479" s="101"/>
      <c r="GU479" s="101"/>
      <c r="GV479" s="101"/>
      <c r="GW479" s="101"/>
      <c r="GX479" s="101"/>
      <c r="GY479" s="101"/>
      <c r="GZ479" s="101"/>
      <c r="HA479" s="101"/>
      <c r="HB479" s="101"/>
      <c r="HC479" s="101"/>
      <c r="HD479" s="101"/>
      <c r="HE479" s="101"/>
      <c r="HF479" s="101"/>
      <c r="HG479" s="101"/>
      <c r="HH479" s="101"/>
      <c r="HI479" s="101"/>
      <c r="HJ479" s="101"/>
      <c r="HK479" s="101"/>
      <c r="HL479" s="101"/>
      <c r="HM479" s="101"/>
      <c r="HN479" s="101"/>
      <c r="HO479" s="101"/>
      <c r="HP479" s="101"/>
      <c r="HQ479" s="101"/>
      <c r="HR479" s="101"/>
      <c r="HS479" s="101"/>
      <c r="HT479" s="101"/>
      <c r="HU479" s="101"/>
      <c r="HV479" s="101"/>
      <c r="HW479" s="101"/>
      <c r="HX479" s="101"/>
      <c r="HY479" s="101"/>
      <c r="HZ479" s="101"/>
      <c r="IA479" s="101"/>
      <c r="IB479" s="101"/>
      <c r="IC479" s="101"/>
      <c r="ID479" s="101"/>
      <c r="IE479" s="101"/>
      <c r="IF479" s="101"/>
      <c r="IG479" s="101"/>
      <c r="IH479" s="101"/>
      <c r="II479" s="101"/>
      <c r="IJ479" s="101"/>
      <c r="IK479" s="101"/>
      <c r="IL479" s="101"/>
      <c r="IM479" s="101"/>
      <c r="IN479" s="101"/>
      <c r="IO479" s="101"/>
      <c r="IP479" s="101"/>
      <c r="IQ479" s="101"/>
      <c r="IR479" s="101"/>
      <c r="IS479" s="101"/>
      <c r="IT479" s="101"/>
      <c r="IU479" s="101"/>
      <c r="IV479" s="101"/>
      <c r="IW479" s="101"/>
      <c r="IX479" s="101"/>
      <c r="IY479" s="101"/>
      <c r="IZ479" s="101"/>
      <c r="JA479" s="101"/>
      <c r="JB479" s="101"/>
      <c r="JC479" s="101"/>
      <c r="JD479" s="101"/>
      <c r="JE479" s="101"/>
      <c r="JF479" s="101"/>
      <c r="JG479" s="101"/>
      <c r="JH479" s="101"/>
      <c r="JI479" s="101"/>
      <c r="JJ479" s="101"/>
      <c r="JK479" s="101"/>
      <c r="JL479" s="101"/>
      <c r="JM479" s="101"/>
      <c r="JN479" s="101"/>
      <c r="JO479" s="101"/>
      <c r="JP479" s="101"/>
      <c r="JQ479" s="101"/>
      <c r="JR479" s="101"/>
      <c r="JS479" s="101"/>
      <c r="JT479" s="101"/>
      <c r="JU479" s="101"/>
      <c r="JV479" s="101"/>
      <c r="JW479" s="101"/>
      <c r="JX479" s="101"/>
      <c r="JY479" s="101"/>
      <c r="JZ479" s="101"/>
      <c r="KA479" s="101"/>
      <c r="KB479" s="101"/>
      <c r="KC479" s="101"/>
      <c r="KD479" s="101"/>
      <c r="KE479" s="101"/>
      <c r="KF479" s="101"/>
      <c r="KG479" s="101"/>
      <c r="KH479" s="101"/>
      <c r="KI479" s="101"/>
      <c r="KJ479" s="101"/>
      <c r="KK479" s="101"/>
      <c r="KL479" s="101"/>
      <c r="KM479" s="101"/>
      <c r="KN479" s="101"/>
      <c r="KO479" s="101"/>
      <c r="KP479" s="101"/>
      <c r="KQ479" s="101"/>
      <c r="KR479" s="101"/>
      <c r="KS479" s="101"/>
      <c r="KT479" s="101"/>
      <c r="KU479" s="101"/>
      <c r="KV479" s="101"/>
      <c r="KW479" s="101"/>
      <c r="KX479" s="101"/>
      <c r="KY479" s="101"/>
      <c r="KZ479" s="101"/>
      <c r="LA479" s="101"/>
    </row>
    <row r="480" spans="1:313" s="6" customFormat="1" ht="30" customHeight="1" x14ac:dyDescent="0.25">
      <c r="A480" s="21"/>
      <c r="B480" s="21"/>
      <c r="C480" s="21"/>
      <c r="D480" s="22"/>
      <c r="E480" s="23">
        <f t="shared" si="83"/>
        <v>500000</v>
      </c>
      <c r="F480" s="24">
        <v>0.05</v>
      </c>
      <c r="G480" s="23">
        <v>10000000</v>
      </c>
      <c r="H480" s="23" t="s">
        <v>263</v>
      </c>
      <c r="I480" s="23"/>
      <c r="J480" s="21"/>
      <c r="K480" s="21"/>
      <c r="L480" s="21" t="s">
        <v>167</v>
      </c>
      <c r="M480" s="21">
        <v>26</v>
      </c>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1"/>
      <c r="CI480" s="101"/>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1"/>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c r="GE480" s="101"/>
      <c r="GF480" s="101"/>
      <c r="GG480" s="101"/>
      <c r="GH480" s="101"/>
      <c r="GI480" s="101"/>
      <c r="GJ480" s="101"/>
      <c r="GK480" s="101"/>
      <c r="GL480" s="101"/>
      <c r="GM480" s="101"/>
      <c r="GN480" s="101"/>
      <c r="GO480" s="101"/>
      <c r="GP480" s="101"/>
      <c r="GQ480" s="101"/>
      <c r="GR480" s="101"/>
      <c r="GS480" s="101"/>
      <c r="GT480" s="101"/>
      <c r="GU480" s="101"/>
      <c r="GV480" s="101"/>
      <c r="GW480" s="101"/>
      <c r="GX480" s="101"/>
      <c r="GY480" s="101"/>
      <c r="GZ480" s="101"/>
      <c r="HA480" s="101"/>
      <c r="HB480" s="101"/>
      <c r="HC480" s="101"/>
      <c r="HD480" s="101"/>
      <c r="HE480" s="101"/>
      <c r="HF480" s="101"/>
      <c r="HG480" s="101"/>
      <c r="HH480" s="101"/>
      <c r="HI480" s="101"/>
      <c r="HJ480" s="101"/>
      <c r="HK480" s="101"/>
      <c r="HL480" s="101"/>
      <c r="HM480" s="101"/>
      <c r="HN480" s="101"/>
      <c r="HO480" s="101"/>
      <c r="HP480" s="101"/>
      <c r="HQ480" s="101"/>
      <c r="HR480" s="101"/>
      <c r="HS480" s="101"/>
      <c r="HT480" s="101"/>
      <c r="HU480" s="101"/>
      <c r="HV480" s="101"/>
      <c r="HW480" s="101"/>
      <c r="HX480" s="101"/>
      <c r="HY480" s="101"/>
      <c r="HZ480" s="101"/>
      <c r="IA480" s="101"/>
      <c r="IB480" s="101"/>
      <c r="IC480" s="101"/>
      <c r="ID480" s="101"/>
      <c r="IE480" s="101"/>
      <c r="IF480" s="101"/>
      <c r="IG480" s="101"/>
      <c r="IH480" s="101"/>
      <c r="II480" s="101"/>
      <c r="IJ480" s="101"/>
      <c r="IK480" s="101"/>
      <c r="IL480" s="101"/>
      <c r="IM480" s="101"/>
      <c r="IN480" s="101"/>
      <c r="IO480" s="101"/>
      <c r="IP480" s="101"/>
      <c r="IQ480" s="101"/>
      <c r="IR480" s="101"/>
      <c r="IS480" s="101"/>
      <c r="IT480" s="101"/>
      <c r="IU480" s="101"/>
      <c r="IV480" s="101"/>
      <c r="IW480" s="101"/>
      <c r="IX480" s="101"/>
      <c r="IY480" s="101"/>
      <c r="IZ480" s="101"/>
      <c r="JA480" s="101"/>
      <c r="JB480" s="101"/>
      <c r="JC480" s="101"/>
      <c r="JD480" s="101"/>
      <c r="JE480" s="101"/>
      <c r="JF480" s="101"/>
      <c r="JG480" s="101"/>
      <c r="JH480" s="101"/>
      <c r="JI480" s="101"/>
      <c r="JJ480" s="101"/>
      <c r="JK480" s="101"/>
      <c r="JL480" s="101"/>
      <c r="JM480" s="101"/>
      <c r="JN480" s="101"/>
      <c r="JO480" s="101"/>
      <c r="JP480" s="101"/>
      <c r="JQ480" s="101"/>
      <c r="JR480" s="101"/>
      <c r="JS480" s="101"/>
      <c r="JT480" s="101"/>
      <c r="JU480" s="101"/>
      <c r="JV480" s="101"/>
      <c r="JW480" s="101"/>
      <c r="JX480" s="101"/>
      <c r="JY480" s="101"/>
      <c r="JZ480" s="101"/>
      <c r="KA480" s="101"/>
      <c r="KB480" s="101"/>
      <c r="KC480" s="101"/>
      <c r="KD480" s="101"/>
      <c r="KE480" s="101"/>
      <c r="KF480" s="101"/>
      <c r="KG480" s="101"/>
      <c r="KH480" s="101"/>
      <c r="KI480" s="101"/>
      <c r="KJ480" s="101"/>
      <c r="KK480" s="101"/>
      <c r="KL480" s="101"/>
      <c r="KM480" s="101"/>
      <c r="KN480" s="101"/>
      <c r="KO480" s="101"/>
      <c r="KP480" s="101"/>
      <c r="KQ480" s="101"/>
      <c r="KR480" s="101"/>
      <c r="KS480" s="101"/>
      <c r="KT480" s="101"/>
      <c r="KU480" s="101"/>
      <c r="KV480" s="101"/>
      <c r="KW480" s="101"/>
      <c r="KX480" s="101"/>
      <c r="KY480" s="101"/>
      <c r="KZ480" s="101"/>
      <c r="LA480" s="101"/>
    </row>
    <row r="481" spans="1:313" s="6" customFormat="1" ht="30" customHeight="1" x14ac:dyDescent="0.25">
      <c r="A481" s="21"/>
      <c r="B481" s="21"/>
      <c r="C481" s="21"/>
      <c r="D481" s="22"/>
      <c r="E481" s="23">
        <v>9000000</v>
      </c>
      <c r="F481" s="24"/>
      <c r="G481" s="21" t="s">
        <v>2</v>
      </c>
      <c r="H481" s="21" t="s">
        <v>250</v>
      </c>
      <c r="I481" s="21"/>
      <c r="J481" s="21"/>
      <c r="K481" s="21"/>
      <c r="L481" s="21" t="s">
        <v>660</v>
      </c>
      <c r="M481" s="21">
        <v>32</v>
      </c>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1"/>
      <c r="CI481" s="101"/>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1"/>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c r="GE481" s="101"/>
      <c r="GF481" s="101"/>
      <c r="GG481" s="101"/>
      <c r="GH481" s="101"/>
      <c r="GI481" s="101"/>
      <c r="GJ481" s="101"/>
      <c r="GK481" s="101"/>
      <c r="GL481" s="101"/>
      <c r="GM481" s="101"/>
      <c r="GN481" s="101"/>
      <c r="GO481" s="101"/>
      <c r="GP481" s="101"/>
      <c r="GQ481" s="101"/>
      <c r="GR481" s="101"/>
      <c r="GS481" s="101"/>
      <c r="GT481" s="101"/>
      <c r="GU481" s="101"/>
      <c r="GV481" s="101"/>
      <c r="GW481" s="101"/>
      <c r="GX481" s="101"/>
      <c r="GY481" s="101"/>
      <c r="GZ481" s="101"/>
      <c r="HA481" s="101"/>
      <c r="HB481" s="101"/>
      <c r="HC481" s="101"/>
      <c r="HD481" s="101"/>
      <c r="HE481" s="101"/>
      <c r="HF481" s="101"/>
      <c r="HG481" s="101"/>
      <c r="HH481" s="101"/>
      <c r="HI481" s="101"/>
      <c r="HJ481" s="101"/>
      <c r="HK481" s="101"/>
      <c r="HL481" s="101"/>
      <c r="HM481" s="101"/>
      <c r="HN481" s="101"/>
      <c r="HO481" s="101"/>
      <c r="HP481" s="101"/>
      <c r="HQ481" s="101"/>
      <c r="HR481" s="101"/>
      <c r="HS481" s="101"/>
      <c r="HT481" s="101"/>
      <c r="HU481" s="101"/>
      <c r="HV481" s="101"/>
      <c r="HW481" s="101"/>
      <c r="HX481" s="101"/>
      <c r="HY481" s="101"/>
      <c r="HZ481" s="101"/>
      <c r="IA481" s="101"/>
      <c r="IB481" s="101"/>
      <c r="IC481" s="101"/>
      <c r="ID481" s="101"/>
      <c r="IE481" s="101"/>
      <c r="IF481" s="101"/>
      <c r="IG481" s="101"/>
      <c r="IH481" s="101"/>
      <c r="II481" s="101"/>
      <c r="IJ481" s="101"/>
      <c r="IK481" s="101"/>
      <c r="IL481" s="101"/>
      <c r="IM481" s="101"/>
      <c r="IN481" s="101"/>
      <c r="IO481" s="101"/>
      <c r="IP481" s="101"/>
      <c r="IQ481" s="101"/>
      <c r="IR481" s="101"/>
      <c r="IS481" s="101"/>
      <c r="IT481" s="101"/>
      <c r="IU481" s="101"/>
      <c r="IV481" s="101"/>
      <c r="IW481" s="101"/>
      <c r="IX481" s="101"/>
      <c r="IY481" s="101"/>
      <c r="IZ481" s="101"/>
      <c r="JA481" s="101"/>
      <c r="JB481" s="101"/>
      <c r="JC481" s="101"/>
      <c r="JD481" s="101"/>
      <c r="JE481" s="101"/>
      <c r="JF481" s="101"/>
      <c r="JG481" s="101"/>
      <c r="JH481" s="101"/>
      <c r="JI481" s="101"/>
      <c r="JJ481" s="101"/>
      <c r="JK481" s="101"/>
      <c r="JL481" s="101"/>
      <c r="JM481" s="101"/>
      <c r="JN481" s="101"/>
      <c r="JO481" s="101"/>
      <c r="JP481" s="101"/>
      <c r="JQ481" s="101"/>
      <c r="JR481" s="101"/>
      <c r="JS481" s="101"/>
      <c r="JT481" s="101"/>
      <c r="JU481" s="101"/>
      <c r="JV481" s="101"/>
      <c r="JW481" s="101"/>
      <c r="JX481" s="101"/>
      <c r="JY481" s="101"/>
      <c r="JZ481" s="101"/>
      <c r="KA481" s="101"/>
      <c r="KB481" s="101"/>
      <c r="KC481" s="101"/>
      <c r="KD481" s="101"/>
      <c r="KE481" s="101"/>
      <c r="KF481" s="101"/>
      <c r="KG481" s="101"/>
      <c r="KH481" s="101"/>
      <c r="KI481" s="101"/>
      <c r="KJ481" s="101"/>
      <c r="KK481" s="101"/>
      <c r="KL481" s="101"/>
      <c r="KM481" s="101"/>
      <c r="KN481" s="101"/>
      <c r="KO481" s="101"/>
      <c r="KP481" s="101"/>
      <c r="KQ481" s="101"/>
      <c r="KR481" s="101"/>
      <c r="KS481" s="101"/>
      <c r="KT481" s="101"/>
      <c r="KU481" s="101"/>
      <c r="KV481" s="101"/>
      <c r="KW481" s="101"/>
      <c r="KX481" s="101"/>
      <c r="KY481" s="101"/>
      <c r="KZ481" s="101"/>
      <c r="LA481" s="101"/>
    </row>
    <row r="482" spans="1:313" s="6" customFormat="1" ht="30" customHeight="1" x14ac:dyDescent="0.25">
      <c r="A482" s="31" t="s">
        <v>661</v>
      </c>
      <c r="B482" s="31"/>
      <c r="C482" s="31"/>
      <c r="D482" s="22"/>
      <c r="E482" s="23">
        <f>G482*F482</f>
        <v>2250000</v>
      </c>
      <c r="F482" s="24">
        <v>4.4999999999999998E-2</v>
      </c>
      <c r="G482" s="23">
        <v>50000000</v>
      </c>
      <c r="H482" s="23" t="s">
        <v>126</v>
      </c>
      <c r="I482" s="23"/>
      <c r="J482" s="21" t="s">
        <v>121</v>
      </c>
      <c r="K482" s="21">
        <v>6</v>
      </c>
      <c r="L482" s="21" t="s">
        <v>127</v>
      </c>
      <c r="M482" s="21">
        <v>38</v>
      </c>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1"/>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c r="GE482" s="101"/>
      <c r="GF482" s="101"/>
      <c r="GG482" s="101"/>
      <c r="GH482" s="101"/>
      <c r="GI482" s="101"/>
      <c r="GJ482" s="101"/>
      <c r="GK482" s="101"/>
      <c r="GL482" s="101"/>
      <c r="GM482" s="101"/>
      <c r="GN482" s="101"/>
      <c r="GO482" s="101"/>
      <c r="GP482" s="101"/>
      <c r="GQ482" s="101"/>
      <c r="GR482" s="101"/>
      <c r="GS482" s="101"/>
      <c r="GT482" s="101"/>
      <c r="GU482" s="101"/>
      <c r="GV482" s="101"/>
      <c r="GW482" s="101"/>
      <c r="GX482" s="101"/>
      <c r="GY482" s="101"/>
      <c r="GZ482" s="101"/>
      <c r="HA482" s="101"/>
      <c r="HB482" s="101"/>
      <c r="HC482" s="101"/>
      <c r="HD482" s="101"/>
      <c r="HE482" s="101"/>
      <c r="HF482" s="101"/>
      <c r="HG482" s="101"/>
      <c r="HH482" s="101"/>
      <c r="HI482" s="101"/>
      <c r="HJ482" s="101"/>
      <c r="HK482" s="101"/>
      <c r="HL482" s="101"/>
      <c r="HM482" s="101"/>
      <c r="HN482" s="101"/>
      <c r="HO482" s="101"/>
      <c r="HP482" s="101"/>
      <c r="HQ482" s="101"/>
      <c r="HR482" s="101"/>
      <c r="HS482" s="101"/>
      <c r="HT482" s="101"/>
      <c r="HU482" s="101"/>
      <c r="HV482" s="101"/>
      <c r="HW482" s="101"/>
      <c r="HX482" s="101"/>
      <c r="HY482" s="101"/>
      <c r="HZ482" s="101"/>
      <c r="IA482" s="101"/>
      <c r="IB482" s="101"/>
      <c r="IC482" s="101"/>
      <c r="ID482" s="101"/>
      <c r="IE482" s="101"/>
      <c r="IF482" s="101"/>
      <c r="IG482" s="101"/>
      <c r="IH482" s="101"/>
      <c r="II482" s="101"/>
      <c r="IJ482" s="101"/>
      <c r="IK482" s="101"/>
      <c r="IL482" s="101"/>
      <c r="IM482" s="101"/>
      <c r="IN482" s="101"/>
      <c r="IO482" s="101"/>
      <c r="IP482" s="101"/>
      <c r="IQ482" s="101"/>
      <c r="IR482" s="101"/>
      <c r="IS482" s="101"/>
      <c r="IT482" s="101"/>
      <c r="IU482" s="101"/>
      <c r="IV482" s="101"/>
      <c r="IW482" s="101"/>
      <c r="IX482" s="101"/>
      <c r="IY482" s="101"/>
      <c r="IZ482" s="101"/>
      <c r="JA482" s="101"/>
      <c r="JB482" s="101"/>
      <c r="JC482" s="101"/>
      <c r="JD482" s="101"/>
      <c r="JE482" s="101"/>
      <c r="JF482" s="101"/>
      <c r="JG482" s="101"/>
      <c r="JH482" s="101"/>
      <c r="JI482" s="101"/>
      <c r="JJ482" s="101"/>
      <c r="JK482" s="101"/>
      <c r="JL482" s="101"/>
      <c r="JM482" s="101"/>
      <c r="JN482" s="101"/>
      <c r="JO482" s="101"/>
      <c r="JP482" s="101"/>
      <c r="JQ482" s="101"/>
      <c r="JR482" s="101"/>
      <c r="JS482" s="101"/>
      <c r="JT482" s="101"/>
      <c r="JU482" s="101"/>
      <c r="JV482" s="101"/>
      <c r="JW482" s="101"/>
      <c r="JX482" s="101"/>
      <c r="JY482" s="101"/>
      <c r="JZ482" s="101"/>
      <c r="KA482" s="101"/>
      <c r="KB482" s="101"/>
      <c r="KC482" s="101"/>
      <c r="KD482" s="101"/>
      <c r="KE482" s="101"/>
      <c r="KF482" s="101"/>
      <c r="KG482" s="101"/>
      <c r="KH482" s="101"/>
      <c r="KI482" s="101"/>
      <c r="KJ482" s="101"/>
      <c r="KK482" s="101"/>
      <c r="KL482" s="101"/>
      <c r="KM482" s="101"/>
      <c r="KN482" s="101"/>
      <c r="KO482" s="101"/>
      <c r="KP482" s="101"/>
      <c r="KQ482" s="101"/>
      <c r="KR482" s="101"/>
      <c r="KS482" s="101"/>
      <c r="KT482" s="101"/>
      <c r="KU482" s="101"/>
      <c r="KV482" s="101"/>
      <c r="KW482" s="101"/>
      <c r="KX482" s="101"/>
      <c r="KY482" s="101"/>
      <c r="KZ482" s="101"/>
      <c r="LA482" s="101"/>
    </row>
    <row r="483" spans="1:313" s="6" customFormat="1" ht="30" customHeight="1" x14ac:dyDescent="0.25">
      <c r="A483" s="21"/>
      <c r="B483" s="21"/>
      <c r="C483" s="21"/>
      <c r="D483" s="22"/>
      <c r="E483" s="23">
        <f>G483*F483</f>
        <v>5000000</v>
      </c>
      <c r="F483" s="24">
        <v>0.05</v>
      </c>
      <c r="G483" s="23">
        <v>100000000</v>
      </c>
      <c r="H483" s="23"/>
      <c r="I483" s="23"/>
      <c r="J483" s="21"/>
      <c r="K483" s="21"/>
      <c r="L483" s="21" t="s">
        <v>675</v>
      </c>
      <c r="M483" s="21">
        <v>53</v>
      </c>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1"/>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c r="GE483" s="101"/>
      <c r="GF483" s="101"/>
      <c r="GG483" s="101"/>
      <c r="GH483" s="101"/>
      <c r="GI483" s="101"/>
      <c r="GJ483" s="101"/>
      <c r="GK483" s="101"/>
      <c r="GL483" s="101"/>
      <c r="GM483" s="101"/>
      <c r="GN483" s="101"/>
      <c r="GO483" s="101"/>
      <c r="GP483" s="101"/>
      <c r="GQ483" s="101"/>
      <c r="GR483" s="101"/>
      <c r="GS483" s="101"/>
      <c r="GT483" s="101"/>
      <c r="GU483" s="101"/>
      <c r="GV483" s="101"/>
      <c r="GW483" s="101"/>
      <c r="GX483" s="101"/>
      <c r="GY483" s="101"/>
      <c r="GZ483" s="101"/>
      <c r="HA483" s="101"/>
      <c r="HB483" s="101"/>
      <c r="HC483" s="101"/>
      <c r="HD483" s="101"/>
      <c r="HE483" s="101"/>
      <c r="HF483" s="101"/>
      <c r="HG483" s="101"/>
      <c r="HH483" s="101"/>
      <c r="HI483" s="101"/>
      <c r="HJ483" s="101"/>
      <c r="HK483" s="101"/>
      <c r="HL483" s="101"/>
      <c r="HM483" s="101"/>
      <c r="HN483" s="101"/>
      <c r="HO483" s="101"/>
      <c r="HP483" s="101"/>
      <c r="HQ483" s="101"/>
      <c r="HR483" s="101"/>
      <c r="HS483" s="101"/>
      <c r="HT483" s="101"/>
      <c r="HU483" s="101"/>
      <c r="HV483" s="101"/>
      <c r="HW483" s="101"/>
      <c r="HX483" s="101"/>
      <c r="HY483" s="101"/>
      <c r="HZ483" s="101"/>
      <c r="IA483" s="101"/>
      <c r="IB483" s="101"/>
      <c r="IC483" s="101"/>
      <c r="ID483" s="101"/>
      <c r="IE483" s="101"/>
      <c r="IF483" s="101"/>
      <c r="IG483" s="101"/>
      <c r="IH483" s="101"/>
      <c r="II483" s="101"/>
      <c r="IJ483" s="101"/>
      <c r="IK483" s="101"/>
      <c r="IL483" s="101"/>
      <c r="IM483" s="101"/>
      <c r="IN483" s="101"/>
      <c r="IO483" s="101"/>
      <c r="IP483" s="101"/>
      <c r="IQ483" s="101"/>
      <c r="IR483" s="101"/>
      <c r="IS483" s="101"/>
      <c r="IT483" s="101"/>
      <c r="IU483" s="101"/>
      <c r="IV483" s="101"/>
      <c r="IW483" s="101"/>
      <c r="IX483" s="101"/>
      <c r="IY483" s="101"/>
      <c r="IZ483" s="101"/>
      <c r="JA483" s="101"/>
      <c r="JB483" s="101"/>
      <c r="JC483" s="101"/>
      <c r="JD483" s="101"/>
      <c r="JE483" s="101"/>
      <c r="JF483" s="101"/>
      <c r="JG483" s="101"/>
      <c r="JH483" s="101"/>
      <c r="JI483" s="101"/>
      <c r="JJ483" s="101"/>
      <c r="JK483" s="101"/>
      <c r="JL483" s="101"/>
      <c r="JM483" s="101"/>
      <c r="JN483" s="101"/>
      <c r="JO483" s="101"/>
      <c r="JP483" s="101"/>
      <c r="JQ483" s="101"/>
      <c r="JR483" s="101"/>
      <c r="JS483" s="101"/>
      <c r="JT483" s="101"/>
      <c r="JU483" s="101"/>
      <c r="JV483" s="101"/>
      <c r="JW483" s="101"/>
      <c r="JX483" s="101"/>
      <c r="JY483" s="101"/>
      <c r="JZ483" s="101"/>
      <c r="KA483" s="101"/>
      <c r="KB483" s="101"/>
      <c r="KC483" s="101"/>
      <c r="KD483" s="101"/>
      <c r="KE483" s="101"/>
      <c r="KF483" s="101"/>
      <c r="KG483" s="101"/>
      <c r="KH483" s="101"/>
      <c r="KI483" s="101"/>
      <c r="KJ483" s="101"/>
      <c r="KK483" s="101"/>
      <c r="KL483" s="101"/>
      <c r="KM483" s="101"/>
      <c r="KN483" s="101"/>
      <c r="KO483" s="101"/>
      <c r="KP483" s="101"/>
      <c r="KQ483" s="101"/>
      <c r="KR483" s="101"/>
      <c r="KS483" s="101"/>
      <c r="KT483" s="101"/>
      <c r="KU483" s="101"/>
      <c r="KV483" s="101"/>
      <c r="KW483" s="101"/>
      <c r="KX483" s="101"/>
      <c r="KY483" s="101"/>
      <c r="KZ483" s="101"/>
      <c r="LA483" s="101"/>
    </row>
    <row r="484" spans="1:313" s="6" customFormat="1" ht="30" customHeight="1" x14ac:dyDescent="0.25">
      <c r="A484" s="21"/>
      <c r="B484" s="21"/>
      <c r="C484" s="21"/>
      <c r="D484" s="22"/>
      <c r="E484" s="23">
        <f>G484*F484</f>
        <v>2000000</v>
      </c>
      <c r="F484" s="24">
        <v>0.04</v>
      </c>
      <c r="G484" s="23">
        <v>50000000</v>
      </c>
      <c r="H484" s="23"/>
      <c r="I484" s="23"/>
      <c r="J484" s="21"/>
      <c r="K484" s="21"/>
      <c r="L484" s="21" t="s">
        <v>567</v>
      </c>
      <c r="M484" s="21">
        <v>54</v>
      </c>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1"/>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c r="GE484" s="101"/>
      <c r="GF484" s="101"/>
      <c r="GG484" s="101"/>
      <c r="GH484" s="101"/>
      <c r="GI484" s="101"/>
      <c r="GJ484" s="101"/>
      <c r="GK484" s="101"/>
      <c r="GL484" s="101"/>
      <c r="GM484" s="101"/>
      <c r="GN484" s="101"/>
      <c r="GO484" s="101"/>
      <c r="GP484" s="101"/>
      <c r="GQ484" s="101"/>
      <c r="GR484" s="101"/>
      <c r="GS484" s="101"/>
      <c r="GT484" s="101"/>
      <c r="GU484" s="101"/>
      <c r="GV484" s="101"/>
      <c r="GW484" s="101"/>
      <c r="GX484" s="101"/>
      <c r="GY484" s="101"/>
      <c r="GZ484" s="101"/>
      <c r="HA484" s="101"/>
      <c r="HB484" s="101"/>
      <c r="HC484" s="101"/>
      <c r="HD484" s="101"/>
      <c r="HE484" s="101"/>
      <c r="HF484" s="101"/>
      <c r="HG484" s="101"/>
      <c r="HH484" s="101"/>
      <c r="HI484" s="101"/>
      <c r="HJ484" s="101"/>
      <c r="HK484" s="101"/>
      <c r="HL484" s="101"/>
      <c r="HM484" s="101"/>
      <c r="HN484" s="101"/>
      <c r="HO484" s="101"/>
      <c r="HP484" s="101"/>
      <c r="HQ484" s="101"/>
      <c r="HR484" s="101"/>
      <c r="HS484" s="101"/>
      <c r="HT484" s="101"/>
      <c r="HU484" s="101"/>
      <c r="HV484" s="101"/>
      <c r="HW484" s="101"/>
      <c r="HX484" s="101"/>
      <c r="HY484" s="101"/>
      <c r="HZ484" s="101"/>
      <c r="IA484" s="101"/>
      <c r="IB484" s="101"/>
      <c r="IC484" s="101"/>
      <c r="ID484" s="101"/>
      <c r="IE484" s="101"/>
      <c r="IF484" s="101"/>
      <c r="IG484" s="101"/>
      <c r="IH484" s="101"/>
      <c r="II484" s="101"/>
      <c r="IJ484" s="101"/>
      <c r="IK484" s="101"/>
      <c r="IL484" s="101"/>
      <c r="IM484" s="101"/>
      <c r="IN484" s="101"/>
      <c r="IO484" s="101"/>
      <c r="IP484" s="101"/>
      <c r="IQ484" s="101"/>
      <c r="IR484" s="101"/>
      <c r="IS484" s="101"/>
      <c r="IT484" s="101"/>
      <c r="IU484" s="101"/>
      <c r="IV484" s="101"/>
      <c r="IW484" s="101"/>
      <c r="IX484" s="101"/>
      <c r="IY484" s="101"/>
      <c r="IZ484" s="101"/>
      <c r="JA484" s="101"/>
      <c r="JB484" s="101"/>
      <c r="JC484" s="101"/>
      <c r="JD484" s="101"/>
      <c r="JE484" s="101"/>
      <c r="JF484" s="101"/>
      <c r="JG484" s="101"/>
      <c r="JH484" s="101"/>
      <c r="JI484" s="101"/>
      <c r="JJ484" s="101"/>
      <c r="JK484" s="101"/>
      <c r="JL484" s="101"/>
      <c r="JM484" s="101"/>
      <c r="JN484" s="101"/>
      <c r="JO484" s="101"/>
      <c r="JP484" s="101"/>
      <c r="JQ484" s="101"/>
      <c r="JR484" s="101"/>
      <c r="JS484" s="101"/>
      <c r="JT484" s="101"/>
      <c r="JU484" s="101"/>
      <c r="JV484" s="101"/>
      <c r="JW484" s="101"/>
      <c r="JX484" s="101"/>
      <c r="JY484" s="101"/>
      <c r="JZ484" s="101"/>
      <c r="KA484" s="101"/>
      <c r="KB484" s="101"/>
      <c r="KC484" s="101"/>
      <c r="KD484" s="101"/>
      <c r="KE484" s="101"/>
      <c r="KF484" s="101"/>
      <c r="KG484" s="101"/>
      <c r="KH484" s="101"/>
      <c r="KI484" s="101"/>
      <c r="KJ484" s="101"/>
      <c r="KK484" s="101"/>
      <c r="KL484" s="101"/>
      <c r="KM484" s="101"/>
      <c r="KN484" s="101"/>
      <c r="KO484" s="101"/>
      <c r="KP484" s="101"/>
      <c r="KQ484" s="101"/>
      <c r="KR484" s="101"/>
      <c r="KS484" s="101"/>
      <c r="KT484" s="101"/>
      <c r="KU484" s="101"/>
      <c r="KV484" s="101"/>
      <c r="KW484" s="101"/>
      <c r="KX484" s="101"/>
      <c r="KY484" s="101"/>
      <c r="KZ484" s="101"/>
      <c r="LA484" s="101"/>
    </row>
    <row r="485" spans="1:313" s="6" customFormat="1" ht="30" customHeight="1" x14ac:dyDescent="0.25">
      <c r="A485" s="21"/>
      <c r="B485" s="21"/>
      <c r="C485" s="21"/>
      <c r="D485" s="22"/>
      <c r="E485" s="23">
        <f t="shared" ref="E485" si="84">G485*F485</f>
        <v>1200000</v>
      </c>
      <c r="F485" s="24">
        <v>4.8000000000000001E-2</v>
      </c>
      <c r="G485" s="23">
        <v>25000000</v>
      </c>
      <c r="H485" s="21"/>
      <c r="I485" s="21"/>
      <c r="J485" s="21"/>
      <c r="K485" s="21"/>
      <c r="L485" s="21" t="s">
        <v>692</v>
      </c>
      <c r="M485" s="21">
        <v>101</v>
      </c>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1"/>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c r="GE485" s="101"/>
      <c r="GF485" s="101"/>
      <c r="GG485" s="101"/>
      <c r="GH485" s="101"/>
      <c r="GI485" s="101"/>
      <c r="GJ485" s="101"/>
      <c r="GK485" s="101"/>
      <c r="GL485" s="101"/>
      <c r="GM485" s="101"/>
      <c r="GN485" s="101"/>
      <c r="GO485" s="101"/>
      <c r="GP485" s="101"/>
      <c r="GQ485" s="101"/>
      <c r="GR485" s="101"/>
      <c r="GS485" s="101"/>
      <c r="GT485" s="101"/>
      <c r="GU485" s="101"/>
      <c r="GV485" s="101"/>
      <c r="GW485" s="101"/>
      <c r="GX485" s="101"/>
      <c r="GY485" s="101"/>
      <c r="GZ485" s="101"/>
      <c r="HA485" s="101"/>
      <c r="HB485" s="101"/>
      <c r="HC485" s="101"/>
      <c r="HD485" s="101"/>
      <c r="HE485" s="101"/>
      <c r="HF485" s="101"/>
      <c r="HG485" s="101"/>
      <c r="HH485" s="101"/>
      <c r="HI485" s="101"/>
      <c r="HJ485" s="101"/>
      <c r="HK485" s="101"/>
      <c r="HL485" s="101"/>
      <c r="HM485" s="101"/>
      <c r="HN485" s="101"/>
      <c r="HO485" s="101"/>
      <c r="HP485" s="101"/>
      <c r="HQ485" s="101"/>
      <c r="HR485" s="101"/>
      <c r="HS485" s="101"/>
      <c r="HT485" s="101"/>
      <c r="HU485" s="101"/>
      <c r="HV485" s="101"/>
      <c r="HW485" s="101"/>
      <c r="HX485" s="101"/>
      <c r="HY485" s="101"/>
      <c r="HZ485" s="101"/>
      <c r="IA485" s="101"/>
      <c r="IB485" s="101"/>
      <c r="IC485" s="101"/>
      <c r="ID485" s="101"/>
      <c r="IE485" s="101"/>
      <c r="IF485" s="101"/>
      <c r="IG485" s="101"/>
      <c r="IH485" s="101"/>
      <c r="II485" s="101"/>
      <c r="IJ485" s="101"/>
      <c r="IK485" s="101"/>
      <c r="IL485" s="101"/>
      <c r="IM485" s="101"/>
      <c r="IN485" s="101"/>
      <c r="IO485" s="101"/>
      <c r="IP485" s="101"/>
      <c r="IQ485" s="101"/>
      <c r="IR485" s="101"/>
      <c r="IS485" s="101"/>
      <c r="IT485" s="101"/>
      <c r="IU485" s="101"/>
      <c r="IV485" s="101"/>
      <c r="IW485" s="101"/>
      <c r="IX485" s="101"/>
      <c r="IY485" s="101"/>
      <c r="IZ485" s="101"/>
      <c r="JA485" s="101"/>
      <c r="JB485" s="101"/>
      <c r="JC485" s="101"/>
      <c r="JD485" s="101"/>
      <c r="JE485" s="101"/>
      <c r="JF485" s="101"/>
      <c r="JG485" s="101"/>
      <c r="JH485" s="101"/>
      <c r="JI485" s="101"/>
      <c r="JJ485" s="101"/>
      <c r="JK485" s="101"/>
      <c r="JL485" s="101"/>
      <c r="JM485" s="101"/>
      <c r="JN485" s="101"/>
      <c r="JO485" s="101"/>
      <c r="JP485" s="101"/>
      <c r="JQ485" s="101"/>
      <c r="JR485" s="101"/>
      <c r="JS485" s="101"/>
      <c r="JT485" s="101"/>
      <c r="JU485" s="101"/>
      <c r="JV485" s="101"/>
      <c r="JW485" s="101"/>
      <c r="JX485" s="101"/>
      <c r="JY485" s="101"/>
      <c r="JZ485" s="101"/>
      <c r="KA485" s="101"/>
      <c r="KB485" s="101"/>
      <c r="KC485" s="101"/>
      <c r="KD485" s="101"/>
      <c r="KE485" s="101"/>
      <c r="KF485" s="101"/>
      <c r="KG485" s="101"/>
      <c r="KH485" s="101"/>
      <c r="KI485" s="101"/>
      <c r="KJ485" s="101"/>
      <c r="KK485" s="101"/>
      <c r="KL485" s="101"/>
      <c r="KM485" s="101"/>
      <c r="KN485" s="101"/>
      <c r="KO485" s="101"/>
      <c r="KP485" s="101"/>
      <c r="KQ485" s="101"/>
      <c r="KR485" s="101"/>
      <c r="KS485" s="101"/>
      <c r="KT485" s="101"/>
      <c r="KU485" s="101"/>
      <c r="KV485" s="101"/>
      <c r="KW485" s="101"/>
      <c r="KX485" s="101"/>
      <c r="KY485" s="101"/>
      <c r="KZ485" s="101"/>
      <c r="LA485" s="101"/>
    </row>
    <row r="486" spans="1:313" s="6" customFormat="1" ht="30" customHeight="1" x14ac:dyDescent="0.25">
      <c r="A486" s="21"/>
      <c r="B486" s="21"/>
      <c r="C486" s="21"/>
      <c r="D486" s="22"/>
      <c r="E486" s="23">
        <f t="shared" ref="E486:E487" si="85">G486*F486</f>
        <v>250000</v>
      </c>
      <c r="F486" s="24">
        <v>0.05</v>
      </c>
      <c r="G486" s="34">
        <v>5000000</v>
      </c>
      <c r="H486" s="21"/>
      <c r="I486" s="21"/>
      <c r="J486" s="21"/>
      <c r="K486" s="21"/>
      <c r="L486" s="21" t="s">
        <v>760</v>
      </c>
      <c r="M486" s="21">
        <v>112</v>
      </c>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1"/>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c r="GE486" s="101"/>
      <c r="GF486" s="101"/>
      <c r="GG486" s="101"/>
      <c r="GH486" s="101"/>
      <c r="GI486" s="101"/>
      <c r="GJ486" s="101"/>
      <c r="GK486" s="101"/>
      <c r="GL486" s="101"/>
      <c r="GM486" s="101"/>
      <c r="GN486" s="101"/>
      <c r="GO486" s="101"/>
      <c r="GP486" s="101"/>
      <c r="GQ486" s="101"/>
      <c r="GR486" s="101"/>
      <c r="GS486" s="101"/>
      <c r="GT486" s="101"/>
      <c r="GU486" s="101"/>
      <c r="GV486" s="101"/>
      <c r="GW486" s="101"/>
      <c r="GX486" s="101"/>
      <c r="GY486" s="101"/>
      <c r="GZ486" s="101"/>
      <c r="HA486" s="101"/>
      <c r="HB486" s="101"/>
      <c r="HC486" s="101"/>
      <c r="HD486" s="101"/>
      <c r="HE486" s="101"/>
      <c r="HF486" s="101"/>
      <c r="HG486" s="101"/>
      <c r="HH486" s="101"/>
      <c r="HI486" s="101"/>
      <c r="HJ486" s="101"/>
      <c r="HK486" s="101"/>
      <c r="HL486" s="101"/>
      <c r="HM486" s="101"/>
      <c r="HN486" s="101"/>
      <c r="HO486" s="101"/>
      <c r="HP486" s="101"/>
      <c r="HQ486" s="101"/>
      <c r="HR486" s="101"/>
      <c r="HS486" s="101"/>
      <c r="HT486" s="101"/>
      <c r="HU486" s="101"/>
      <c r="HV486" s="101"/>
      <c r="HW486" s="101"/>
      <c r="HX486" s="101"/>
      <c r="HY486" s="101"/>
      <c r="HZ486" s="101"/>
      <c r="IA486" s="101"/>
      <c r="IB486" s="101"/>
      <c r="IC486" s="101"/>
      <c r="ID486" s="101"/>
      <c r="IE486" s="101"/>
      <c r="IF486" s="101"/>
      <c r="IG486" s="101"/>
      <c r="IH486" s="101"/>
      <c r="II486" s="101"/>
      <c r="IJ486" s="101"/>
      <c r="IK486" s="101"/>
      <c r="IL486" s="101"/>
      <c r="IM486" s="101"/>
      <c r="IN486" s="101"/>
      <c r="IO486" s="101"/>
      <c r="IP486" s="101"/>
      <c r="IQ486" s="101"/>
      <c r="IR486" s="101"/>
      <c r="IS486" s="101"/>
      <c r="IT486" s="101"/>
      <c r="IU486" s="101"/>
      <c r="IV486" s="101"/>
      <c r="IW486" s="101"/>
      <c r="IX486" s="101"/>
      <c r="IY486" s="101"/>
      <c r="IZ486" s="101"/>
      <c r="JA486" s="101"/>
      <c r="JB486" s="101"/>
      <c r="JC486" s="101"/>
      <c r="JD486" s="101"/>
      <c r="JE486" s="101"/>
      <c r="JF486" s="101"/>
      <c r="JG486" s="101"/>
      <c r="JH486" s="101"/>
      <c r="JI486" s="101"/>
      <c r="JJ486" s="101"/>
      <c r="JK486" s="101"/>
      <c r="JL486" s="101"/>
      <c r="JM486" s="101"/>
      <c r="JN486" s="101"/>
      <c r="JO486" s="101"/>
      <c r="JP486" s="101"/>
      <c r="JQ486" s="101"/>
      <c r="JR486" s="101"/>
      <c r="JS486" s="101"/>
      <c r="JT486" s="101"/>
      <c r="JU486" s="101"/>
      <c r="JV486" s="101"/>
      <c r="JW486" s="101"/>
      <c r="JX486" s="101"/>
      <c r="JY486" s="101"/>
      <c r="JZ486" s="101"/>
      <c r="KA486" s="101"/>
      <c r="KB486" s="101"/>
      <c r="KC486" s="101"/>
      <c r="KD486" s="101"/>
      <c r="KE486" s="101"/>
      <c r="KF486" s="101"/>
      <c r="KG486" s="101"/>
      <c r="KH486" s="101"/>
      <c r="KI486" s="101"/>
      <c r="KJ486" s="101"/>
      <c r="KK486" s="101"/>
      <c r="KL486" s="101"/>
      <c r="KM486" s="101"/>
      <c r="KN486" s="101"/>
      <c r="KO486" s="101"/>
      <c r="KP486" s="101"/>
      <c r="KQ486" s="101"/>
      <c r="KR486" s="101"/>
      <c r="KS486" s="101"/>
      <c r="KT486" s="101"/>
      <c r="KU486" s="101"/>
      <c r="KV486" s="101"/>
      <c r="KW486" s="101"/>
      <c r="KX486" s="101"/>
      <c r="KY486" s="101"/>
      <c r="KZ486" s="101"/>
      <c r="LA486" s="101"/>
    </row>
    <row r="487" spans="1:313" s="6" customFormat="1" ht="30" customHeight="1" x14ac:dyDescent="0.25">
      <c r="A487" s="21"/>
      <c r="B487" s="21"/>
      <c r="C487" s="21"/>
      <c r="D487" s="22"/>
      <c r="E487" s="23">
        <f t="shared" si="85"/>
        <v>2600000</v>
      </c>
      <c r="F487" s="24">
        <v>0.04</v>
      </c>
      <c r="G487" s="23">
        <v>65000000</v>
      </c>
      <c r="H487" s="23" t="s">
        <v>469</v>
      </c>
      <c r="I487" s="23"/>
      <c r="J487" s="21"/>
      <c r="K487" s="21"/>
      <c r="L487" s="21" t="s">
        <v>73</v>
      </c>
      <c r="M487" s="21">
        <v>113</v>
      </c>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1"/>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c r="GE487" s="101"/>
      <c r="GF487" s="101"/>
      <c r="GG487" s="101"/>
      <c r="GH487" s="101"/>
      <c r="GI487" s="101"/>
      <c r="GJ487" s="101"/>
      <c r="GK487" s="101"/>
      <c r="GL487" s="101"/>
      <c r="GM487" s="101"/>
      <c r="GN487" s="101"/>
      <c r="GO487" s="101"/>
      <c r="GP487" s="101"/>
      <c r="GQ487" s="101"/>
      <c r="GR487" s="101"/>
      <c r="GS487" s="101"/>
      <c r="GT487" s="101"/>
      <c r="GU487" s="101"/>
      <c r="GV487" s="101"/>
      <c r="GW487" s="101"/>
      <c r="GX487" s="101"/>
      <c r="GY487" s="101"/>
      <c r="GZ487" s="101"/>
      <c r="HA487" s="101"/>
      <c r="HB487" s="101"/>
      <c r="HC487" s="101"/>
      <c r="HD487" s="101"/>
      <c r="HE487" s="101"/>
      <c r="HF487" s="101"/>
      <c r="HG487" s="101"/>
      <c r="HH487" s="101"/>
      <c r="HI487" s="101"/>
      <c r="HJ487" s="101"/>
      <c r="HK487" s="101"/>
      <c r="HL487" s="101"/>
      <c r="HM487" s="101"/>
      <c r="HN487" s="101"/>
      <c r="HO487" s="101"/>
      <c r="HP487" s="101"/>
      <c r="HQ487" s="101"/>
      <c r="HR487" s="101"/>
      <c r="HS487" s="101"/>
      <c r="HT487" s="101"/>
      <c r="HU487" s="101"/>
      <c r="HV487" s="101"/>
      <c r="HW487" s="101"/>
      <c r="HX487" s="101"/>
      <c r="HY487" s="101"/>
      <c r="HZ487" s="101"/>
      <c r="IA487" s="101"/>
      <c r="IB487" s="101"/>
      <c r="IC487" s="101"/>
      <c r="ID487" s="101"/>
      <c r="IE487" s="101"/>
      <c r="IF487" s="101"/>
      <c r="IG487" s="101"/>
      <c r="IH487" s="101"/>
      <c r="II487" s="101"/>
      <c r="IJ487" s="101"/>
      <c r="IK487" s="101"/>
      <c r="IL487" s="101"/>
      <c r="IM487" s="101"/>
      <c r="IN487" s="101"/>
      <c r="IO487" s="101"/>
      <c r="IP487" s="101"/>
      <c r="IQ487" s="101"/>
      <c r="IR487" s="101"/>
      <c r="IS487" s="101"/>
      <c r="IT487" s="101"/>
      <c r="IU487" s="101"/>
      <c r="IV487" s="101"/>
      <c r="IW487" s="101"/>
      <c r="IX487" s="101"/>
      <c r="IY487" s="101"/>
      <c r="IZ487" s="101"/>
      <c r="JA487" s="101"/>
      <c r="JB487" s="101"/>
      <c r="JC487" s="101"/>
      <c r="JD487" s="101"/>
      <c r="JE487" s="101"/>
      <c r="JF487" s="101"/>
      <c r="JG487" s="101"/>
      <c r="JH487" s="101"/>
      <c r="JI487" s="101"/>
      <c r="JJ487" s="101"/>
      <c r="JK487" s="101"/>
      <c r="JL487" s="101"/>
      <c r="JM487" s="101"/>
      <c r="JN487" s="101"/>
      <c r="JO487" s="101"/>
      <c r="JP487" s="101"/>
      <c r="JQ487" s="101"/>
      <c r="JR487" s="101"/>
      <c r="JS487" s="101"/>
      <c r="JT487" s="101"/>
      <c r="JU487" s="101"/>
      <c r="JV487" s="101"/>
      <c r="JW487" s="101"/>
      <c r="JX487" s="101"/>
      <c r="JY487" s="101"/>
      <c r="JZ487" s="101"/>
      <c r="KA487" s="101"/>
      <c r="KB487" s="101"/>
      <c r="KC487" s="101"/>
      <c r="KD487" s="101"/>
      <c r="KE487" s="101"/>
      <c r="KF487" s="101"/>
      <c r="KG487" s="101"/>
      <c r="KH487" s="101"/>
      <c r="KI487" s="101"/>
      <c r="KJ487" s="101"/>
      <c r="KK487" s="101"/>
      <c r="KL487" s="101"/>
      <c r="KM487" s="101"/>
      <c r="KN487" s="101"/>
      <c r="KO487" s="101"/>
      <c r="KP487" s="101"/>
      <c r="KQ487" s="101"/>
      <c r="KR487" s="101"/>
      <c r="KS487" s="101"/>
      <c r="KT487" s="101"/>
      <c r="KU487" s="101"/>
      <c r="KV487" s="101"/>
      <c r="KW487" s="101"/>
      <c r="KX487" s="101"/>
      <c r="KY487" s="101"/>
      <c r="KZ487" s="101"/>
      <c r="LA487" s="101"/>
    </row>
    <row r="488" spans="1:313" s="6" customFormat="1" ht="30" customHeight="1" x14ac:dyDescent="0.25">
      <c r="A488" s="29"/>
      <c r="B488" s="29"/>
      <c r="C488" s="29"/>
      <c r="D488" s="30"/>
      <c r="E488" s="23">
        <v>10000000</v>
      </c>
      <c r="F488" s="24">
        <v>0.05</v>
      </c>
      <c r="G488" s="23" t="s">
        <v>2</v>
      </c>
      <c r="H488" s="23" t="s">
        <v>626</v>
      </c>
      <c r="I488" s="23"/>
      <c r="J488" s="21"/>
      <c r="K488" s="21"/>
      <c r="L488" s="21" t="s">
        <v>625</v>
      </c>
      <c r="M488" s="21">
        <v>120</v>
      </c>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1"/>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c r="GE488" s="101"/>
      <c r="GF488" s="101"/>
      <c r="GG488" s="101"/>
      <c r="GH488" s="101"/>
      <c r="GI488" s="101"/>
      <c r="GJ488" s="101"/>
      <c r="GK488" s="101"/>
      <c r="GL488" s="101"/>
      <c r="GM488" s="101"/>
      <c r="GN488" s="101"/>
      <c r="GO488" s="101"/>
      <c r="GP488" s="101"/>
      <c r="GQ488" s="101"/>
      <c r="GR488" s="101"/>
      <c r="GS488" s="101"/>
      <c r="GT488" s="101"/>
      <c r="GU488" s="101"/>
      <c r="GV488" s="101"/>
      <c r="GW488" s="101"/>
      <c r="GX488" s="101"/>
      <c r="GY488" s="101"/>
      <c r="GZ488" s="101"/>
      <c r="HA488" s="101"/>
      <c r="HB488" s="101"/>
      <c r="HC488" s="101"/>
      <c r="HD488" s="101"/>
      <c r="HE488" s="101"/>
      <c r="HF488" s="101"/>
      <c r="HG488" s="101"/>
      <c r="HH488" s="101"/>
      <c r="HI488" s="101"/>
      <c r="HJ488" s="101"/>
      <c r="HK488" s="101"/>
      <c r="HL488" s="101"/>
      <c r="HM488" s="101"/>
      <c r="HN488" s="101"/>
      <c r="HO488" s="101"/>
      <c r="HP488" s="101"/>
      <c r="HQ488" s="101"/>
      <c r="HR488" s="101"/>
      <c r="HS488" s="101"/>
      <c r="HT488" s="101"/>
      <c r="HU488" s="101"/>
      <c r="HV488" s="101"/>
      <c r="HW488" s="101"/>
      <c r="HX488" s="101"/>
      <c r="HY488" s="101"/>
      <c r="HZ488" s="101"/>
      <c r="IA488" s="101"/>
      <c r="IB488" s="101"/>
      <c r="IC488" s="101"/>
      <c r="ID488" s="101"/>
      <c r="IE488" s="101"/>
      <c r="IF488" s="101"/>
      <c r="IG488" s="101"/>
      <c r="IH488" s="101"/>
      <c r="II488" s="101"/>
      <c r="IJ488" s="101"/>
      <c r="IK488" s="101"/>
      <c r="IL488" s="101"/>
      <c r="IM488" s="101"/>
      <c r="IN488" s="101"/>
      <c r="IO488" s="101"/>
      <c r="IP488" s="101"/>
      <c r="IQ488" s="101"/>
      <c r="IR488" s="101"/>
      <c r="IS488" s="101"/>
      <c r="IT488" s="101"/>
      <c r="IU488" s="101"/>
      <c r="IV488" s="101"/>
      <c r="IW488" s="101"/>
      <c r="IX488" s="101"/>
      <c r="IY488" s="101"/>
      <c r="IZ488" s="101"/>
      <c r="JA488" s="101"/>
      <c r="JB488" s="101"/>
      <c r="JC488" s="101"/>
      <c r="JD488" s="101"/>
      <c r="JE488" s="101"/>
      <c r="JF488" s="101"/>
      <c r="JG488" s="101"/>
      <c r="JH488" s="101"/>
      <c r="JI488" s="101"/>
      <c r="JJ488" s="101"/>
      <c r="JK488" s="101"/>
      <c r="JL488" s="101"/>
      <c r="JM488" s="101"/>
      <c r="JN488" s="101"/>
      <c r="JO488" s="101"/>
      <c r="JP488" s="101"/>
      <c r="JQ488" s="101"/>
      <c r="JR488" s="101"/>
      <c r="JS488" s="101"/>
      <c r="JT488" s="101"/>
      <c r="JU488" s="101"/>
      <c r="JV488" s="101"/>
      <c r="JW488" s="101"/>
      <c r="JX488" s="101"/>
      <c r="JY488" s="101"/>
      <c r="JZ488" s="101"/>
      <c r="KA488" s="101"/>
      <c r="KB488" s="101"/>
      <c r="KC488" s="101"/>
      <c r="KD488" s="101"/>
      <c r="KE488" s="101"/>
      <c r="KF488" s="101"/>
      <c r="KG488" s="101"/>
      <c r="KH488" s="101"/>
      <c r="KI488" s="101"/>
      <c r="KJ488" s="101"/>
      <c r="KK488" s="101"/>
      <c r="KL488" s="101"/>
      <c r="KM488" s="101"/>
      <c r="KN488" s="101"/>
      <c r="KO488" s="101"/>
      <c r="KP488" s="101"/>
      <c r="KQ488" s="101"/>
      <c r="KR488" s="101"/>
      <c r="KS488" s="101"/>
      <c r="KT488" s="101"/>
      <c r="KU488" s="101"/>
      <c r="KV488" s="101"/>
      <c r="KW488" s="101"/>
      <c r="KX488" s="101"/>
      <c r="KY488" s="101"/>
      <c r="KZ488" s="101"/>
      <c r="LA488" s="101"/>
    </row>
    <row r="489" spans="1:313" s="6" customFormat="1" ht="30" customHeight="1" x14ac:dyDescent="0.25">
      <c r="A489" s="21" t="s">
        <v>725</v>
      </c>
      <c r="B489" s="21"/>
      <c r="C489" s="21"/>
      <c r="D489" s="22"/>
      <c r="E489" s="23">
        <v>1400000</v>
      </c>
      <c r="F489" s="24"/>
      <c r="G489" s="23" t="s">
        <v>2</v>
      </c>
      <c r="H489" s="23" t="s">
        <v>724</v>
      </c>
      <c r="I489" s="23"/>
      <c r="J489" s="21"/>
      <c r="K489" s="21"/>
      <c r="L489" s="21" t="s">
        <v>526</v>
      </c>
      <c r="M489" s="21">
        <v>121</v>
      </c>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1"/>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c r="GE489" s="101"/>
      <c r="GF489" s="101"/>
      <c r="GG489" s="101"/>
      <c r="GH489" s="101"/>
      <c r="GI489" s="101"/>
      <c r="GJ489" s="101"/>
      <c r="GK489" s="101"/>
      <c r="GL489" s="101"/>
      <c r="GM489" s="101"/>
      <c r="GN489" s="101"/>
      <c r="GO489" s="101"/>
      <c r="GP489" s="101"/>
      <c r="GQ489" s="101"/>
      <c r="GR489" s="101"/>
      <c r="GS489" s="101"/>
      <c r="GT489" s="101"/>
      <c r="GU489" s="101"/>
      <c r="GV489" s="101"/>
      <c r="GW489" s="101"/>
      <c r="GX489" s="101"/>
      <c r="GY489" s="101"/>
      <c r="GZ489" s="101"/>
      <c r="HA489" s="101"/>
      <c r="HB489" s="101"/>
      <c r="HC489" s="101"/>
      <c r="HD489" s="101"/>
      <c r="HE489" s="101"/>
      <c r="HF489" s="101"/>
      <c r="HG489" s="101"/>
      <c r="HH489" s="101"/>
      <c r="HI489" s="101"/>
      <c r="HJ489" s="101"/>
      <c r="HK489" s="101"/>
      <c r="HL489" s="101"/>
      <c r="HM489" s="101"/>
      <c r="HN489" s="101"/>
      <c r="HO489" s="101"/>
      <c r="HP489" s="101"/>
      <c r="HQ489" s="101"/>
      <c r="HR489" s="101"/>
      <c r="HS489" s="101"/>
      <c r="HT489" s="101"/>
      <c r="HU489" s="101"/>
      <c r="HV489" s="101"/>
      <c r="HW489" s="101"/>
      <c r="HX489" s="101"/>
      <c r="HY489" s="101"/>
      <c r="HZ489" s="101"/>
      <c r="IA489" s="101"/>
      <c r="IB489" s="101"/>
      <c r="IC489" s="101"/>
      <c r="ID489" s="101"/>
      <c r="IE489" s="101"/>
      <c r="IF489" s="101"/>
      <c r="IG489" s="101"/>
      <c r="IH489" s="101"/>
      <c r="II489" s="101"/>
      <c r="IJ489" s="101"/>
      <c r="IK489" s="101"/>
      <c r="IL489" s="101"/>
      <c r="IM489" s="101"/>
      <c r="IN489" s="101"/>
      <c r="IO489" s="101"/>
      <c r="IP489" s="101"/>
      <c r="IQ489" s="101"/>
      <c r="IR489" s="101"/>
      <c r="IS489" s="101"/>
      <c r="IT489" s="101"/>
      <c r="IU489" s="101"/>
      <c r="IV489" s="101"/>
      <c r="IW489" s="101"/>
      <c r="IX489" s="101"/>
      <c r="IY489" s="101"/>
      <c r="IZ489" s="101"/>
      <c r="JA489" s="101"/>
      <c r="JB489" s="101"/>
      <c r="JC489" s="101"/>
      <c r="JD489" s="101"/>
      <c r="JE489" s="101"/>
      <c r="JF489" s="101"/>
      <c r="JG489" s="101"/>
      <c r="JH489" s="101"/>
      <c r="JI489" s="101"/>
      <c r="JJ489" s="101"/>
      <c r="JK489" s="101"/>
      <c r="JL489" s="101"/>
      <c r="JM489" s="101"/>
      <c r="JN489" s="101"/>
      <c r="JO489" s="101"/>
      <c r="JP489" s="101"/>
      <c r="JQ489" s="101"/>
      <c r="JR489" s="101"/>
      <c r="JS489" s="101"/>
      <c r="JT489" s="101"/>
      <c r="JU489" s="101"/>
      <c r="JV489" s="101"/>
      <c r="JW489" s="101"/>
      <c r="JX489" s="101"/>
      <c r="JY489" s="101"/>
      <c r="JZ489" s="101"/>
      <c r="KA489" s="101"/>
      <c r="KB489" s="101"/>
      <c r="KC489" s="101"/>
      <c r="KD489" s="101"/>
      <c r="KE489" s="101"/>
      <c r="KF489" s="101"/>
      <c r="KG489" s="101"/>
      <c r="KH489" s="101"/>
      <c r="KI489" s="101"/>
      <c r="KJ489" s="101"/>
      <c r="KK489" s="101"/>
      <c r="KL489" s="101"/>
      <c r="KM489" s="101"/>
      <c r="KN489" s="101"/>
      <c r="KO489" s="101"/>
      <c r="KP489" s="101"/>
      <c r="KQ489" s="101"/>
      <c r="KR489" s="101"/>
      <c r="KS489" s="101"/>
      <c r="KT489" s="101"/>
      <c r="KU489" s="101"/>
      <c r="KV489" s="101"/>
      <c r="KW489" s="101"/>
      <c r="KX489" s="101"/>
      <c r="KY489" s="101"/>
      <c r="KZ489" s="101"/>
      <c r="LA489" s="101"/>
    </row>
    <row r="490" spans="1:313" s="6" customFormat="1" ht="30" customHeight="1" x14ac:dyDescent="0.25">
      <c r="A490" s="52"/>
      <c r="B490" s="52"/>
      <c r="C490" s="52"/>
      <c r="D490" s="34"/>
      <c r="E490" s="52">
        <f t="shared" ref="E490" si="86">G490*F490</f>
        <v>23715000</v>
      </c>
      <c r="F490" s="59">
        <v>4.4999999999999998E-2</v>
      </c>
      <c r="G490" s="52">
        <v>527000000</v>
      </c>
      <c r="H490" s="52" t="s">
        <v>390</v>
      </c>
      <c r="I490" s="52"/>
      <c r="J490" s="31"/>
      <c r="K490" s="31"/>
      <c r="L490" s="31" t="s">
        <v>730</v>
      </c>
      <c r="M490" s="21">
        <v>134</v>
      </c>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1"/>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c r="GE490" s="101"/>
      <c r="GF490" s="101"/>
      <c r="GG490" s="101"/>
      <c r="GH490" s="101"/>
      <c r="GI490" s="101"/>
      <c r="GJ490" s="101"/>
      <c r="GK490" s="101"/>
      <c r="GL490" s="101"/>
      <c r="GM490" s="101"/>
      <c r="GN490" s="101"/>
      <c r="GO490" s="101"/>
      <c r="GP490" s="101"/>
      <c r="GQ490" s="101"/>
      <c r="GR490" s="101"/>
      <c r="GS490" s="101"/>
      <c r="GT490" s="101"/>
      <c r="GU490" s="101"/>
      <c r="GV490" s="101"/>
      <c r="GW490" s="101"/>
      <c r="GX490" s="101"/>
      <c r="GY490" s="101"/>
      <c r="GZ490" s="101"/>
      <c r="HA490" s="101"/>
      <c r="HB490" s="101"/>
      <c r="HC490" s="101"/>
      <c r="HD490" s="101"/>
      <c r="HE490" s="101"/>
      <c r="HF490" s="101"/>
      <c r="HG490" s="101"/>
      <c r="HH490" s="101"/>
      <c r="HI490" s="101"/>
      <c r="HJ490" s="101"/>
      <c r="HK490" s="101"/>
      <c r="HL490" s="101"/>
      <c r="HM490" s="101"/>
      <c r="HN490" s="101"/>
      <c r="HO490" s="101"/>
      <c r="HP490" s="101"/>
      <c r="HQ490" s="101"/>
      <c r="HR490" s="101"/>
      <c r="HS490" s="101"/>
      <c r="HT490" s="101"/>
      <c r="HU490" s="101"/>
      <c r="HV490" s="101"/>
      <c r="HW490" s="101"/>
      <c r="HX490" s="101"/>
      <c r="HY490" s="101"/>
      <c r="HZ490" s="101"/>
      <c r="IA490" s="101"/>
      <c r="IB490" s="101"/>
      <c r="IC490" s="101"/>
      <c r="ID490" s="101"/>
      <c r="IE490" s="101"/>
      <c r="IF490" s="101"/>
      <c r="IG490" s="101"/>
      <c r="IH490" s="101"/>
      <c r="II490" s="101"/>
      <c r="IJ490" s="101"/>
      <c r="IK490" s="101"/>
      <c r="IL490" s="101"/>
      <c r="IM490" s="101"/>
      <c r="IN490" s="101"/>
      <c r="IO490" s="101"/>
      <c r="IP490" s="101"/>
      <c r="IQ490" s="101"/>
      <c r="IR490" s="101"/>
      <c r="IS490" s="101"/>
      <c r="IT490" s="101"/>
      <c r="IU490" s="101"/>
      <c r="IV490" s="101"/>
      <c r="IW490" s="101"/>
      <c r="IX490" s="101"/>
      <c r="IY490" s="101"/>
      <c r="IZ490" s="101"/>
      <c r="JA490" s="101"/>
      <c r="JB490" s="101"/>
      <c r="JC490" s="101"/>
      <c r="JD490" s="101"/>
      <c r="JE490" s="101"/>
      <c r="JF490" s="101"/>
      <c r="JG490" s="101"/>
      <c r="JH490" s="101"/>
      <c r="JI490" s="101"/>
      <c r="JJ490" s="101"/>
      <c r="JK490" s="101"/>
      <c r="JL490" s="101"/>
      <c r="JM490" s="101"/>
      <c r="JN490" s="101"/>
      <c r="JO490" s="101"/>
      <c r="JP490" s="101"/>
      <c r="JQ490" s="101"/>
      <c r="JR490" s="101"/>
      <c r="JS490" s="101"/>
      <c r="JT490" s="101"/>
      <c r="JU490" s="101"/>
      <c r="JV490" s="101"/>
      <c r="JW490" s="101"/>
      <c r="JX490" s="101"/>
      <c r="JY490" s="101"/>
      <c r="JZ490" s="101"/>
      <c r="KA490" s="101"/>
      <c r="KB490" s="101"/>
      <c r="KC490" s="101"/>
      <c r="KD490" s="101"/>
      <c r="KE490" s="101"/>
      <c r="KF490" s="101"/>
      <c r="KG490" s="101"/>
      <c r="KH490" s="101"/>
      <c r="KI490" s="101"/>
      <c r="KJ490" s="101"/>
      <c r="KK490" s="101"/>
      <c r="KL490" s="101"/>
      <c r="KM490" s="101"/>
      <c r="KN490" s="101"/>
      <c r="KO490" s="101"/>
      <c r="KP490" s="101"/>
      <c r="KQ490" s="101"/>
      <c r="KR490" s="101"/>
      <c r="KS490" s="101"/>
      <c r="KT490" s="101"/>
      <c r="KU490" s="101"/>
      <c r="KV490" s="101"/>
      <c r="KW490" s="101"/>
      <c r="KX490" s="101"/>
      <c r="KY490" s="101"/>
      <c r="KZ490" s="101"/>
      <c r="LA490" s="101"/>
    </row>
    <row r="491" spans="1:313" s="5" customFormat="1" ht="30" customHeight="1" x14ac:dyDescent="0.25">
      <c r="A491" s="29" t="s">
        <v>763</v>
      </c>
      <c r="B491" s="29"/>
      <c r="C491" s="29"/>
      <c r="D491" s="30"/>
      <c r="E491" s="26">
        <f>G491*F491</f>
        <v>6435000</v>
      </c>
      <c r="F491" s="27">
        <v>4.4999999999999998E-2</v>
      </c>
      <c r="G491" s="26">
        <v>143000000</v>
      </c>
      <c r="H491" s="26" t="s">
        <v>592</v>
      </c>
      <c r="I491" s="26"/>
      <c r="J491" s="29"/>
      <c r="K491" s="29"/>
      <c r="L491" s="29" t="s">
        <v>71</v>
      </c>
      <c r="M491" s="21">
        <v>162</v>
      </c>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1"/>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c r="GE491" s="101"/>
      <c r="GF491" s="101"/>
      <c r="GG491" s="101"/>
      <c r="GH491" s="101"/>
      <c r="GI491" s="101"/>
      <c r="GJ491" s="101"/>
      <c r="GK491" s="101"/>
      <c r="GL491" s="101"/>
      <c r="GM491" s="101"/>
      <c r="GN491" s="101"/>
      <c r="GO491" s="101"/>
      <c r="GP491" s="101"/>
      <c r="GQ491" s="101"/>
      <c r="GR491" s="101"/>
      <c r="GS491" s="101"/>
      <c r="GT491" s="101"/>
      <c r="GU491" s="101"/>
      <c r="GV491" s="101"/>
      <c r="GW491" s="101"/>
      <c r="GX491" s="101"/>
      <c r="GY491" s="101"/>
      <c r="GZ491" s="101"/>
      <c r="HA491" s="101"/>
      <c r="HB491" s="101"/>
      <c r="HC491" s="101"/>
      <c r="HD491" s="101"/>
      <c r="HE491" s="101"/>
      <c r="HF491" s="101"/>
      <c r="HG491" s="101"/>
      <c r="HH491" s="101"/>
      <c r="HI491" s="101"/>
      <c r="HJ491" s="101"/>
      <c r="HK491" s="101"/>
      <c r="HL491" s="101"/>
      <c r="HM491" s="101"/>
      <c r="HN491" s="101"/>
      <c r="HO491" s="101"/>
      <c r="HP491" s="101"/>
      <c r="HQ491" s="101"/>
      <c r="HR491" s="101"/>
      <c r="HS491" s="101"/>
      <c r="HT491" s="101"/>
      <c r="HU491" s="101"/>
      <c r="HV491" s="101"/>
      <c r="HW491" s="101"/>
      <c r="HX491" s="101"/>
      <c r="HY491" s="101"/>
      <c r="HZ491" s="101"/>
      <c r="IA491" s="101"/>
      <c r="IB491" s="101"/>
      <c r="IC491" s="101"/>
      <c r="ID491" s="101"/>
      <c r="IE491" s="101"/>
      <c r="IF491" s="101"/>
      <c r="IG491" s="101"/>
      <c r="IH491" s="101"/>
      <c r="II491" s="101"/>
      <c r="IJ491" s="101"/>
      <c r="IK491" s="101"/>
      <c r="IL491" s="101"/>
      <c r="IM491" s="101"/>
      <c r="IN491" s="101"/>
      <c r="IO491" s="101"/>
      <c r="IP491" s="101"/>
      <c r="IQ491" s="101"/>
      <c r="IR491" s="101"/>
      <c r="IS491" s="101"/>
      <c r="IT491" s="101"/>
      <c r="IU491" s="101"/>
      <c r="IV491" s="101"/>
      <c r="IW491" s="101"/>
      <c r="IX491" s="101"/>
      <c r="IY491" s="101"/>
      <c r="IZ491" s="101"/>
      <c r="JA491" s="101"/>
      <c r="JB491" s="101"/>
      <c r="JC491" s="101"/>
      <c r="JD491" s="101"/>
      <c r="JE491" s="101"/>
      <c r="JF491" s="101"/>
      <c r="JG491" s="101"/>
      <c r="JH491" s="101"/>
      <c r="JI491" s="101"/>
      <c r="JJ491" s="101"/>
      <c r="JK491" s="101"/>
      <c r="JL491" s="101"/>
      <c r="JM491" s="101"/>
      <c r="JN491" s="101"/>
      <c r="JO491" s="101"/>
      <c r="JP491" s="101"/>
      <c r="JQ491" s="101"/>
      <c r="JR491" s="101"/>
      <c r="JS491" s="101"/>
      <c r="JT491" s="101"/>
      <c r="JU491" s="101"/>
      <c r="JV491" s="101"/>
      <c r="JW491" s="101"/>
      <c r="JX491" s="101"/>
      <c r="JY491" s="101"/>
      <c r="JZ491" s="101"/>
      <c r="KA491" s="101"/>
      <c r="KB491" s="101"/>
      <c r="KC491" s="101"/>
      <c r="KD491" s="101"/>
      <c r="KE491" s="101"/>
      <c r="KF491" s="101"/>
      <c r="KG491" s="101"/>
      <c r="KH491" s="101"/>
      <c r="KI491" s="101"/>
      <c r="KJ491" s="101"/>
      <c r="KK491" s="101"/>
      <c r="KL491" s="101"/>
      <c r="KM491" s="101"/>
      <c r="KN491" s="101"/>
      <c r="KO491" s="101"/>
      <c r="KP491" s="101"/>
      <c r="KQ491" s="101"/>
      <c r="KR491" s="101"/>
      <c r="KS491" s="101"/>
      <c r="KT491" s="101"/>
      <c r="KU491" s="101"/>
      <c r="KV491" s="101"/>
      <c r="KW491" s="101"/>
      <c r="KX491" s="101"/>
      <c r="KY491" s="101"/>
      <c r="KZ491" s="101"/>
      <c r="LA491" s="101"/>
    </row>
    <row r="492" spans="1:313" ht="30" customHeight="1" x14ac:dyDescent="0.25">
      <c r="A492" s="29" t="s">
        <v>756</v>
      </c>
      <c r="B492" s="29"/>
      <c r="C492" s="29"/>
      <c r="D492" s="30"/>
      <c r="E492" s="23">
        <f>G492*F492</f>
        <v>12250000</v>
      </c>
      <c r="F492" s="24">
        <v>0.05</v>
      </c>
      <c r="G492" s="23">
        <f>150000000+50000000+85000000-40000000</f>
        <v>245000000</v>
      </c>
      <c r="H492" s="23" t="s">
        <v>230</v>
      </c>
      <c r="I492" s="23" t="s">
        <v>229</v>
      </c>
      <c r="J492" s="23" t="s">
        <v>228</v>
      </c>
      <c r="K492" s="23">
        <v>1</v>
      </c>
      <c r="L492" s="23" t="s">
        <v>227</v>
      </c>
      <c r="M492" s="21">
        <v>165</v>
      </c>
    </row>
    <row r="493" spans="1:313" s="6" customFormat="1" ht="30" customHeight="1" x14ac:dyDescent="0.25">
      <c r="A493" s="88"/>
      <c r="B493" s="88"/>
      <c r="C493" s="88"/>
      <c r="D493" s="89"/>
      <c r="E493" s="23">
        <f>G493*F493</f>
        <v>2925000</v>
      </c>
      <c r="F493" s="88">
        <v>4.4999999999999998E-2</v>
      </c>
      <c r="G493" s="23">
        <v>65000000</v>
      </c>
      <c r="H493" s="47" t="s">
        <v>81</v>
      </c>
      <c r="I493" s="88"/>
      <c r="J493" s="88"/>
      <c r="K493" s="88"/>
      <c r="L493" s="88" t="s">
        <v>65</v>
      </c>
      <c r="M493" s="21">
        <v>177</v>
      </c>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1"/>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c r="GE493" s="101"/>
      <c r="GF493" s="101"/>
      <c r="GG493" s="101"/>
      <c r="GH493" s="101"/>
      <c r="GI493" s="101"/>
      <c r="GJ493" s="101"/>
      <c r="GK493" s="101"/>
      <c r="GL493" s="101"/>
      <c r="GM493" s="101"/>
      <c r="GN493" s="101"/>
      <c r="GO493" s="101"/>
      <c r="GP493" s="101"/>
      <c r="GQ493" s="101"/>
      <c r="GR493" s="101"/>
      <c r="GS493" s="101"/>
      <c r="GT493" s="101"/>
      <c r="GU493" s="101"/>
      <c r="GV493" s="101"/>
      <c r="GW493" s="101"/>
      <c r="GX493" s="101"/>
      <c r="GY493" s="101"/>
      <c r="GZ493" s="101"/>
      <c r="HA493" s="101"/>
      <c r="HB493" s="101"/>
      <c r="HC493" s="101"/>
      <c r="HD493" s="101"/>
      <c r="HE493" s="101"/>
      <c r="HF493" s="101"/>
      <c r="HG493" s="101"/>
      <c r="HH493" s="101"/>
      <c r="HI493" s="101"/>
      <c r="HJ493" s="101"/>
      <c r="HK493" s="101"/>
      <c r="HL493" s="101"/>
      <c r="HM493" s="101"/>
      <c r="HN493" s="101"/>
      <c r="HO493" s="101"/>
      <c r="HP493" s="101"/>
      <c r="HQ493" s="101"/>
      <c r="HR493" s="101"/>
      <c r="HS493" s="101"/>
      <c r="HT493" s="101"/>
      <c r="HU493" s="101"/>
      <c r="HV493" s="101"/>
      <c r="HW493" s="101"/>
      <c r="HX493" s="101"/>
      <c r="HY493" s="101"/>
      <c r="HZ493" s="101"/>
      <c r="IA493" s="101"/>
      <c r="IB493" s="101"/>
      <c r="IC493" s="101"/>
      <c r="ID493" s="101"/>
      <c r="IE493" s="101"/>
      <c r="IF493" s="101"/>
      <c r="IG493" s="101"/>
      <c r="IH493" s="101"/>
      <c r="II493" s="101"/>
      <c r="IJ493" s="101"/>
      <c r="IK493" s="101"/>
      <c r="IL493" s="101"/>
      <c r="IM493" s="101"/>
      <c r="IN493" s="101"/>
      <c r="IO493" s="101"/>
      <c r="IP493" s="101"/>
      <c r="IQ493" s="101"/>
      <c r="IR493" s="101"/>
      <c r="IS493" s="101"/>
      <c r="IT493" s="101"/>
      <c r="IU493" s="101"/>
      <c r="IV493" s="101"/>
      <c r="IW493" s="101"/>
      <c r="IX493" s="101"/>
      <c r="IY493" s="101"/>
      <c r="IZ493" s="101"/>
      <c r="JA493" s="101"/>
      <c r="JB493" s="101"/>
      <c r="JC493" s="101"/>
      <c r="JD493" s="101"/>
      <c r="JE493" s="101"/>
      <c r="JF493" s="101"/>
      <c r="JG493" s="101"/>
      <c r="JH493" s="101"/>
      <c r="JI493" s="101"/>
      <c r="JJ493" s="101"/>
      <c r="JK493" s="101"/>
      <c r="JL493" s="101"/>
      <c r="JM493" s="101"/>
      <c r="JN493" s="101"/>
      <c r="JO493" s="101"/>
      <c r="JP493" s="101"/>
      <c r="JQ493" s="101"/>
      <c r="JR493" s="101"/>
      <c r="JS493" s="101"/>
      <c r="JT493" s="101"/>
      <c r="JU493" s="101"/>
      <c r="JV493" s="101"/>
      <c r="JW493" s="101"/>
      <c r="JX493" s="101"/>
      <c r="JY493" s="101"/>
      <c r="JZ493" s="101"/>
      <c r="KA493" s="101"/>
      <c r="KB493" s="101"/>
      <c r="KC493" s="101"/>
      <c r="KD493" s="101"/>
      <c r="KE493" s="101"/>
      <c r="KF493" s="101"/>
      <c r="KG493" s="101"/>
      <c r="KH493" s="101"/>
      <c r="KI493" s="101"/>
      <c r="KJ493" s="101"/>
      <c r="KK493" s="101"/>
      <c r="KL493" s="101"/>
      <c r="KM493" s="101"/>
      <c r="KN493" s="101"/>
      <c r="KO493" s="101"/>
      <c r="KP493" s="101"/>
      <c r="KQ493" s="101"/>
      <c r="KR493" s="101"/>
      <c r="KS493" s="101"/>
      <c r="KT493" s="101"/>
      <c r="KU493" s="101"/>
      <c r="KV493" s="101"/>
      <c r="KW493" s="101"/>
      <c r="KX493" s="101"/>
      <c r="KY493" s="101"/>
      <c r="KZ493" s="101"/>
      <c r="LA493" s="101"/>
    </row>
    <row r="494" spans="1:313" s="6" customFormat="1" ht="30" customHeight="1" x14ac:dyDescent="0.25">
      <c r="A494" s="21" t="s">
        <v>771</v>
      </c>
      <c r="B494" s="21"/>
      <c r="C494" s="21"/>
      <c r="D494" s="22"/>
      <c r="E494" s="23">
        <f t="shared" ref="E494" si="87">G494*F494</f>
        <v>50000</v>
      </c>
      <c r="F494" s="27">
        <v>0.05</v>
      </c>
      <c r="G494" s="23">
        <v>1000000</v>
      </c>
      <c r="H494" s="23" t="s">
        <v>599</v>
      </c>
      <c r="I494" s="23"/>
      <c r="J494" s="21"/>
      <c r="K494" s="21"/>
      <c r="L494" s="21" t="s">
        <v>410</v>
      </c>
      <c r="M494" s="21">
        <v>182</v>
      </c>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1"/>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c r="GE494" s="101"/>
      <c r="GF494" s="101"/>
      <c r="GG494" s="101"/>
      <c r="GH494" s="101"/>
      <c r="GI494" s="101"/>
      <c r="GJ494" s="101"/>
      <c r="GK494" s="101"/>
      <c r="GL494" s="101"/>
      <c r="GM494" s="101"/>
      <c r="GN494" s="101"/>
      <c r="GO494" s="101"/>
      <c r="GP494" s="101"/>
      <c r="GQ494" s="101"/>
      <c r="GR494" s="101"/>
      <c r="GS494" s="101"/>
      <c r="GT494" s="101"/>
      <c r="GU494" s="101"/>
      <c r="GV494" s="101"/>
      <c r="GW494" s="101"/>
      <c r="GX494" s="101"/>
      <c r="GY494" s="101"/>
      <c r="GZ494" s="101"/>
      <c r="HA494" s="101"/>
      <c r="HB494" s="101"/>
      <c r="HC494" s="101"/>
      <c r="HD494" s="101"/>
      <c r="HE494" s="101"/>
      <c r="HF494" s="101"/>
      <c r="HG494" s="101"/>
      <c r="HH494" s="101"/>
      <c r="HI494" s="101"/>
      <c r="HJ494" s="101"/>
      <c r="HK494" s="101"/>
      <c r="HL494" s="101"/>
      <c r="HM494" s="101"/>
      <c r="HN494" s="101"/>
      <c r="HO494" s="101"/>
      <c r="HP494" s="101"/>
      <c r="HQ494" s="101"/>
      <c r="HR494" s="101"/>
      <c r="HS494" s="101"/>
      <c r="HT494" s="101"/>
      <c r="HU494" s="101"/>
      <c r="HV494" s="101"/>
      <c r="HW494" s="101"/>
      <c r="HX494" s="101"/>
      <c r="HY494" s="101"/>
      <c r="HZ494" s="101"/>
      <c r="IA494" s="101"/>
      <c r="IB494" s="101"/>
      <c r="IC494" s="101"/>
      <c r="ID494" s="101"/>
      <c r="IE494" s="101"/>
      <c r="IF494" s="101"/>
      <c r="IG494" s="101"/>
      <c r="IH494" s="101"/>
      <c r="II494" s="101"/>
      <c r="IJ494" s="101"/>
      <c r="IK494" s="101"/>
      <c r="IL494" s="101"/>
      <c r="IM494" s="101"/>
      <c r="IN494" s="101"/>
      <c r="IO494" s="101"/>
      <c r="IP494" s="101"/>
      <c r="IQ494" s="101"/>
      <c r="IR494" s="101"/>
      <c r="IS494" s="101"/>
      <c r="IT494" s="101"/>
      <c r="IU494" s="101"/>
      <c r="IV494" s="101"/>
      <c r="IW494" s="101"/>
      <c r="IX494" s="101"/>
      <c r="IY494" s="101"/>
      <c r="IZ494" s="101"/>
      <c r="JA494" s="101"/>
      <c r="JB494" s="101"/>
      <c r="JC494" s="101"/>
      <c r="JD494" s="101"/>
      <c r="JE494" s="101"/>
      <c r="JF494" s="101"/>
      <c r="JG494" s="101"/>
      <c r="JH494" s="101"/>
      <c r="JI494" s="101"/>
      <c r="JJ494" s="101"/>
      <c r="JK494" s="101"/>
      <c r="JL494" s="101"/>
      <c r="JM494" s="101"/>
      <c r="JN494" s="101"/>
      <c r="JO494" s="101"/>
      <c r="JP494" s="101"/>
      <c r="JQ494" s="101"/>
      <c r="JR494" s="101"/>
      <c r="JS494" s="101"/>
      <c r="JT494" s="101"/>
      <c r="JU494" s="101"/>
      <c r="JV494" s="101"/>
      <c r="JW494" s="101"/>
      <c r="JX494" s="101"/>
      <c r="JY494" s="101"/>
      <c r="JZ494" s="101"/>
      <c r="KA494" s="101"/>
      <c r="KB494" s="101"/>
      <c r="KC494" s="101"/>
      <c r="KD494" s="101"/>
      <c r="KE494" s="101"/>
      <c r="KF494" s="101"/>
      <c r="KG494" s="101"/>
      <c r="KH494" s="101"/>
      <c r="KI494" s="101"/>
      <c r="KJ494" s="101"/>
      <c r="KK494" s="101"/>
      <c r="KL494" s="101"/>
      <c r="KM494" s="101"/>
      <c r="KN494" s="101"/>
      <c r="KO494" s="101"/>
      <c r="KP494" s="101"/>
      <c r="KQ494" s="101"/>
      <c r="KR494" s="101"/>
      <c r="KS494" s="101"/>
      <c r="KT494" s="101"/>
      <c r="KU494" s="101"/>
      <c r="KV494" s="101"/>
      <c r="KW494" s="101"/>
      <c r="KX494" s="101"/>
      <c r="KY494" s="101"/>
      <c r="KZ494" s="101"/>
      <c r="LA494" s="101"/>
    </row>
    <row r="495" spans="1:313" s="6" customFormat="1" ht="30" customHeight="1" x14ac:dyDescent="0.25">
      <c r="A495" s="52" t="s">
        <v>800</v>
      </c>
      <c r="B495" s="52"/>
      <c r="C495" s="52"/>
      <c r="D495" s="34"/>
      <c r="E495" s="52">
        <f t="shared" ref="E495" si="88">G495*F495</f>
        <v>2025000</v>
      </c>
      <c r="F495" s="59">
        <v>4.4999999999999998E-2</v>
      </c>
      <c r="G495" s="52">
        <v>45000000</v>
      </c>
      <c r="H495" s="52" t="s">
        <v>801</v>
      </c>
      <c r="I495" s="52"/>
      <c r="J495" s="52"/>
      <c r="K495" s="52">
        <v>15</v>
      </c>
      <c r="L495" s="55" t="s">
        <v>183</v>
      </c>
      <c r="M495" s="21">
        <v>202</v>
      </c>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1"/>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c r="GE495" s="101"/>
      <c r="GF495" s="101"/>
      <c r="GG495" s="101"/>
      <c r="GH495" s="101"/>
      <c r="GI495" s="101"/>
      <c r="GJ495" s="101"/>
      <c r="GK495" s="101"/>
      <c r="GL495" s="101"/>
      <c r="GM495" s="101"/>
      <c r="GN495" s="101"/>
      <c r="GO495" s="101"/>
      <c r="GP495" s="101"/>
      <c r="GQ495" s="101"/>
      <c r="GR495" s="101"/>
      <c r="GS495" s="101"/>
      <c r="GT495" s="101"/>
      <c r="GU495" s="101"/>
      <c r="GV495" s="101"/>
      <c r="GW495" s="101"/>
      <c r="GX495" s="101"/>
      <c r="GY495" s="101"/>
      <c r="GZ495" s="101"/>
      <c r="HA495" s="101"/>
      <c r="HB495" s="101"/>
      <c r="HC495" s="101"/>
      <c r="HD495" s="101"/>
      <c r="HE495" s="101"/>
      <c r="HF495" s="101"/>
      <c r="HG495" s="101"/>
      <c r="HH495" s="101"/>
      <c r="HI495" s="101"/>
      <c r="HJ495" s="101"/>
      <c r="HK495" s="101"/>
      <c r="HL495" s="101"/>
      <c r="HM495" s="101"/>
      <c r="HN495" s="101"/>
      <c r="HO495" s="101"/>
      <c r="HP495" s="101"/>
      <c r="HQ495" s="101"/>
      <c r="HR495" s="101"/>
      <c r="HS495" s="101"/>
      <c r="HT495" s="101"/>
      <c r="HU495" s="101"/>
      <c r="HV495" s="101"/>
      <c r="HW495" s="101"/>
      <c r="HX495" s="101"/>
      <c r="HY495" s="101"/>
      <c r="HZ495" s="101"/>
      <c r="IA495" s="101"/>
      <c r="IB495" s="101"/>
      <c r="IC495" s="101"/>
      <c r="ID495" s="101"/>
      <c r="IE495" s="101"/>
      <c r="IF495" s="101"/>
      <c r="IG495" s="101"/>
      <c r="IH495" s="101"/>
      <c r="II495" s="101"/>
      <c r="IJ495" s="101"/>
      <c r="IK495" s="101"/>
      <c r="IL495" s="101"/>
      <c r="IM495" s="101"/>
      <c r="IN495" s="101"/>
      <c r="IO495" s="101"/>
      <c r="IP495" s="101"/>
      <c r="IQ495" s="101"/>
      <c r="IR495" s="101"/>
      <c r="IS495" s="101"/>
      <c r="IT495" s="101"/>
      <c r="IU495" s="101"/>
      <c r="IV495" s="101"/>
      <c r="IW495" s="101"/>
      <c r="IX495" s="101"/>
      <c r="IY495" s="101"/>
      <c r="IZ495" s="101"/>
      <c r="JA495" s="101"/>
      <c r="JB495" s="101"/>
      <c r="JC495" s="101"/>
      <c r="JD495" s="101"/>
      <c r="JE495" s="101"/>
      <c r="JF495" s="101"/>
      <c r="JG495" s="101"/>
      <c r="JH495" s="101"/>
      <c r="JI495" s="101"/>
      <c r="JJ495" s="101"/>
      <c r="JK495" s="101"/>
      <c r="JL495" s="101"/>
      <c r="JM495" s="101"/>
      <c r="JN495" s="101"/>
      <c r="JO495" s="101"/>
      <c r="JP495" s="101"/>
      <c r="JQ495" s="101"/>
      <c r="JR495" s="101"/>
      <c r="JS495" s="101"/>
      <c r="JT495" s="101"/>
      <c r="JU495" s="101"/>
      <c r="JV495" s="101"/>
      <c r="JW495" s="101"/>
      <c r="JX495" s="101"/>
      <c r="JY495" s="101"/>
      <c r="JZ495" s="101"/>
      <c r="KA495" s="101"/>
      <c r="KB495" s="101"/>
      <c r="KC495" s="101"/>
      <c r="KD495" s="101"/>
      <c r="KE495" s="101"/>
      <c r="KF495" s="101"/>
      <c r="KG495" s="101"/>
      <c r="KH495" s="101"/>
      <c r="KI495" s="101"/>
      <c r="KJ495" s="101"/>
      <c r="KK495" s="101"/>
      <c r="KL495" s="101"/>
      <c r="KM495" s="101"/>
      <c r="KN495" s="101"/>
      <c r="KO495" s="101"/>
      <c r="KP495" s="101"/>
      <c r="KQ495" s="101"/>
      <c r="KR495" s="101"/>
      <c r="KS495" s="101"/>
      <c r="KT495" s="101"/>
      <c r="KU495" s="101"/>
      <c r="KV495" s="101"/>
      <c r="KW495" s="101"/>
      <c r="KX495" s="101"/>
      <c r="KY495" s="101"/>
      <c r="KZ495" s="101"/>
      <c r="LA495" s="101"/>
    </row>
    <row r="496" spans="1:313" s="6" customFormat="1" ht="30" customHeight="1" x14ac:dyDescent="0.25">
      <c r="A496" s="31" t="s">
        <v>782</v>
      </c>
      <c r="B496" s="31"/>
      <c r="C496" s="31"/>
      <c r="D496" s="22"/>
      <c r="E496" s="52">
        <f t="shared" ref="E496" si="89">G496*F496</f>
        <v>6500000</v>
      </c>
      <c r="F496" s="59">
        <v>0.05</v>
      </c>
      <c r="G496" s="52">
        <v>130000000</v>
      </c>
      <c r="H496" s="21" t="s">
        <v>185</v>
      </c>
      <c r="I496" s="21"/>
      <c r="J496" s="21"/>
      <c r="K496" s="21">
        <v>23</v>
      </c>
      <c r="L496" s="21" t="s">
        <v>184</v>
      </c>
      <c r="M496" s="21">
        <v>211</v>
      </c>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1"/>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c r="GE496" s="101"/>
      <c r="GF496" s="101"/>
      <c r="GG496" s="101"/>
      <c r="GH496" s="101"/>
      <c r="GI496" s="101"/>
      <c r="GJ496" s="101"/>
      <c r="GK496" s="101"/>
      <c r="GL496" s="101"/>
      <c r="GM496" s="101"/>
      <c r="GN496" s="101"/>
      <c r="GO496" s="101"/>
      <c r="GP496" s="101"/>
      <c r="GQ496" s="101"/>
      <c r="GR496" s="101"/>
      <c r="GS496" s="101"/>
      <c r="GT496" s="101"/>
      <c r="GU496" s="101"/>
      <c r="GV496" s="101"/>
      <c r="GW496" s="101"/>
      <c r="GX496" s="101"/>
      <c r="GY496" s="101"/>
      <c r="GZ496" s="101"/>
      <c r="HA496" s="101"/>
      <c r="HB496" s="101"/>
      <c r="HC496" s="101"/>
      <c r="HD496" s="101"/>
      <c r="HE496" s="101"/>
      <c r="HF496" s="101"/>
      <c r="HG496" s="101"/>
      <c r="HH496" s="101"/>
      <c r="HI496" s="101"/>
      <c r="HJ496" s="101"/>
      <c r="HK496" s="101"/>
      <c r="HL496" s="101"/>
      <c r="HM496" s="101"/>
      <c r="HN496" s="101"/>
      <c r="HO496" s="101"/>
      <c r="HP496" s="101"/>
      <c r="HQ496" s="101"/>
      <c r="HR496" s="101"/>
      <c r="HS496" s="101"/>
      <c r="HT496" s="101"/>
      <c r="HU496" s="101"/>
      <c r="HV496" s="101"/>
      <c r="HW496" s="101"/>
      <c r="HX496" s="101"/>
      <c r="HY496" s="101"/>
      <c r="HZ496" s="101"/>
      <c r="IA496" s="101"/>
      <c r="IB496" s="101"/>
      <c r="IC496" s="101"/>
      <c r="ID496" s="101"/>
      <c r="IE496" s="101"/>
      <c r="IF496" s="101"/>
      <c r="IG496" s="101"/>
      <c r="IH496" s="101"/>
      <c r="II496" s="101"/>
      <c r="IJ496" s="101"/>
      <c r="IK496" s="101"/>
      <c r="IL496" s="101"/>
      <c r="IM496" s="101"/>
      <c r="IN496" s="101"/>
      <c r="IO496" s="101"/>
      <c r="IP496" s="101"/>
      <c r="IQ496" s="101"/>
      <c r="IR496" s="101"/>
      <c r="IS496" s="101"/>
      <c r="IT496" s="101"/>
      <c r="IU496" s="101"/>
      <c r="IV496" s="101"/>
      <c r="IW496" s="101"/>
      <c r="IX496" s="101"/>
      <c r="IY496" s="101"/>
      <c r="IZ496" s="101"/>
      <c r="JA496" s="101"/>
      <c r="JB496" s="101"/>
      <c r="JC496" s="101"/>
      <c r="JD496" s="101"/>
      <c r="JE496" s="101"/>
      <c r="JF496" s="101"/>
      <c r="JG496" s="101"/>
      <c r="JH496" s="101"/>
      <c r="JI496" s="101"/>
      <c r="JJ496" s="101"/>
      <c r="JK496" s="101"/>
      <c r="JL496" s="101"/>
      <c r="JM496" s="101"/>
      <c r="JN496" s="101"/>
      <c r="JO496" s="101"/>
      <c r="JP496" s="101"/>
      <c r="JQ496" s="101"/>
      <c r="JR496" s="101"/>
      <c r="JS496" s="101"/>
      <c r="JT496" s="101"/>
      <c r="JU496" s="101"/>
      <c r="JV496" s="101"/>
      <c r="JW496" s="101"/>
      <c r="JX496" s="101"/>
      <c r="JY496" s="101"/>
      <c r="JZ496" s="101"/>
      <c r="KA496" s="101"/>
      <c r="KB496" s="101"/>
      <c r="KC496" s="101"/>
      <c r="KD496" s="101"/>
      <c r="KE496" s="101"/>
      <c r="KF496" s="101"/>
      <c r="KG496" s="101"/>
      <c r="KH496" s="101"/>
      <c r="KI496" s="101"/>
      <c r="KJ496" s="101"/>
      <c r="KK496" s="101"/>
      <c r="KL496" s="101"/>
      <c r="KM496" s="101"/>
      <c r="KN496" s="101"/>
      <c r="KO496" s="101"/>
      <c r="KP496" s="101"/>
      <c r="KQ496" s="101"/>
      <c r="KR496" s="101"/>
      <c r="KS496" s="101"/>
      <c r="KT496" s="101"/>
      <c r="KU496" s="101"/>
      <c r="KV496" s="101"/>
      <c r="KW496" s="101"/>
      <c r="KX496" s="101"/>
      <c r="KY496" s="101"/>
      <c r="KZ496" s="101"/>
      <c r="LA496" s="101"/>
    </row>
    <row r="497" spans="1:313" s="6" customFormat="1" ht="30" customHeight="1" x14ac:dyDescent="0.25">
      <c r="A497" s="52" t="s">
        <v>791</v>
      </c>
      <c r="B497" s="52"/>
      <c r="C497" s="52"/>
      <c r="D497" s="34"/>
      <c r="E497" s="52">
        <f t="shared" ref="E497" si="90">G497*F497</f>
        <v>2400000</v>
      </c>
      <c r="F497" s="59">
        <v>0.04</v>
      </c>
      <c r="G497" s="52">
        <v>60000000</v>
      </c>
      <c r="H497" s="31" t="s">
        <v>220</v>
      </c>
      <c r="I497" s="31"/>
      <c r="J497" s="31"/>
      <c r="K497" s="31">
        <v>25</v>
      </c>
      <c r="L497" s="31" t="s">
        <v>219</v>
      </c>
      <c r="M497" s="21">
        <v>245</v>
      </c>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1"/>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c r="GE497" s="101"/>
      <c r="GF497" s="101"/>
      <c r="GG497" s="101"/>
      <c r="GH497" s="101"/>
      <c r="GI497" s="101"/>
      <c r="GJ497" s="101"/>
      <c r="GK497" s="101"/>
      <c r="GL497" s="101"/>
      <c r="GM497" s="101"/>
      <c r="GN497" s="101"/>
      <c r="GO497" s="101"/>
      <c r="GP497" s="101"/>
      <c r="GQ497" s="101"/>
      <c r="GR497" s="101"/>
      <c r="GS497" s="101"/>
      <c r="GT497" s="101"/>
      <c r="GU497" s="101"/>
      <c r="GV497" s="101"/>
      <c r="GW497" s="101"/>
      <c r="GX497" s="101"/>
      <c r="GY497" s="101"/>
      <c r="GZ497" s="101"/>
      <c r="HA497" s="101"/>
      <c r="HB497" s="101"/>
      <c r="HC497" s="101"/>
      <c r="HD497" s="101"/>
      <c r="HE497" s="101"/>
      <c r="HF497" s="101"/>
      <c r="HG497" s="101"/>
      <c r="HH497" s="101"/>
      <c r="HI497" s="101"/>
      <c r="HJ497" s="101"/>
      <c r="HK497" s="101"/>
      <c r="HL497" s="101"/>
      <c r="HM497" s="101"/>
      <c r="HN497" s="101"/>
      <c r="HO497" s="101"/>
      <c r="HP497" s="101"/>
      <c r="HQ497" s="101"/>
      <c r="HR497" s="101"/>
      <c r="HS497" s="101"/>
      <c r="HT497" s="101"/>
      <c r="HU497" s="101"/>
      <c r="HV497" s="101"/>
      <c r="HW497" s="101"/>
      <c r="HX497" s="101"/>
      <c r="HY497" s="101"/>
      <c r="HZ497" s="101"/>
      <c r="IA497" s="101"/>
      <c r="IB497" s="101"/>
      <c r="IC497" s="101"/>
      <c r="ID497" s="101"/>
      <c r="IE497" s="101"/>
      <c r="IF497" s="101"/>
      <c r="IG497" s="101"/>
      <c r="IH497" s="101"/>
      <c r="II497" s="101"/>
      <c r="IJ497" s="101"/>
      <c r="IK497" s="101"/>
      <c r="IL497" s="101"/>
      <c r="IM497" s="101"/>
      <c r="IN497" s="101"/>
      <c r="IO497" s="101"/>
      <c r="IP497" s="101"/>
      <c r="IQ497" s="101"/>
      <c r="IR497" s="101"/>
      <c r="IS497" s="101"/>
      <c r="IT497" s="101"/>
      <c r="IU497" s="101"/>
      <c r="IV497" s="101"/>
      <c r="IW497" s="101"/>
      <c r="IX497" s="101"/>
      <c r="IY497" s="101"/>
      <c r="IZ497" s="101"/>
      <c r="JA497" s="101"/>
      <c r="JB497" s="101"/>
      <c r="JC497" s="101"/>
      <c r="JD497" s="101"/>
      <c r="JE497" s="101"/>
      <c r="JF497" s="101"/>
      <c r="JG497" s="101"/>
      <c r="JH497" s="101"/>
      <c r="JI497" s="101"/>
      <c r="JJ497" s="101"/>
      <c r="JK497" s="101"/>
      <c r="JL497" s="101"/>
      <c r="JM497" s="101"/>
      <c r="JN497" s="101"/>
      <c r="JO497" s="101"/>
      <c r="JP497" s="101"/>
      <c r="JQ497" s="101"/>
      <c r="JR497" s="101"/>
      <c r="JS497" s="101"/>
      <c r="JT497" s="101"/>
      <c r="JU497" s="101"/>
      <c r="JV497" s="101"/>
      <c r="JW497" s="101"/>
      <c r="JX497" s="101"/>
      <c r="JY497" s="101"/>
      <c r="JZ497" s="101"/>
      <c r="KA497" s="101"/>
      <c r="KB497" s="101"/>
      <c r="KC497" s="101"/>
      <c r="KD497" s="101"/>
      <c r="KE497" s="101"/>
      <c r="KF497" s="101"/>
      <c r="KG497" s="101"/>
      <c r="KH497" s="101"/>
      <c r="KI497" s="101"/>
      <c r="KJ497" s="101"/>
      <c r="KK497" s="101"/>
      <c r="KL497" s="101"/>
      <c r="KM497" s="101"/>
      <c r="KN497" s="101"/>
      <c r="KO497" s="101"/>
      <c r="KP497" s="101"/>
      <c r="KQ497" s="101"/>
      <c r="KR497" s="101"/>
      <c r="KS497" s="101"/>
      <c r="KT497" s="101"/>
      <c r="KU497" s="101"/>
      <c r="KV497" s="101"/>
      <c r="KW497" s="101"/>
      <c r="KX497" s="101"/>
      <c r="KY497" s="101"/>
      <c r="KZ497" s="101"/>
      <c r="LA497" s="101"/>
    </row>
    <row r="498" spans="1:313" s="6" customFormat="1" ht="30" customHeight="1" x14ac:dyDescent="0.25">
      <c r="A498" s="21"/>
      <c r="B498" s="21"/>
      <c r="C498" s="21"/>
      <c r="D498" s="22"/>
      <c r="E498" s="23">
        <v>450000</v>
      </c>
      <c r="F498" s="24"/>
      <c r="G498" s="23"/>
      <c r="H498" s="23"/>
      <c r="I498" s="23"/>
      <c r="J498" s="21"/>
      <c r="K498" s="21"/>
      <c r="L498" s="21" t="s">
        <v>794</v>
      </c>
      <c r="M498" s="2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1"/>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c r="GE498" s="101"/>
      <c r="GF498" s="101"/>
      <c r="GG498" s="101"/>
      <c r="GH498" s="101"/>
      <c r="GI498" s="101"/>
      <c r="GJ498" s="101"/>
      <c r="GK498" s="101"/>
      <c r="GL498" s="101"/>
      <c r="GM498" s="101"/>
      <c r="GN498" s="101"/>
      <c r="GO498" s="101"/>
      <c r="GP498" s="101"/>
      <c r="GQ498" s="101"/>
      <c r="GR498" s="101"/>
      <c r="GS498" s="101"/>
      <c r="GT498" s="101"/>
      <c r="GU498" s="101"/>
      <c r="GV498" s="101"/>
      <c r="GW498" s="101"/>
      <c r="GX498" s="101"/>
      <c r="GY498" s="101"/>
      <c r="GZ498" s="101"/>
      <c r="HA498" s="101"/>
      <c r="HB498" s="101"/>
      <c r="HC498" s="101"/>
      <c r="HD498" s="101"/>
      <c r="HE498" s="101"/>
      <c r="HF498" s="101"/>
      <c r="HG498" s="101"/>
      <c r="HH498" s="101"/>
      <c r="HI498" s="101"/>
      <c r="HJ498" s="101"/>
      <c r="HK498" s="101"/>
      <c r="HL498" s="101"/>
      <c r="HM498" s="101"/>
      <c r="HN498" s="101"/>
      <c r="HO498" s="101"/>
      <c r="HP498" s="101"/>
      <c r="HQ498" s="101"/>
      <c r="HR498" s="101"/>
      <c r="HS498" s="101"/>
      <c r="HT498" s="101"/>
      <c r="HU498" s="101"/>
      <c r="HV498" s="101"/>
      <c r="HW498" s="101"/>
      <c r="HX498" s="101"/>
      <c r="HY498" s="101"/>
      <c r="HZ498" s="101"/>
      <c r="IA498" s="101"/>
      <c r="IB498" s="101"/>
      <c r="IC498" s="101"/>
      <c r="ID498" s="101"/>
      <c r="IE498" s="101"/>
      <c r="IF498" s="101"/>
      <c r="IG498" s="101"/>
      <c r="IH498" s="101"/>
      <c r="II498" s="101"/>
      <c r="IJ498" s="101"/>
      <c r="IK498" s="101"/>
      <c r="IL498" s="101"/>
      <c r="IM498" s="101"/>
      <c r="IN498" s="101"/>
      <c r="IO498" s="101"/>
      <c r="IP498" s="101"/>
      <c r="IQ498" s="101"/>
      <c r="IR498" s="101"/>
      <c r="IS498" s="101"/>
      <c r="IT498" s="101"/>
      <c r="IU498" s="101"/>
      <c r="IV498" s="101"/>
      <c r="IW498" s="101"/>
      <c r="IX498" s="101"/>
      <c r="IY498" s="101"/>
      <c r="IZ498" s="101"/>
      <c r="JA498" s="101"/>
      <c r="JB498" s="101"/>
      <c r="JC498" s="101"/>
      <c r="JD498" s="101"/>
      <c r="JE498" s="101"/>
      <c r="JF498" s="101"/>
      <c r="JG498" s="101"/>
      <c r="JH498" s="101"/>
      <c r="JI498" s="101"/>
      <c r="JJ498" s="101"/>
      <c r="JK498" s="101"/>
      <c r="JL498" s="101"/>
      <c r="JM498" s="101"/>
      <c r="JN498" s="101"/>
      <c r="JO498" s="101"/>
      <c r="JP498" s="101"/>
      <c r="JQ498" s="101"/>
      <c r="JR498" s="101"/>
      <c r="JS498" s="101"/>
      <c r="JT498" s="101"/>
      <c r="JU498" s="101"/>
      <c r="JV498" s="101"/>
      <c r="JW498" s="101"/>
      <c r="JX498" s="101"/>
      <c r="JY498" s="101"/>
      <c r="JZ498" s="101"/>
      <c r="KA498" s="101"/>
      <c r="KB498" s="101"/>
      <c r="KC498" s="101"/>
      <c r="KD498" s="101"/>
      <c r="KE498" s="101"/>
      <c r="KF498" s="101"/>
      <c r="KG498" s="101"/>
      <c r="KH498" s="101"/>
      <c r="KI498" s="101"/>
      <c r="KJ498" s="101"/>
      <c r="KK498" s="101"/>
      <c r="KL498" s="101"/>
      <c r="KM498" s="101"/>
      <c r="KN498" s="101"/>
      <c r="KO498" s="101"/>
      <c r="KP498" s="101"/>
      <c r="KQ498" s="101"/>
      <c r="KR498" s="101"/>
      <c r="KS498" s="101"/>
      <c r="KT498" s="101"/>
      <c r="KU498" s="101"/>
      <c r="KV498" s="101"/>
      <c r="KW498" s="101"/>
      <c r="KX498" s="101"/>
      <c r="KY498" s="101"/>
      <c r="KZ498" s="101"/>
      <c r="LA498" s="101"/>
    </row>
    <row r="499" spans="1:313" s="6" customFormat="1" ht="30" customHeight="1" x14ac:dyDescent="0.25">
      <c r="A499" s="21"/>
      <c r="B499" s="21"/>
      <c r="C499" s="21"/>
      <c r="D499" s="22"/>
      <c r="E499" s="23">
        <v>7000000</v>
      </c>
      <c r="F499" s="24"/>
      <c r="G499" s="23"/>
      <c r="H499" s="23" t="s">
        <v>496</v>
      </c>
      <c r="I499" s="23"/>
      <c r="J499" s="21"/>
      <c r="K499" s="21"/>
      <c r="L499" s="21" t="s">
        <v>623</v>
      </c>
      <c r="M499" s="21">
        <v>2</v>
      </c>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1"/>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c r="GE499" s="101"/>
      <c r="GF499" s="101"/>
      <c r="GG499" s="101"/>
      <c r="GH499" s="101"/>
      <c r="GI499" s="101"/>
      <c r="GJ499" s="101"/>
      <c r="GK499" s="101"/>
      <c r="GL499" s="101"/>
      <c r="GM499" s="101"/>
      <c r="GN499" s="101"/>
      <c r="GO499" s="101"/>
      <c r="GP499" s="101"/>
      <c r="GQ499" s="101"/>
      <c r="GR499" s="101"/>
      <c r="GS499" s="101"/>
      <c r="GT499" s="101"/>
      <c r="GU499" s="101"/>
      <c r="GV499" s="101"/>
      <c r="GW499" s="101"/>
      <c r="GX499" s="101"/>
      <c r="GY499" s="101"/>
      <c r="GZ499" s="101"/>
      <c r="HA499" s="101"/>
      <c r="HB499" s="101"/>
      <c r="HC499" s="101"/>
      <c r="HD499" s="101"/>
      <c r="HE499" s="101"/>
      <c r="HF499" s="101"/>
      <c r="HG499" s="101"/>
      <c r="HH499" s="101"/>
      <c r="HI499" s="101"/>
      <c r="HJ499" s="101"/>
      <c r="HK499" s="101"/>
      <c r="HL499" s="101"/>
      <c r="HM499" s="101"/>
      <c r="HN499" s="101"/>
      <c r="HO499" s="101"/>
      <c r="HP499" s="101"/>
      <c r="HQ499" s="101"/>
      <c r="HR499" s="101"/>
      <c r="HS499" s="101"/>
      <c r="HT499" s="101"/>
      <c r="HU499" s="101"/>
      <c r="HV499" s="101"/>
      <c r="HW499" s="101"/>
      <c r="HX499" s="101"/>
      <c r="HY499" s="101"/>
      <c r="HZ499" s="101"/>
      <c r="IA499" s="101"/>
      <c r="IB499" s="101"/>
      <c r="IC499" s="101"/>
      <c r="ID499" s="101"/>
      <c r="IE499" s="101"/>
      <c r="IF499" s="101"/>
      <c r="IG499" s="101"/>
      <c r="IH499" s="101"/>
      <c r="II499" s="101"/>
      <c r="IJ499" s="101"/>
      <c r="IK499" s="101"/>
      <c r="IL499" s="101"/>
      <c r="IM499" s="101"/>
      <c r="IN499" s="101"/>
      <c r="IO499" s="101"/>
      <c r="IP499" s="101"/>
      <c r="IQ499" s="101"/>
      <c r="IR499" s="101"/>
      <c r="IS499" s="101"/>
      <c r="IT499" s="101"/>
      <c r="IU499" s="101"/>
      <c r="IV499" s="101"/>
      <c r="IW499" s="101"/>
      <c r="IX499" s="101"/>
      <c r="IY499" s="101"/>
      <c r="IZ499" s="101"/>
      <c r="JA499" s="101"/>
      <c r="JB499" s="101"/>
      <c r="JC499" s="101"/>
      <c r="JD499" s="101"/>
      <c r="JE499" s="101"/>
      <c r="JF499" s="101"/>
      <c r="JG499" s="101"/>
      <c r="JH499" s="101"/>
      <c r="JI499" s="101"/>
      <c r="JJ499" s="101"/>
      <c r="JK499" s="101"/>
      <c r="JL499" s="101"/>
      <c r="JM499" s="101"/>
      <c r="JN499" s="101"/>
      <c r="JO499" s="101"/>
      <c r="JP499" s="101"/>
      <c r="JQ499" s="101"/>
      <c r="JR499" s="101"/>
      <c r="JS499" s="101"/>
      <c r="JT499" s="101"/>
      <c r="JU499" s="101"/>
      <c r="JV499" s="101"/>
      <c r="JW499" s="101"/>
      <c r="JX499" s="101"/>
      <c r="JY499" s="101"/>
      <c r="JZ499" s="101"/>
      <c r="KA499" s="101"/>
      <c r="KB499" s="101"/>
      <c r="KC499" s="101"/>
      <c r="KD499" s="101"/>
      <c r="KE499" s="101"/>
      <c r="KF499" s="101"/>
      <c r="KG499" s="101"/>
      <c r="KH499" s="101"/>
      <c r="KI499" s="101"/>
      <c r="KJ499" s="101"/>
      <c r="KK499" s="101"/>
      <c r="KL499" s="101"/>
      <c r="KM499" s="101"/>
      <c r="KN499" s="101"/>
      <c r="KO499" s="101"/>
      <c r="KP499" s="101"/>
      <c r="KQ499" s="101"/>
      <c r="KR499" s="101"/>
      <c r="KS499" s="101"/>
      <c r="KT499" s="101"/>
      <c r="KU499" s="101"/>
      <c r="KV499" s="101"/>
      <c r="KW499" s="101"/>
      <c r="KX499" s="101"/>
      <c r="KY499" s="101"/>
      <c r="KZ499" s="101"/>
      <c r="LA499" s="101"/>
    </row>
    <row r="500" spans="1:313" s="6" customFormat="1" ht="30" customHeight="1" x14ac:dyDescent="0.25">
      <c r="A500" s="21"/>
      <c r="B500" s="21"/>
      <c r="C500" s="21"/>
      <c r="D500" s="22"/>
      <c r="E500" s="23">
        <v>2250000</v>
      </c>
      <c r="F500" s="21"/>
      <c r="G500" s="21"/>
      <c r="H500" s="21"/>
      <c r="I500" s="21"/>
      <c r="J500" s="21"/>
      <c r="K500" s="21"/>
      <c r="L500" s="21" t="s">
        <v>555</v>
      </c>
      <c r="M500" s="21">
        <v>10</v>
      </c>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1"/>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c r="GE500" s="101"/>
      <c r="GF500" s="101"/>
      <c r="GG500" s="101"/>
      <c r="GH500" s="101"/>
      <c r="GI500" s="101"/>
      <c r="GJ500" s="101"/>
      <c r="GK500" s="101"/>
      <c r="GL500" s="101"/>
      <c r="GM500" s="101"/>
      <c r="GN500" s="101"/>
      <c r="GO500" s="101"/>
      <c r="GP500" s="101"/>
      <c r="GQ500" s="101"/>
      <c r="GR500" s="101"/>
      <c r="GS500" s="101"/>
      <c r="GT500" s="101"/>
      <c r="GU500" s="101"/>
      <c r="GV500" s="101"/>
      <c r="GW500" s="101"/>
      <c r="GX500" s="101"/>
      <c r="GY500" s="101"/>
      <c r="GZ500" s="101"/>
      <c r="HA500" s="101"/>
      <c r="HB500" s="101"/>
      <c r="HC500" s="101"/>
      <c r="HD500" s="101"/>
      <c r="HE500" s="101"/>
      <c r="HF500" s="101"/>
      <c r="HG500" s="101"/>
      <c r="HH500" s="101"/>
      <c r="HI500" s="101"/>
      <c r="HJ500" s="101"/>
      <c r="HK500" s="101"/>
      <c r="HL500" s="101"/>
      <c r="HM500" s="101"/>
      <c r="HN500" s="101"/>
      <c r="HO500" s="101"/>
      <c r="HP500" s="101"/>
      <c r="HQ500" s="101"/>
      <c r="HR500" s="101"/>
      <c r="HS500" s="101"/>
      <c r="HT500" s="101"/>
      <c r="HU500" s="101"/>
      <c r="HV500" s="101"/>
      <c r="HW500" s="101"/>
      <c r="HX500" s="101"/>
      <c r="HY500" s="101"/>
      <c r="HZ500" s="101"/>
      <c r="IA500" s="101"/>
      <c r="IB500" s="101"/>
      <c r="IC500" s="101"/>
      <c r="ID500" s="101"/>
      <c r="IE500" s="101"/>
      <c r="IF500" s="101"/>
      <c r="IG500" s="101"/>
      <c r="IH500" s="101"/>
      <c r="II500" s="101"/>
      <c r="IJ500" s="101"/>
      <c r="IK500" s="101"/>
      <c r="IL500" s="101"/>
      <c r="IM500" s="101"/>
      <c r="IN500" s="101"/>
      <c r="IO500" s="101"/>
      <c r="IP500" s="101"/>
      <c r="IQ500" s="101"/>
      <c r="IR500" s="101"/>
      <c r="IS500" s="101"/>
      <c r="IT500" s="101"/>
      <c r="IU500" s="101"/>
      <c r="IV500" s="101"/>
      <c r="IW500" s="101"/>
      <c r="IX500" s="101"/>
      <c r="IY500" s="101"/>
      <c r="IZ500" s="101"/>
      <c r="JA500" s="101"/>
      <c r="JB500" s="101"/>
      <c r="JC500" s="101"/>
      <c r="JD500" s="101"/>
      <c r="JE500" s="101"/>
      <c r="JF500" s="101"/>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c r="KE500" s="101"/>
      <c r="KF500" s="101"/>
      <c r="KG500" s="101"/>
      <c r="KH500" s="101"/>
      <c r="KI500" s="101"/>
      <c r="KJ500" s="101"/>
      <c r="KK500" s="101"/>
      <c r="KL500" s="101"/>
      <c r="KM500" s="101"/>
      <c r="KN500" s="101"/>
      <c r="KO500" s="101"/>
      <c r="KP500" s="101"/>
      <c r="KQ500" s="101"/>
      <c r="KR500" s="101"/>
      <c r="KS500" s="101"/>
      <c r="KT500" s="101"/>
      <c r="KU500" s="101"/>
      <c r="KV500" s="101"/>
      <c r="KW500" s="101"/>
      <c r="KX500" s="101"/>
      <c r="KY500" s="101"/>
      <c r="KZ500" s="101"/>
      <c r="LA500" s="101"/>
    </row>
    <row r="501" spans="1:313" s="6" customFormat="1" ht="30" customHeight="1" x14ac:dyDescent="0.25">
      <c r="A501" s="21"/>
      <c r="B501" s="21"/>
      <c r="C501" s="21"/>
      <c r="D501" s="22"/>
      <c r="E501" s="23">
        <f t="shared" ref="E501" si="91">G501*F501</f>
        <v>10500000</v>
      </c>
      <c r="F501" s="24">
        <v>0.05</v>
      </c>
      <c r="G501" s="23">
        <v>210000000</v>
      </c>
      <c r="H501" s="23" t="s">
        <v>313</v>
      </c>
      <c r="I501" s="23"/>
      <c r="J501" s="21"/>
      <c r="K501" s="21"/>
      <c r="L501" s="21" t="s">
        <v>312</v>
      </c>
      <c r="M501" s="21">
        <v>16</v>
      </c>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1"/>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c r="GE501" s="101"/>
      <c r="GF501" s="101"/>
      <c r="GG501" s="101"/>
      <c r="GH501" s="101"/>
      <c r="GI501" s="101"/>
      <c r="GJ501" s="101"/>
      <c r="GK501" s="101"/>
      <c r="GL501" s="101"/>
      <c r="GM501" s="101"/>
      <c r="GN501" s="101"/>
      <c r="GO501" s="101"/>
      <c r="GP501" s="101"/>
      <c r="GQ501" s="101"/>
      <c r="GR501" s="101"/>
      <c r="GS501" s="101"/>
      <c r="GT501" s="101"/>
      <c r="GU501" s="101"/>
      <c r="GV501" s="101"/>
      <c r="GW501" s="101"/>
      <c r="GX501" s="101"/>
      <c r="GY501" s="101"/>
      <c r="GZ501" s="101"/>
      <c r="HA501" s="101"/>
      <c r="HB501" s="101"/>
      <c r="HC501" s="101"/>
      <c r="HD501" s="101"/>
      <c r="HE501" s="101"/>
      <c r="HF501" s="101"/>
      <c r="HG501" s="101"/>
      <c r="HH501" s="101"/>
      <c r="HI501" s="101"/>
      <c r="HJ501" s="101"/>
      <c r="HK501" s="101"/>
      <c r="HL501" s="101"/>
      <c r="HM501" s="101"/>
      <c r="HN501" s="101"/>
      <c r="HO501" s="101"/>
      <c r="HP501" s="101"/>
      <c r="HQ501" s="101"/>
      <c r="HR501" s="101"/>
      <c r="HS501" s="101"/>
      <c r="HT501" s="101"/>
      <c r="HU501" s="101"/>
      <c r="HV501" s="101"/>
      <c r="HW501" s="101"/>
      <c r="HX501" s="101"/>
      <c r="HY501" s="101"/>
      <c r="HZ501" s="101"/>
      <c r="IA501" s="101"/>
      <c r="IB501" s="101"/>
      <c r="IC501" s="101"/>
      <c r="ID501" s="101"/>
      <c r="IE501" s="101"/>
      <c r="IF501" s="101"/>
      <c r="IG501" s="101"/>
      <c r="IH501" s="101"/>
      <c r="II501" s="101"/>
      <c r="IJ501" s="101"/>
      <c r="IK501" s="101"/>
      <c r="IL501" s="101"/>
      <c r="IM501" s="101"/>
      <c r="IN501" s="101"/>
      <c r="IO501" s="101"/>
      <c r="IP501" s="101"/>
      <c r="IQ501" s="101"/>
      <c r="IR501" s="101"/>
      <c r="IS501" s="101"/>
      <c r="IT501" s="101"/>
      <c r="IU501" s="101"/>
      <c r="IV501" s="101"/>
      <c r="IW501" s="101"/>
      <c r="IX501" s="101"/>
      <c r="IY501" s="101"/>
      <c r="IZ501" s="101"/>
      <c r="JA501" s="101"/>
      <c r="JB501" s="101"/>
      <c r="JC501" s="101"/>
      <c r="JD501" s="101"/>
      <c r="JE501" s="101"/>
      <c r="JF501" s="101"/>
      <c r="JG501" s="101"/>
      <c r="JH501" s="101"/>
      <c r="JI501" s="101"/>
      <c r="JJ501" s="101"/>
      <c r="JK501" s="101"/>
      <c r="JL501" s="101"/>
      <c r="JM501" s="101"/>
      <c r="JN501" s="101"/>
      <c r="JO501" s="101"/>
      <c r="JP501" s="101"/>
      <c r="JQ501" s="101"/>
      <c r="JR501" s="101"/>
      <c r="JS501" s="101"/>
      <c r="JT501" s="101"/>
      <c r="JU501" s="101"/>
      <c r="JV501" s="101"/>
      <c r="JW501" s="101"/>
      <c r="JX501" s="101"/>
      <c r="JY501" s="101"/>
      <c r="JZ501" s="101"/>
      <c r="KA501" s="101"/>
      <c r="KB501" s="101"/>
      <c r="KC501" s="101"/>
      <c r="KD501" s="101"/>
      <c r="KE501" s="101"/>
      <c r="KF501" s="101"/>
      <c r="KG501" s="101"/>
      <c r="KH501" s="101"/>
      <c r="KI501" s="101"/>
      <c r="KJ501" s="101"/>
      <c r="KK501" s="101"/>
      <c r="KL501" s="101"/>
      <c r="KM501" s="101"/>
      <c r="KN501" s="101"/>
      <c r="KO501" s="101"/>
      <c r="KP501" s="101"/>
      <c r="KQ501" s="101"/>
      <c r="KR501" s="101"/>
      <c r="KS501" s="101"/>
      <c r="KT501" s="101"/>
      <c r="KU501" s="101"/>
      <c r="KV501" s="101"/>
      <c r="KW501" s="101"/>
      <c r="KX501" s="101"/>
      <c r="KY501" s="101"/>
      <c r="KZ501" s="101"/>
      <c r="LA501" s="101"/>
    </row>
    <row r="502" spans="1:313" s="6" customFormat="1" ht="30" customHeight="1" x14ac:dyDescent="0.25">
      <c r="A502" s="21"/>
      <c r="B502" s="21"/>
      <c r="C502" s="21"/>
      <c r="D502" s="22"/>
      <c r="E502" s="23">
        <f>G502*F502</f>
        <v>1250000</v>
      </c>
      <c r="F502" s="24">
        <v>0.05</v>
      </c>
      <c r="G502" s="23">
        <v>25000000</v>
      </c>
      <c r="H502" s="26"/>
      <c r="I502" s="26"/>
      <c r="J502" s="29"/>
      <c r="K502" s="29"/>
      <c r="L502" s="29" t="s">
        <v>746</v>
      </c>
      <c r="M502" s="2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1"/>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c r="GE502" s="101"/>
      <c r="GF502" s="101"/>
      <c r="GG502" s="101"/>
      <c r="GH502" s="101"/>
      <c r="GI502" s="101"/>
      <c r="GJ502" s="101"/>
      <c r="GK502" s="101"/>
      <c r="GL502" s="101"/>
      <c r="GM502" s="101"/>
      <c r="GN502" s="101"/>
      <c r="GO502" s="101"/>
      <c r="GP502" s="101"/>
      <c r="GQ502" s="101"/>
      <c r="GR502" s="101"/>
      <c r="GS502" s="101"/>
      <c r="GT502" s="101"/>
      <c r="GU502" s="101"/>
      <c r="GV502" s="101"/>
      <c r="GW502" s="101"/>
      <c r="GX502" s="101"/>
      <c r="GY502" s="101"/>
      <c r="GZ502" s="101"/>
      <c r="HA502" s="101"/>
      <c r="HB502" s="101"/>
      <c r="HC502" s="101"/>
      <c r="HD502" s="101"/>
      <c r="HE502" s="101"/>
      <c r="HF502" s="101"/>
      <c r="HG502" s="101"/>
      <c r="HH502" s="101"/>
      <c r="HI502" s="101"/>
      <c r="HJ502" s="101"/>
      <c r="HK502" s="101"/>
      <c r="HL502" s="101"/>
      <c r="HM502" s="101"/>
      <c r="HN502" s="101"/>
      <c r="HO502" s="101"/>
      <c r="HP502" s="101"/>
      <c r="HQ502" s="101"/>
      <c r="HR502" s="101"/>
      <c r="HS502" s="101"/>
      <c r="HT502" s="101"/>
      <c r="HU502" s="101"/>
      <c r="HV502" s="101"/>
      <c r="HW502" s="101"/>
      <c r="HX502" s="101"/>
      <c r="HY502" s="101"/>
      <c r="HZ502" s="101"/>
      <c r="IA502" s="101"/>
      <c r="IB502" s="101"/>
      <c r="IC502" s="101"/>
      <c r="ID502" s="101"/>
      <c r="IE502" s="101"/>
      <c r="IF502" s="101"/>
      <c r="IG502" s="101"/>
      <c r="IH502" s="101"/>
      <c r="II502" s="101"/>
      <c r="IJ502" s="101"/>
      <c r="IK502" s="101"/>
      <c r="IL502" s="101"/>
      <c r="IM502" s="101"/>
      <c r="IN502" s="101"/>
      <c r="IO502" s="101"/>
      <c r="IP502" s="101"/>
      <c r="IQ502" s="101"/>
      <c r="IR502" s="101"/>
      <c r="IS502" s="101"/>
      <c r="IT502" s="101"/>
      <c r="IU502" s="101"/>
      <c r="IV502" s="101"/>
      <c r="IW502" s="101"/>
      <c r="IX502" s="101"/>
      <c r="IY502" s="101"/>
      <c r="IZ502" s="101"/>
      <c r="JA502" s="101"/>
      <c r="JB502" s="101"/>
      <c r="JC502" s="101"/>
      <c r="JD502" s="101"/>
      <c r="JE502" s="101"/>
      <c r="JF502" s="101"/>
      <c r="JG502" s="101"/>
      <c r="JH502" s="101"/>
      <c r="JI502" s="101"/>
      <c r="JJ502" s="101"/>
      <c r="JK502" s="101"/>
      <c r="JL502" s="101"/>
      <c r="JM502" s="101"/>
      <c r="JN502" s="101"/>
      <c r="JO502" s="101"/>
      <c r="JP502" s="101"/>
      <c r="JQ502" s="101"/>
      <c r="JR502" s="101"/>
      <c r="JS502" s="101"/>
      <c r="JT502" s="101"/>
      <c r="JU502" s="101"/>
      <c r="JV502" s="101"/>
      <c r="JW502" s="101"/>
      <c r="JX502" s="101"/>
      <c r="JY502" s="101"/>
      <c r="JZ502" s="101"/>
      <c r="KA502" s="101"/>
      <c r="KB502" s="101"/>
      <c r="KC502" s="101"/>
      <c r="KD502" s="101"/>
      <c r="KE502" s="101"/>
      <c r="KF502" s="101"/>
      <c r="KG502" s="101"/>
      <c r="KH502" s="101"/>
      <c r="KI502" s="101"/>
      <c r="KJ502" s="101"/>
      <c r="KK502" s="101"/>
      <c r="KL502" s="101"/>
      <c r="KM502" s="101"/>
      <c r="KN502" s="101"/>
      <c r="KO502" s="101"/>
      <c r="KP502" s="101"/>
      <c r="KQ502" s="101"/>
      <c r="KR502" s="101"/>
      <c r="KS502" s="101"/>
      <c r="KT502" s="101"/>
      <c r="KU502" s="101"/>
      <c r="KV502" s="101"/>
      <c r="KW502" s="101"/>
      <c r="KX502" s="101"/>
      <c r="KY502" s="101"/>
      <c r="KZ502" s="101"/>
      <c r="LA502" s="101"/>
    </row>
    <row r="503" spans="1:313" s="6" customFormat="1" ht="30" customHeight="1" x14ac:dyDescent="0.25">
      <c r="A503" s="21"/>
      <c r="B503" s="21"/>
      <c r="C503" s="21"/>
      <c r="D503" s="22"/>
      <c r="E503" s="23">
        <v>9000000</v>
      </c>
      <c r="F503" s="21"/>
      <c r="G503" s="21"/>
      <c r="H503" s="21"/>
      <c r="I503" s="21"/>
      <c r="J503" s="21"/>
      <c r="K503" s="21"/>
      <c r="L503" s="21" t="s">
        <v>552</v>
      </c>
      <c r="M503" s="21">
        <v>37</v>
      </c>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1"/>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c r="GE503" s="101"/>
      <c r="GF503" s="101"/>
      <c r="GG503" s="101"/>
      <c r="GH503" s="101"/>
      <c r="GI503" s="101"/>
      <c r="GJ503" s="101"/>
      <c r="GK503" s="101"/>
      <c r="GL503" s="101"/>
      <c r="GM503" s="101"/>
      <c r="GN503" s="101"/>
      <c r="GO503" s="101"/>
      <c r="GP503" s="101"/>
      <c r="GQ503" s="101"/>
      <c r="GR503" s="101"/>
      <c r="GS503" s="101"/>
      <c r="GT503" s="101"/>
      <c r="GU503" s="101"/>
      <c r="GV503" s="101"/>
      <c r="GW503" s="101"/>
      <c r="GX503" s="101"/>
      <c r="GY503" s="101"/>
      <c r="GZ503" s="101"/>
      <c r="HA503" s="101"/>
      <c r="HB503" s="101"/>
      <c r="HC503" s="101"/>
      <c r="HD503" s="101"/>
      <c r="HE503" s="101"/>
      <c r="HF503" s="101"/>
      <c r="HG503" s="101"/>
      <c r="HH503" s="101"/>
      <c r="HI503" s="101"/>
      <c r="HJ503" s="101"/>
      <c r="HK503" s="101"/>
      <c r="HL503" s="101"/>
      <c r="HM503" s="101"/>
      <c r="HN503" s="101"/>
      <c r="HO503" s="101"/>
      <c r="HP503" s="101"/>
      <c r="HQ503" s="101"/>
      <c r="HR503" s="101"/>
      <c r="HS503" s="101"/>
      <c r="HT503" s="101"/>
      <c r="HU503" s="101"/>
      <c r="HV503" s="101"/>
      <c r="HW503" s="101"/>
      <c r="HX503" s="101"/>
      <c r="HY503" s="101"/>
      <c r="HZ503" s="101"/>
      <c r="IA503" s="101"/>
      <c r="IB503" s="101"/>
      <c r="IC503" s="101"/>
      <c r="ID503" s="101"/>
      <c r="IE503" s="101"/>
      <c r="IF503" s="101"/>
      <c r="IG503" s="101"/>
      <c r="IH503" s="101"/>
      <c r="II503" s="101"/>
      <c r="IJ503" s="101"/>
      <c r="IK503" s="101"/>
      <c r="IL503" s="101"/>
      <c r="IM503" s="101"/>
      <c r="IN503" s="101"/>
      <c r="IO503" s="101"/>
      <c r="IP503" s="101"/>
      <c r="IQ503" s="101"/>
      <c r="IR503" s="101"/>
      <c r="IS503" s="101"/>
      <c r="IT503" s="101"/>
      <c r="IU503" s="101"/>
      <c r="IV503" s="101"/>
      <c r="IW503" s="101"/>
      <c r="IX503" s="101"/>
      <c r="IY503" s="101"/>
      <c r="IZ503" s="101"/>
      <c r="JA503" s="101"/>
      <c r="JB503" s="101"/>
      <c r="JC503" s="101"/>
      <c r="JD503" s="101"/>
      <c r="JE503" s="101"/>
      <c r="JF503" s="101"/>
      <c r="JG503" s="101"/>
      <c r="JH503" s="101"/>
      <c r="JI503" s="101"/>
      <c r="JJ503" s="101"/>
      <c r="JK503" s="101"/>
      <c r="JL503" s="101"/>
      <c r="JM503" s="101"/>
      <c r="JN503" s="101"/>
      <c r="JO503" s="101"/>
      <c r="JP503" s="101"/>
      <c r="JQ503" s="101"/>
      <c r="JR503" s="101"/>
      <c r="JS503" s="101"/>
      <c r="JT503" s="101"/>
      <c r="JU503" s="101"/>
      <c r="JV503" s="101"/>
      <c r="JW503" s="101"/>
      <c r="JX503" s="101"/>
      <c r="JY503" s="101"/>
      <c r="JZ503" s="101"/>
      <c r="KA503" s="101"/>
      <c r="KB503" s="101"/>
      <c r="KC503" s="101"/>
      <c r="KD503" s="101"/>
      <c r="KE503" s="101"/>
      <c r="KF503" s="101"/>
      <c r="KG503" s="101"/>
      <c r="KH503" s="101"/>
      <c r="KI503" s="101"/>
      <c r="KJ503" s="101"/>
      <c r="KK503" s="101"/>
      <c r="KL503" s="101"/>
      <c r="KM503" s="101"/>
      <c r="KN503" s="101"/>
      <c r="KO503" s="101"/>
      <c r="KP503" s="101"/>
      <c r="KQ503" s="101"/>
      <c r="KR503" s="101"/>
      <c r="KS503" s="101"/>
      <c r="KT503" s="101"/>
      <c r="KU503" s="101"/>
      <c r="KV503" s="101"/>
      <c r="KW503" s="101"/>
      <c r="KX503" s="101"/>
      <c r="KY503" s="101"/>
      <c r="KZ503" s="101"/>
      <c r="LA503" s="101"/>
    </row>
    <row r="504" spans="1:313" s="6" customFormat="1" ht="30" customHeight="1" x14ac:dyDescent="0.25">
      <c r="A504" s="21"/>
      <c r="B504" s="21"/>
      <c r="C504" s="21"/>
      <c r="D504" s="22"/>
      <c r="E504" s="23">
        <f t="shared" ref="E504:E505" si="92">G504*F504</f>
        <v>450000</v>
      </c>
      <c r="F504" s="24">
        <v>4.4999999999999998E-2</v>
      </c>
      <c r="G504" s="23">
        <v>10000000</v>
      </c>
      <c r="H504" s="23" t="s">
        <v>259</v>
      </c>
      <c r="I504" s="23"/>
      <c r="J504" s="21"/>
      <c r="K504" s="21">
        <v>4</v>
      </c>
      <c r="L504" s="21" t="s">
        <v>245</v>
      </c>
      <c r="M504" s="21">
        <v>42</v>
      </c>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1"/>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c r="GE504" s="101"/>
      <c r="GF504" s="101"/>
      <c r="GG504" s="101"/>
      <c r="GH504" s="101"/>
      <c r="GI504" s="101"/>
      <c r="GJ504" s="101"/>
      <c r="GK504" s="101"/>
      <c r="GL504" s="101"/>
      <c r="GM504" s="101"/>
      <c r="GN504" s="101"/>
      <c r="GO504" s="101"/>
      <c r="GP504" s="101"/>
      <c r="GQ504" s="101"/>
      <c r="GR504" s="101"/>
      <c r="GS504" s="101"/>
      <c r="GT504" s="101"/>
      <c r="GU504" s="101"/>
      <c r="GV504" s="101"/>
      <c r="GW504" s="101"/>
      <c r="GX504" s="101"/>
      <c r="GY504" s="101"/>
      <c r="GZ504" s="101"/>
      <c r="HA504" s="101"/>
      <c r="HB504" s="101"/>
      <c r="HC504" s="101"/>
      <c r="HD504" s="101"/>
      <c r="HE504" s="101"/>
      <c r="HF504" s="101"/>
      <c r="HG504" s="101"/>
      <c r="HH504" s="101"/>
      <c r="HI504" s="101"/>
      <c r="HJ504" s="101"/>
      <c r="HK504" s="101"/>
      <c r="HL504" s="101"/>
      <c r="HM504" s="101"/>
      <c r="HN504" s="101"/>
      <c r="HO504" s="101"/>
      <c r="HP504" s="101"/>
      <c r="HQ504" s="101"/>
      <c r="HR504" s="101"/>
      <c r="HS504" s="101"/>
      <c r="HT504" s="101"/>
      <c r="HU504" s="101"/>
      <c r="HV504" s="101"/>
      <c r="HW504" s="101"/>
      <c r="HX504" s="101"/>
      <c r="HY504" s="101"/>
      <c r="HZ504" s="101"/>
      <c r="IA504" s="101"/>
      <c r="IB504" s="101"/>
      <c r="IC504" s="101"/>
      <c r="ID504" s="101"/>
      <c r="IE504" s="101"/>
      <c r="IF504" s="101"/>
      <c r="IG504" s="101"/>
      <c r="IH504" s="101"/>
      <c r="II504" s="101"/>
      <c r="IJ504" s="101"/>
      <c r="IK504" s="101"/>
      <c r="IL504" s="101"/>
      <c r="IM504" s="101"/>
      <c r="IN504" s="101"/>
      <c r="IO504" s="101"/>
      <c r="IP504" s="101"/>
      <c r="IQ504" s="101"/>
      <c r="IR504" s="101"/>
      <c r="IS504" s="101"/>
      <c r="IT504" s="101"/>
      <c r="IU504" s="101"/>
      <c r="IV504" s="101"/>
      <c r="IW504" s="101"/>
      <c r="IX504" s="101"/>
      <c r="IY504" s="101"/>
      <c r="IZ504" s="101"/>
      <c r="JA504" s="101"/>
      <c r="JB504" s="101"/>
      <c r="JC504" s="101"/>
      <c r="JD504" s="101"/>
      <c r="JE504" s="101"/>
      <c r="JF504" s="101"/>
      <c r="JG504" s="101"/>
      <c r="JH504" s="101"/>
      <c r="JI504" s="101"/>
      <c r="JJ504" s="101"/>
      <c r="JK504" s="101"/>
      <c r="JL504" s="101"/>
      <c r="JM504" s="101"/>
      <c r="JN504" s="101"/>
      <c r="JO504" s="101"/>
      <c r="JP504" s="101"/>
      <c r="JQ504" s="101"/>
      <c r="JR504" s="101"/>
      <c r="JS504" s="101"/>
      <c r="JT504" s="101"/>
      <c r="JU504" s="101"/>
      <c r="JV504" s="101"/>
      <c r="JW504" s="101"/>
      <c r="JX504" s="101"/>
      <c r="JY504" s="101"/>
      <c r="JZ504" s="101"/>
      <c r="KA504" s="101"/>
      <c r="KB504" s="101"/>
      <c r="KC504" s="101"/>
      <c r="KD504" s="101"/>
      <c r="KE504" s="101"/>
      <c r="KF504" s="101"/>
      <c r="KG504" s="101"/>
      <c r="KH504" s="101"/>
      <c r="KI504" s="101"/>
      <c r="KJ504" s="101"/>
      <c r="KK504" s="101"/>
      <c r="KL504" s="101"/>
      <c r="KM504" s="101"/>
      <c r="KN504" s="101"/>
      <c r="KO504" s="101"/>
      <c r="KP504" s="101"/>
      <c r="KQ504" s="101"/>
      <c r="KR504" s="101"/>
      <c r="KS504" s="101"/>
      <c r="KT504" s="101"/>
      <c r="KU504" s="101"/>
      <c r="KV504" s="101"/>
      <c r="KW504" s="101"/>
      <c r="KX504" s="101"/>
      <c r="KY504" s="101"/>
      <c r="KZ504" s="101"/>
      <c r="LA504" s="101"/>
    </row>
    <row r="505" spans="1:313" s="6" customFormat="1" ht="30" customHeight="1" x14ac:dyDescent="0.25">
      <c r="A505" s="21" t="s">
        <v>562</v>
      </c>
      <c r="B505" s="21"/>
      <c r="C505" s="21"/>
      <c r="D505" s="22"/>
      <c r="E505" s="23">
        <f t="shared" si="92"/>
        <v>500000</v>
      </c>
      <c r="F505" s="24">
        <v>0.05</v>
      </c>
      <c r="G505" s="23">
        <v>10000000</v>
      </c>
      <c r="H505" s="23" t="s">
        <v>446</v>
      </c>
      <c r="I505" s="23"/>
      <c r="J505" s="21"/>
      <c r="K505" s="21"/>
      <c r="L505" s="21" t="s">
        <v>445</v>
      </c>
      <c r="M505" s="21">
        <v>44</v>
      </c>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1"/>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c r="GE505" s="101"/>
      <c r="GF505" s="101"/>
      <c r="GG505" s="101"/>
      <c r="GH505" s="101"/>
      <c r="GI505" s="101"/>
      <c r="GJ505" s="101"/>
      <c r="GK505" s="101"/>
      <c r="GL505" s="101"/>
      <c r="GM505" s="101"/>
      <c r="GN505" s="101"/>
      <c r="GO505" s="101"/>
      <c r="GP505" s="101"/>
      <c r="GQ505" s="101"/>
      <c r="GR505" s="101"/>
      <c r="GS505" s="101"/>
      <c r="GT505" s="101"/>
      <c r="GU505" s="101"/>
      <c r="GV505" s="101"/>
      <c r="GW505" s="101"/>
      <c r="GX505" s="101"/>
      <c r="GY505" s="101"/>
      <c r="GZ505" s="101"/>
      <c r="HA505" s="101"/>
      <c r="HB505" s="101"/>
      <c r="HC505" s="101"/>
      <c r="HD505" s="101"/>
      <c r="HE505" s="101"/>
      <c r="HF505" s="101"/>
      <c r="HG505" s="101"/>
      <c r="HH505" s="101"/>
      <c r="HI505" s="101"/>
      <c r="HJ505" s="101"/>
      <c r="HK505" s="101"/>
      <c r="HL505" s="101"/>
      <c r="HM505" s="101"/>
      <c r="HN505" s="101"/>
      <c r="HO505" s="101"/>
      <c r="HP505" s="101"/>
      <c r="HQ505" s="101"/>
      <c r="HR505" s="101"/>
      <c r="HS505" s="101"/>
      <c r="HT505" s="101"/>
      <c r="HU505" s="101"/>
      <c r="HV505" s="101"/>
      <c r="HW505" s="101"/>
      <c r="HX505" s="101"/>
      <c r="HY505" s="101"/>
      <c r="HZ505" s="101"/>
      <c r="IA505" s="101"/>
      <c r="IB505" s="101"/>
      <c r="IC505" s="101"/>
      <c r="ID505" s="101"/>
      <c r="IE505" s="101"/>
      <c r="IF505" s="101"/>
      <c r="IG505" s="101"/>
      <c r="IH505" s="101"/>
      <c r="II505" s="101"/>
      <c r="IJ505" s="101"/>
      <c r="IK505" s="101"/>
      <c r="IL505" s="101"/>
      <c r="IM505" s="101"/>
      <c r="IN505" s="101"/>
      <c r="IO505" s="101"/>
      <c r="IP505" s="101"/>
      <c r="IQ505" s="101"/>
      <c r="IR505" s="101"/>
      <c r="IS505" s="101"/>
      <c r="IT505" s="101"/>
      <c r="IU505" s="101"/>
      <c r="IV505" s="101"/>
      <c r="IW505" s="101"/>
      <c r="IX505" s="101"/>
      <c r="IY505" s="101"/>
      <c r="IZ505" s="101"/>
      <c r="JA505" s="101"/>
      <c r="JB505" s="101"/>
      <c r="JC505" s="101"/>
      <c r="JD505" s="101"/>
      <c r="JE505" s="101"/>
      <c r="JF505" s="101"/>
      <c r="JG505" s="101"/>
      <c r="JH505" s="101"/>
      <c r="JI505" s="101"/>
      <c r="JJ505" s="101"/>
      <c r="JK505" s="101"/>
      <c r="JL505" s="101"/>
      <c r="JM505" s="101"/>
      <c r="JN505" s="101"/>
      <c r="JO505" s="101"/>
      <c r="JP505" s="101"/>
      <c r="JQ505" s="101"/>
      <c r="JR505" s="101"/>
      <c r="JS505" s="101"/>
      <c r="JT505" s="101"/>
      <c r="JU505" s="101"/>
      <c r="JV505" s="101"/>
      <c r="JW505" s="101"/>
      <c r="JX505" s="101"/>
      <c r="JY505" s="101"/>
      <c r="JZ505" s="101"/>
      <c r="KA505" s="101"/>
      <c r="KB505" s="101"/>
      <c r="KC505" s="101"/>
      <c r="KD505" s="101"/>
      <c r="KE505" s="101"/>
      <c r="KF505" s="101"/>
      <c r="KG505" s="101"/>
      <c r="KH505" s="101"/>
      <c r="KI505" s="101"/>
      <c r="KJ505" s="101"/>
      <c r="KK505" s="101"/>
      <c r="KL505" s="101"/>
      <c r="KM505" s="101"/>
      <c r="KN505" s="101"/>
      <c r="KO505" s="101"/>
      <c r="KP505" s="101"/>
      <c r="KQ505" s="101"/>
      <c r="KR505" s="101"/>
      <c r="KS505" s="101"/>
      <c r="KT505" s="101"/>
      <c r="KU505" s="101"/>
      <c r="KV505" s="101"/>
      <c r="KW505" s="101"/>
      <c r="KX505" s="101"/>
      <c r="KY505" s="101"/>
      <c r="KZ505" s="101"/>
      <c r="LA505" s="101"/>
    </row>
    <row r="506" spans="1:313" s="6" customFormat="1" ht="30" customHeight="1" x14ac:dyDescent="0.25">
      <c r="A506" s="21"/>
      <c r="B506" s="21"/>
      <c r="C506" s="21"/>
      <c r="D506" s="22"/>
      <c r="E506" s="23">
        <v>675000</v>
      </c>
      <c r="F506" s="24"/>
      <c r="G506" s="23"/>
      <c r="H506" s="23" t="s">
        <v>22</v>
      </c>
      <c r="I506" s="23"/>
      <c r="J506" s="21"/>
      <c r="K506" s="21"/>
      <c r="L506" s="21" t="s">
        <v>521</v>
      </c>
      <c r="M506" s="21">
        <v>49</v>
      </c>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1"/>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c r="GE506" s="101"/>
      <c r="GF506" s="101"/>
      <c r="GG506" s="101"/>
      <c r="GH506" s="101"/>
      <c r="GI506" s="101"/>
      <c r="GJ506" s="101"/>
      <c r="GK506" s="101"/>
      <c r="GL506" s="101"/>
      <c r="GM506" s="101"/>
      <c r="GN506" s="101"/>
      <c r="GO506" s="101"/>
      <c r="GP506" s="101"/>
      <c r="GQ506" s="101"/>
      <c r="GR506" s="101"/>
      <c r="GS506" s="101"/>
      <c r="GT506" s="101"/>
      <c r="GU506" s="101"/>
      <c r="GV506" s="101"/>
      <c r="GW506" s="101"/>
      <c r="GX506" s="101"/>
      <c r="GY506" s="101"/>
      <c r="GZ506" s="101"/>
      <c r="HA506" s="101"/>
      <c r="HB506" s="101"/>
      <c r="HC506" s="101"/>
      <c r="HD506" s="101"/>
      <c r="HE506" s="101"/>
      <c r="HF506" s="101"/>
      <c r="HG506" s="101"/>
      <c r="HH506" s="101"/>
      <c r="HI506" s="101"/>
      <c r="HJ506" s="101"/>
      <c r="HK506" s="101"/>
      <c r="HL506" s="101"/>
      <c r="HM506" s="101"/>
      <c r="HN506" s="101"/>
      <c r="HO506" s="101"/>
      <c r="HP506" s="101"/>
      <c r="HQ506" s="101"/>
      <c r="HR506" s="101"/>
      <c r="HS506" s="101"/>
      <c r="HT506" s="101"/>
      <c r="HU506" s="101"/>
      <c r="HV506" s="101"/>
      <c r="HW506" s="101"/>
      <c r="HX506" s="101"/>
      <c r="HY506" s="101"/>
      <c r="HZ506" s="101"/>
      <c r="IA506" s="101"/>
      <c r="IB506" s="101"/>
      <c r="IC506" s="101"/>
      <c r="ID506" s="101"/>
      <c r="IE506" s="101"/>
      <c r="IF506" s="101"/>
      <c r="IG506" s="101"/>
      <c r="IH506" s="101"/>
      <c r="II506" s="101"/>
      <c r="IJ506" s="101"/>
      <c r="IK506" s="101"/>
      <c r="IL506" s="101"/>
      <c r="IM506" s="101"/>
      <c r="IN506" s="101"/>
      <c r="IO506" s="101"/>
      <c r="IP506" s="101"/>
      <c r="IQ506" s="101"/>
      <c r="IR506" s="101"/>
      <c r="IS506" s="101"/>
      <c r="IT506" s="101"/>
      <c r="IU506" s="101"/>
      <c r="IV506" s="101"/>
      <c r="IW506" s="101"/>
      <c r="IX506" s="101"/>
      <c r="IY506" s="101"/>
      <c r="IZ506" s="101"/>
      <c r="JA506" s="101"/>
      <c r="JB506" s="101"/>
      <c r="JC506" s="101"/>
      <c r="JD506" s="101"/>
      <c r="JE506" s="101"/>
      <c r="JF506" s="101"/>
      <c r="JG506" s="101"/>
      <c r="JH506" s="101"/>
      <c r="JI506" s="101"/>
      <c r="JJ506" s="101"/>
      <c r="JK506" s="101"/>
      <c r="JL506" s="101"/>
      <c r="JM506" s="101"/>
      <c r="JN506" s="101"/>
      <c r="JO506" s="101"/>
      <c r="JP506" s="101"/>
      <c r="JQ506" s="101"/>
      <c r="JR506" s="101"/>
      <c r="JS506" s="101"/>
      <c r="JT506" s="101"/>
      <c r="JU506" s="101"/>
      <c r="JV506" s="101"/>
      <c r="JW506" s="101"/>
      <c r="JX506" s="101"/>
      <c r="JY506" s="101"/>
      <c r="JZ506" s="101"/>
      <c r="KA506" s="101"/>
      <c r="KB506" s="101"/>
      <c r="KC506" s="101"/>
      <c r="KD506" s="101"/>
      <c r="KE506" s="101"/>
      <c r="KF506" s="101"/>
      <c r="KG506" s="101"/>
      <c r="KH506" s="101"/>
      <c r="KI506" s="101"/>
      <c r="KJ506" s="101"/>
      <c r="KK506" s="101"/>
      <c r="KL506" s="101"/>
      <c r="KM506" s="101"/>
      <c r="KN506" s="101"/>
      <c r="KO506" s="101"/>
      <c r="KP506" s="101"/>
      <c r="KQ506" s="101"/>
      <c r="KR506" s="101"/>
      <c r="KS506" s="101"/>
      <c r="KT506" s="101"/>
      <c r="KU506" s="101"/>
      <c r="KV506" s="101"/>
      <c r="KW506" s="101"/>
      <c r="KX506" s="101"/>
      <c r="KY506" s="101"/>
      <c r="KZ506" s="101"/>
      <c r="LA506" s="101"/>
    </row>
    <row r="507" spans="1:313" s="6" customFormat="1" ht="30" customHeight="1" x14ac:dyDescent="0.25">
      <c r="A507" s="21"/>
      <c r="B507" s="21"/>
      <c r="C507" s="21"/>
      <c r="D507" s="22"/>
      <c r="E507" s="23">
        <f t="shared" ref="E507" si="93">G507*F507</f>
        <v>400000</v>
      </c>
      <c r="F507" s="24">
        <v>0.04</v>
      </c>
      <c r="G507" s="23">
        <v>10000000</v>
      </c>
      <c r="H507" s="23" t="s">
        <v>173</v>
      </c>
      <c r="I507" s="23"/>
      <c r="J507" s="21"/>
      <c r="K507" s="21">
        <v>8</v>
      </c>
      <c r="L507" s="21" t="s">
        <v>141</v>
      </c>
      <c r="M507" s="21">
        <v>68</v>
      </c>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1"/>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c r="GE507" s="101"/>
      <c r="GF507" s="101"/>
      <c r="GG507" s="101"/>
      <c r="GH507" s="101"/>
      <c r="GI507" s="101"/>
      <c r="GJ507" s="101"/>
      <c r="GK507" s="101"/>
      <c r="GL507" s="101"/>
      <c r="GM507" s="101"/>
      <c r="GN507" s="101"/>
      <c r="GO507" s="101"/>
      <c r="GP507" s="101"/>
      <c r="GQ507" s="101"/>
      <c r="GR507" s="101"/>
      <c r="GS507" s="101"/>
      <c r="GT507" s="101"/>
      <c r="GU507" s="101"/>
      <c r="GV507" s="101"/>
      <c r="GW507" s="101"/>
      <c r="GX507" s="101"/>
      <c r="GY507" s="101"/>
      <c r="GZ507" s="101"/>
      <c r="HA507" s="101"/>
      <c r="HB507" s="101"/>
      <c r="HC507" s="101"/>
      <c r="HD507" s="101"/>
      <c r="HE507" s="101"/>
      <c r="HF507" s="101"/>
      <c r="HG507" s="101"/>
      <c r="HH507" s="101"/>
      <c r="HI507" s="101"/>
      <c r="HJ507" s="101"/>
      <c r="HK507" s="101"/>
      <c r="HL507" s="101"/>
      <c r="HM507" s="101"/>
      <c r="HN507" s="101"/>
      <c r="HO507" s="101"/>
      <c r="HP507" s="101"/>
      <c r="HQ507" s="101"/>
      <c r="HR507" s="101"/>
      <c r="HS507" s="101"/>
      <c r="HT507" s="101"/>
      <c r="HU507" s="101"/>
      <c r="HV507" s="101"/>
      <c r="HW507" s="101"/>
      <c r="HX507" s="101"/>
      <c r="HY507" s="101"/>
      <c r="HZ507" s="101"/>
      <c r="IA507" s="101"/>
      <c r="IB507" s="101"/>
      <c r="IC507" s="101"/>
      <c r="ID507" s="101"/>
      <c r="IE507" s="101"/>
      <c r="IF507" s="101"/>
      <c r="IG507" s="101"/>
      <c r="IH507" s="101"/>
      <c r="II507" s="101"/>
      <c r="IJ507" s="101"/>
      <c r="IK507" s="101"/>
      <c r="IL507" s="101"/>
      <c r="IM507" s="101"/>
      <c r="IN507" s="101"/>
      <c r="IO507" s="101"/>
      <c r="IP507" s="101"/>
      <c r="IQ507" s="101"/>
      <c r="IR507" s="101"/>
      <c r="IS507" s="101"/>
      <c r="IT507" s="101"/>
      <c r="IU507" s="101"/>
      <c r="IV507" s="101"/>
      <c r="IW507" s="101"/>
      <c r="IX507" s="101"/>
      <c r="IY507" s="101"/>
      <c r="IZ507" s="101"/>
      <c r="JA507" s="101"/>
      <c r="JB507" s="101"/>
      <c r="JC507" s="101"/>
      <c r="JD507" s="101"/>
      <c r="JE507" s="101"/>
      <c r="JF507" s="101"/>
      <c r="JG507" s="101"/>
      <c r="JH507" s="101"/>
      <c r="JI507" s="101"/>
      <c r="JJ507" s="101"/>
      <c r="JK507" s="101"/>
      <c r="JL507" s="101"/>
      <c r="JM507" s="101"/>
      <c r="JN507" s="101"/>
      <c r="JO507" s="101"/>
      <c r="JP507" s="101"/>
      <c r="JQ507" s="101"/>
      <c r="JR507" s="101"/>
      <c r="JS507" s="101"/>
      <c r="JT507" s="101"/>
      <c r="JU507" s="101"/>
      <c r="JV507" s="101"/>
      <c r="JW507" s="101"/>
      <c r="JX507" s="101"/>
      <c r="JY507" s="101"/>
      <c r="JZ507" s="101"/>
      <c r="KA507" s="101"/>
      <c r="KB507" s="101"/>
      <c r="KC507" s="101"/>
      <c r="KD507" s="101"/>
      <c r="KE507" s="101"/>
      <c r="KF507" s="101"/>
      <c r="KG507" s="101"/>
      <c r="KH507" s="101"/>
      <c r="KI507" s="101"/>
      <c r="KJ507" s="101"/>
      <c r="KK507" s="101"/>
      <c r="KL507" s="101"/>
      <c r="KM507" s="101"/>
      <c r="KN507" s="101"/>
      <c r="KO507" s="101"/>
      <c r="KP507" s="101"/>
      <c r="KQ507" s="101"/>
      <c r="KR507" s="101"/>
      <c r="KS507" s="101"/>
      <c r="KT507" s="101"/>
      <c r="KU507" s="101"/>
      <c r="KV507" s="101"/>
      <c r="KW507" s="101"/>
      <c r="KX507" s="101"/>
      <c r="KY507" s="101"/>
      <c r="KZ507" s="101"/>
      <c r="LA507" s="101"/>
    </row>
    <row r="508" spans="1:313" s="6" customFormat="1" ht="30" customHeight="1" x14ac:dyDescent="0.25">
      <c r="A508" s="21" t="s">
        <v>511</v>
      </c>
      <c r="B508" s="21"/>
      <c r="C508" s="21"/>
      <c r="D508" s="22"/>
      <c r="E508" s="23">
        <f>G508*F508</f>
        <v>15000000</v>
      </c>
      <c r="F508" s="24">
        <v>0.05</v>
      </c>
      <c r="G508" s="23">
        <v>300000000</v>
      </c>
      <c r="H508" s="23" t="s">
        <v>329</v>
      </c>
      <c r="I508" s="23"/>
      <c r="J508" s="21"/>
      <c r="K508" s="21">
        <v>8</v>
      </c>
      <c r="L508" s="21" t="s">
        <v>134</v>
      </c>
      <c r="M508" s="21">
        <v>80</v>
      </c>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1"/>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c r="GE508" s="101"/>
      <c r="GF508" s="101"/>
      <c r="GG508" s="101"/>
      <c r="GH508" s="101"/>
      <c r="GI508" s="101"/>
      <c r="GJ508" s="101"/>
      <c r="GK508" s="101"/>
      <c r="GL508" s="101"/>
      <c r="GM508" s="101"/>
      <c r="GN508" s="101"/>
      <c r="GO508" s="101"/>
      <c r="GP508" s="101"/>
      <c r="GQ508" s="101"/>
      <c r="GR508" s="101"/>
      <c r="GS508" s="101"/>
      <c r="GT508" s="101"/>
      <c r="GU508" s="101"/>
      <c r="GV508" s="101"/>
      <c r="GW508" s="101"/>
      <c r="GX508" s="101"/>
      <c r="GY508" s="101"/>
      <c r="GZ508" s="101"/>
      <c r="HA508" s="101"/>
      <c r="HB508" s="101"/>
      <c r="HC508" s="101"/>
      <c r="HD508" s="101"/>
      <c r="HE508" s="101"/>
      <c r="HF508" s="101"/>
      <c r="HG508" s="101"/>
      <c r="HH508" s="101"/>
      <c r="HI508" s="101"/>
      <c r="HJ508" s="101"/>
      <c r="HK508" s="101"/>
      <c r="HL508" s="101"/>
      <c r="HM508" s="101"/>
      <c r="HN508" s="101"/>
      <c r="HO508" s="101"/>
      <c r="HP508" s="101"/>
      <c r="HQ508" s="101"/>
      <c r="HR508" s="101"/>
      <c r="HS508" s="101"/>
      <c r="HT508" s="101"/>
      <c r="HU508" s="101"/>
      <c r="HV508" s="101"/>
      <c r="HW508" s="101"/>
      <c r="HX508" s="101"/>
      <c r="HY508" s="101"/>
      <c r="HZ508" s="101"/>
      <c r="IA508" s="101"/>
      <c r="IB508" s="101"/>
      <c r="IC508" s="101"/>
      <c r="ID508" s="101"/>
      <c r="IE508" s="101"/>
      <c r="IF508" s="101"/>
      <c r="IG508" s="101"/>
      <c r="IH508" s="101"/>
      <c r="II508" s="101"/>
      <c r="IJ508" s="101"/>
      <c r="IK508" s="101"/>
      <c r="IL508" s="101"/>
      <c r="IM508" s="101"/>
      <c r="IN508" s="101"/>
      <c r="IO508" s="101"/>
      <c r="IP508" s="101"/>
      <c r="IQ508" s="101"/>
      <c r="IR508" s="101"/>
      <c r="IS508" s="101"/>
      <c r="IT508" s="101"/>
      <c r="IU508" s="101"/>
      <c r="IV508" s="101"/>
      <c r="IW508" s="101"/>
      <c r="IX508" s="101"/>
      <c r="IY508" s="101"/>
      <c r="IZ508" s="101"/>
      <c r="JA508" s="101"/>
      <c r="JB508" s="101"/>
      <c r="JC508" s="101"/>
      <c r="JD508" s="101"/>
      <c r="JE508" s="101"/>
      <c r="JF508" s="101"/>
      <c r="JG508" s="101"/>
      <c r="JH508" s="101"/>
      <c r="JI508" s="101"/>
      <c r="JJ508" s="101"/>
      <c r="JK508" s="101"/>
      <c r="JL508" s="101"/>
      <c r="JM508" s="101"/>
      <c r="JN508" s="101"/>
      <c r="JO508" s="101"/>
      <c r="JP508" s="101"/>
      <c r="JQ508" s="101"/>
      <c r="JR508" s="101"/>
      <c r="JS508" s="101"/>
      <c r="JT508" s="101"/>
      <c r="JU508" s="101"/>
      <c r="JV508" s="101"/>
      <c r="JW508" s="101"/>
      <c r="JX508" s="101"/>
      <c r="JY508" s="101"/>
      <c r="JZ508" s="101"/>
      <c r="KA508" s="101"/>
      <c r="KB508" s="101"/>
      <c r="KC508" s="101"/>
      <c r="KD508" s="101"/>
      <c r="KE508" s="101"/>
      <c r="KF508" s="101"/>
      <c r="KG508" s="101"/>
      <c r="KH508" s="101"/>
      <c r="KI508" s="101"/>
      <c r="KJ508" s="101"/>
      <c r="KK508" s="101"/>
      <c r="KL508" s="101"/>
      <c r="KM508" s="101"/>
      <c r="KN508" s="101"/>
      <c r="KO508" s="101"/>
      <c r="KP508" s="101"/>
      <c r="KQ508" s="101"/>
      <c r="KR508" s="101"/>
      <c r="KS508" s="101"/>
      <c r="KT508" s="101"/>
      <c r="KU508" s="101"/>
      <c r="KV508" s="101"/>
      <c r="KW508" s="101"/>
      <c r="KX508" s="101"/>
      <c r="KY508" s="101"/>
      <c r="KZ508" s="101"/>
      <c r="LA508" s="101"/>
    </row>
    <row r="509" spans="1:313" s="6" customFormat="1" ht="30" customHeight="1" x14ac:dyDescent="0.25">
      <c r="A509" s="21"/>
      <c r="B509" s="21"/>
      <c r="C509" s="21"/>
      <c r="D509" s="22"/>
      <c r="E509" s="23">
        <v>5000000</v>
      </c>
      <c r="F509" s="24"/>
      <c r="G509" s="23"/>
      <c r="H509" s="23" t="s">
        <v>588</v>
      </c>
      <c r="I509" s="23"/>
      <c r="J509" s="21"/>
      <c r="K509" s="21"/>
      <c r="L509" s="21" t="s">
        <v>587</v>
      </c>
      <c r="M509" s="21">
        <v>81</v>
      </c>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1"/>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c r="GE509" s="101"/>
      <c r="GF509" s="101"/>
      <c r="GG509" s="101"/>
      <c r="GH509" s="101"/>
      <c r="GI509" s="101"/>
      <c r="GJ509" s="101"/>
      <c r="GK509" s="101"/>
      <c r="GL509" s="101"/>
      <c r="GM509" s="101"/>
      <c r="GN509" s="101"/>
      <c r="GO509" s="101"/>
      <c r="GP509" s="101"/>
      <c r="GQ509" s="101"/>
      <c r="GR509" s="101"/>
      <c r="GS509" s="101"/>
      <c r="GT509" s="101"/>
      <c r="GU509" s="101"/>
      <c r="GV509" s="101"/>
      <c r="GW509" s="101"/>
      <c r="GX509" s="101"/>
      <c r="GY509" s="101"/>
      <c r="GZ509" s="101"/>
      <c r="HA509" s="101"/>
      <c r="HB509" s="101"/>
      <c r="HC509" s="101"/>
      <c r="HD509" s="101"/>
      <c r="HE509" s="101"/>
      <c r="HF509" s="101"/>
      <c r="HG509" s="101"/>
      <c r="HH509" s="101"/>
      <c r="HI509" s="101"/>
      <c r="HJ509" s="101"/>
      <c r="HK509" s="101"/>
      <c r="HL509" s="101"/>
      <c r="HM509" s="101"/>
      <c r="HN509" s="101"/>
      <c r="HO509" s="101"/>
      <c r="HP509" s="101"/>
      <c r="HQ509" s="101"/>
      <c r="HR509" s="101"/>
      <c r="HS509" s="101"/>
      <c r="HT509" s="101"/>
      <c r="HU509" s="101"/>
      <c r="HV509" s="101"/>
      <c r="HW509" s="101"/>
      <c r="HX509" s="101"/>
      <c r="HY509" s="101"/>
      <c r="HZ509" s="101"/>
      <c r="IA509" s="101"/>
      <c r="IB509" s="101"/>
      <c r="IC509" s="101"/>
      <c r="ID509" s="101"/>
      <c r="IE509" s="101"/>
      <c r="IF509" s="101"/>
      <c r="IG509" s="101"/>
      <c r="IH509" s="101"/>
      <c r="II509" s="101"/>
      <c r="IJ509" s="101"/>
      <c r="IK509" s="101"/>
      <c r="IL509" s="101"/>
      <c r="IM509" s="101"/>
      <c r="IN509" s="101"/>
      <c r="IO509" s="101"/>
      <c r="IP509" s="101"/>
      <c r="IQ509" s="101"/>
      <c r="IR509" s="101"/>
      <c r="IS509" s="101"/>
      <c r="IT509" s="101"/>
      <c r="IU509" s="101"/>
      <c r="IV509" s="101"/>
      <c r="IW509" s="101"/>
      <c r="IX509" s="101"/>
      <c r="IY509" s="101"/>
      <c r="IZ509" s="101"/>
      <c r="JA509" s="101"/>
      <c r="JB509" s="101"/>
      <c r="JC509" s="101"/>
      <c r="JD509" s="101"/>
      <c r="JE509" s="101"/>
      <c r="JF509" s="101"/>
      <c r="JG509" s="101"/>
      <c r="JH509" s="101"/>
      <c r="JI509" s="101"/>
      <c r="JJ509" s="101"/>
      <c r="JK509" s="101"/>
      <c r="JL509" s="101"/>
      <c r="JM509" s="101"/>
      <c r="JN509" s="101"/>
      <c r="JO509" s="101"/>
      <c r="JP509" s="101"/>
      <c r="JQ509" s="101"/>
      <c r="JR509" s="101"/>
      <c r="JS509" s="101"/>
      <c r="JT509" s="101"/>
      <c r="JU509" s="101"/>
      <c r="JV509" s="101"/>
      <c r="JW509" s="101"/>
      <c r="JX509" s="101"/>
      <c r="JY509" s="101"/>
      <c r="JZ509" s="101"/>
      <c r="KA509" s="101"/>
      <c r="KB509" s="101"/>
      <c r="KC509" s="101"/>
      <c r="KD509" s="101"/>
      <c r="KE509" s="101"/>
      <c r="KF509" s="101"/>
      <c r="KG509" s="101"/>
      <c r="KH509" s="101"/>
      <c r="KI509" s="101"/>
      <c r="KJ509" s="101"/>
      <c r="KK509" s="101"/>
      <c r="KL509" s="101"/>
      <c r="KM509" s="101"/>
      <c r="KN509" s="101"/>
      <c r="KO509" s="101"/>
      <c r="KP509" s="101"/>
      <c r="KQ509" s="101"/>
      <c r="KR509" s="101"/>
      <c r="KS509" s="101"/>
      <c r="KT509" s="101"/>
      <c r="KU509" s="101"/>
      <c r="KV509" s="101"/>
      <c r="KW509" s="101"/>
      <c r="KX509" s="101"/>
      <c r="KY509" s="101"/>
      <c r="KZ509" s="101"/>
      <c r="LA509" s="101"/>
    </row>
    <row r="510" spans="1:313" s="6" customFormat="1" ht="30" customHeight="1" x14ac:dyDescent="0.25">
      <c r="A510" s="21"/>
      <c r="B510" s="21"/>
      <c r="C510" s="21"/>
      <c r="D510" s="22"/>
      <c r="E510" s="23">
        <v>20000000</v>
      </c>
      <c r="F510" s="24"/>
      <c r="G510" s="23"/>
      <c r="H510" s="23" t="s">
        <v>583</v>
      </c>
      <c r="I510" s="23"/>
      <c r="J510" s="21"/>
      <c r="K510" s="21"/>
      <c r="L510" s="21" t="s">
        <v>582</v>
      </c>
      <c r="M510" s="21">
        <v>97</v>
      </c>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1"/>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c r="GE510" s="101"/>
      <c r="GF510" s="101"/>
      <c r="GG510" s="101"/>
      <c r="GH510" s="101"/>
      <c r="GI510" s="101"/>
      <c r="GJ510" s="101"/>
      <c r="GK510" s="101"/>
      <c r="GL510" s="101"/>
      <c r="GM510" s="101"/>
      <c r="GN510" s="101"/>
      <c r="GO510" s="101"/>
      <c r="GP510" s="101"/>
      <c r="GQ510" s="101"/>
      <c r="GR510" s="101"/>
      <c r="GS510" s="101"/>
      <c r="GT510" s="101"/>
      <c r="GU510" s="101"/>
      <c r="GV510" s="101"/>
      <c r="GW510" s="101"/>
      <c r="GX510" s="101"/>
      <c r="GY510" s="101"/>
      <c r="GZ510" s="101"/>
      <c r="HA510" s="101"/>
      <c r="HB510" s="101"/>
      <c r="HC510" s="101"/>
      <c r="HD510" s="101"/>
      <c r="HE510" s="101"/>
      <c r="HF510" s="101"/>
      <c r="HG510" s="101"/>
      <c r="HH510" s="101"/>
      <c r="HI510" s="101"/>
      <c r="HJ510" s="101"/>
      <c r="HK510" s="101"/>
      <c r="HL510" s="101"/>
      <c r="HM510" s="101"/>
      <c r="HN510" s="101"/>
      <c r="HO510" s="101"/>
      <c r="HP510" s="101"/>
      <c r="HQ510" s="101"/>
      <c r="HR510" s="101"/>
      <c r="HS510" s="101"/>
      <c r="HT510" s="101"/>
      <c r="HU510" s="101"/>
      <c r="HV510" s="101"/>
      <c r="HW510" s="101"/>
      <c r="HX510" s="101"/>
      <c r="HY510" s="101"/>
      <c r="HZ510" s="101"/>
      <c r="IA510" s="101"/>
      <c r="IB510" s="101"/>
      <c r="IC510" s="101"/>
      <c r="ID510" s="101"/>
      <c r="IE510" s="101"/>
      <c r="IF510" s="101"/>
      <c r="IG510" s="101"/>
      <c r="IH510" s="101"/>
      <c r="II510" s="101"/>
      <c r="IJ510" s="101"/>
      <c r="IK510" s="101"/>
      <c r="IL510" s="101"/>
      <c r="IM510" s="101"/>
      <c r="IN510" s="101"/>
      <c r="IO510" s="101"/>
      <c r="IP510" s="101"/>
      <c r="IQ510" s="101"/>
      <c r="IR510" s="101"/>
      <c r="IS510" s="101"/>
      <c r="IT510" s="101"/>
      <c r="IU510" s="101"/>
      <c r="IV510" s="101"/>
      <c r="IW510" s="101"/>
      <c r="IX510" s="101"/>
      <c r="IY510" s="101"/>
      <c r="IZ510" s="101"/>
      <c r="JA510" s="101"/>
      <c r="JB510" s="101"/>
      <c r="JC510" s="101"/>
      <c r="JD510" s="101"/>
      <c r="JE510" s="101"/>
      <c r="JF510" s="101"/>
      <c r="JG510" s="101"/>
      <c r="JH510" s="101"/>
      <c r="JI510" s="101"/>
      <c r="JJ510" s="101"/>
      <c r="JK510" s="101"/>
      <c r="JL510" s="101"/>
      <c r="JM510" s="101"/>
      <c r="JN510" s="101"/>
      <c r="JO510" s="101"/>
      <c r="JP510" s="101"/>
      <c r="JQ510" s="101"/>
      <c r="JR510" s="101"/>
      <c r="JS510" s="101"/>
      <c r="JT510" s="101"/>
      <c r="JU510" s="101"/>
      <c r="JV510" s="101"/>
      <c r="JW510" s="101"/>
      <c r="JX510" s="101"/>
      <c r="JY510" s="101"/>
      <c r="JZ510" s="101"/>
      <c r="KA510" s="101"/>
      <c r="KB510" s="101"/>
      <c r="KC510" s="101"/>
      <c r="KD510" s="101"/>
      <c r="KE510" s="101"/>
      <c r="KF510" s="101"/>
      <c r="KG510" s="101"/>
      <c r="KH510" s="101"/>
      <c r="KI510" s="101"/>
      <c r="KJ510" s="101"/>
      <c r="KK510" s="101"/>
      <c r="KL510" s="101"/>
      <c r="KM510" s="101"/>
      <c r="KN510" s="101"/>
      <c r="KO510" s="101"/>
      <c r="KP510" s="101"/>
      <c r="KQ510" s="101"/>
      <c r="KR510" s="101"/>
      <c r="KS510" s="101"/>
      <c r="KT510" s="101"/>
      <c r="KU510" s="101"/>
      <c r="KV510" s="101"/>
      <c r="KW510" s="101"/>
      <c r="KX510" s="101"/>
      <c r="KY510" s="101"/>
      <c r="KZ510" s="101"/>
      <c r="LA510" s="101"/>
    </row>
    <row r="511" spans="1:313" s="6" customFormat="1" ht="30" customHeight="1" x14ac:dyDescent="0.25">
      <c r="A511" s="21"/>
      <c r="B511" s="21"/>
      <c r="C511" s="21"/>
      <c r="D511" s="22"/>
      <c r="E511" s="23">
        <f>G511*F511</f>
        <v>3750000</v>
      </c>
      <c r="F511" s="24">
        <v>0.05</v>
      </c>
      <c r="G511" s="23">
        <v>75000000</v>
      </c>
      <c r="H511" s="23" t="s">
        <v>242</v>
      </c>
      <c r="I511" s="23"/>
      <c r="J511" s="21"/>
      <c r="K511" s="21">
        <v>4</v>
      </c>
      <c r="L511" s="21" t="s">
        <v>241</v>
      </c>
      <c r="M511" s="21">
        <v>101</v>
      </c>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1"/>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c r="GE511" s="101"/>
      <c r="GF511" s="101"/>
      <c r="GG511" s="101"/>
      <c r="GH511" s="101"/>
      <c r="GI511" s="101"/>
      <c r="GJ511" s="101"/>
      <c r="GK511" s="101"/>
      <c r="GL511" s="101"/>
      <c r="GM511" s="101"/>
      <c r="GN511" s="101"/>
      <c r="GO511" s="101"/>
      <c r="GP511" s="101"/>
      <c r="GQ511" s="101"/>
      <c r="GR511" s="101"/>
      <c r="GS511" s="101"/>
      <c r="GT511" s="101"/>
      <c r="GU511" s="101"/>
      <c r="GV511" s="101"/>
      <c r="GW511" s="101"/>
      <c r="GX511" s="101"/>
      <c r="GY511" s="101"/>
      <c r="GZ511" s="101"/>
      <c r="HA511" s="101"/>
      <c r="HB511" s="101"/>
      <c r="HC511" s="101"/>
      <c r="HD511" s="101"/>
      <c r="HE511" s="101"/>
      <c r="HF511" s="101"/>
      <c r="HG511" s="101"/>
      <c r="HH511" s="101"/>
      <c r="HI511" s="101"/>
      <c r="HJ511" s="101"/>
      <c r="HK511" s="101"/>
      <c r="HL511" s="101"/>
      <c r="HM511" s="101"/>
      <c r="HN511" s="101"/>
      <c r="HO511" s="101"/>
      <c r="HP511" s="101"/>
      <c r="HQ511" s="101"/>
      <c r="HR511" s="101"/>
      <c r="HS511" s="101"/>
      <c r="HT511" s="101"/>
      <c r="HU511" s="101"/>
      <c r="HV511" s="101"/>
      <c r="HW511" s="101"/>
      <c r="HX511" s="101"/>
      <c r="HY511" s="101"/>
      <c r="HZ511" s="101"/>
      <c r="IA511" s="101"/>
      <c r="IB511" s="101"/>
      <c r="IC511" s="101"/>
      <c r="ID511" s="101"/>
      <c r="IE511" s="101"/>
      <c r="IF511" s="101"/>
      <c r="IG511" s="101"/>
      <c r="IH511" s="101"/>
      <c r="II511" s="101"/>
      <c r="IJ511" s="101"/>
      <c r="IK511" s="101"/>
      <c r="IL511" s="101"/>
      <c r="IM511" s="101"/>
      <c r="IN511" s="101"/>
      <c r="IO511" s="101"/>
      <c r="IP511" s="101"/>
      <c r="IQ511" s="101"/>
      <c r="IR511" s="101"/>
      <c r="IS511" s="101"/>
      <c r="IT511" s="101"/>
      <c r="IU511" s="101"/>
      <c r="IV511" s="101"/>
      <c r="IW511" s="101"/>
      <c r="IX511" s="101"/>
      <c r="IY511" s="101"/>
      <c r="IZ511" s="101"/>
      <c r="JA511" s="101"/>
      <c r="JB511" s="101"/>
      <c r="JC511" s="101"/>
      <c r="JD511" s="101"/>
      <c r="JE511" s="101"/>
      <c r="JF511" s="101"/>
      <c r="JG511" s="101"/>
      <c r="JH511" s="101"/>
      <c r="JI511" s="101"/>
      <c r="JJ511" s="101"/>
      <c r="JK511" s="101"/>
      <c r="JL511" s="101"/>
      <c r="JM511" s="101"/>
      <c r="JN511" s="101"/>
      <c r="JO511" s="101"/>
      <c r="JP511" s="101"/>
      <c r="JQ511" s="101"/>
      <c r="JR511" s="101"/>
      <c r="JS511" s="101"/>
      <c r="JT511" s="101"/>
      <c r="JU511" s="101"/>
      <c r="JV511" s="101"/>
      <c r="JW511" s="101"/>
      <c r="JX511" s="101"/>
      <c r="JY511" s="101"/>
      <c r="JZ511" s="101"/>
      <c r="KA511" s="101"/>
      <c r="KB511" s="101"/>
      <c r="KC511" s="101"/>
      <c r="KD511" s="101"/>
      <c r="KE511" s="101"/>
      <c r="KF511" s="101"/>
      <c r="KG511" s="101"/>
      <c r="KH511" s="101"/>
      <c r="KI511" s="101"/>
      <c r="KJ511" s="101"/>
      <c r="KK511" s="101"/>
      <c r="KL511" s="101"/>
      <c r="KM511" s="101"/>
      <c r="KN511" s="101"/>
      <c r="KO511" s="101"/>
      <c r="KP511" s="101"/>
      <c r="KQ511" s="101"/>
      <c r="KR511" s="101"/>
      <c r="KS511" s="101"/>
      <c r="KT511" s="101"/>
      <c r="KU511" s="101"/>
      <c r="KV511" s="101"/>
      <c r="KW511" s="101"/>
      <c r="KX511" s="101"/>
      <c r="KY511" s="101"/>
      <c r="KZ511" s="101"/>
      <c r="LA511" s="101"/>
    </row>
    <row r="512" spans="1:313" s="6" customFormat="1" ht="30" customHeight="1" x14ac:dyDescent="0.25">
      <c r="A512" s="21" t="s">
        <v>506</v>
      </c>
      <c r="B512" s="21"/>
      <c r="C512" s="21"/>
      <c r="D512" s="22"/>
      <c r="E512" s="26">
        <v>2000000</v>
      </c>
      <c r="F512" s="27"/>
      <c r="G512" s="26"/>
      <c r="H512" s="26"/>
      <c r="I512" s="26"/>
      <c r="J512" s="29"/>
      <c r="K512" s="29"/>
      <c r="L512" s="29" t="s">
        <v>490</v>
      </c>
      <c r="M512" s="21">
        <v>112</v>
      </c>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1"/>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c r="GE512" s="101"/>
      <c r="GF512" s="101"/>
      <c r="GG512" s="101"/>
      <c r="GH512" s="101"/>
      <c r="GI512" s="101"/>
      <c r="GJ512" s="101"/>
      <c r="GK512" s="101"/>
      <c r="GL512" s="101"/>
      <c r="GM512" s="101"/>
      <c r="GN512" s="101"/>
      <c r="GO512" s="101"/>
      <c r="GP512" s="101"/>
      <c r="GQ512" s="101"/>
      <c r="GR512" s="101"/>
      <c r="GS512" s="101"/>
      <c r="GT512" s="101"/>
      <c r="GU512" s="101"/>
      <c r="GV512" s="101"/>
      <c r="GW512" s="101"/>
      <c r="GX512" s="101"/>
      <c r="GY512" s="101"/>
      <c r="GZ512" s="101"/>
      <c r="HA512" s="101"/>
      <c r="HB512" s="101"/>
      <c r="HC512" s="101"/>
      <c r="HD512" s="101"/>
      <c r="HE512" s="101"/>
      <c r="HF512" s="101"/>
      <c r="HG512" s="101"/>
      <c r="HH512" s="101"/>
      <c r="HI512" s="101"/>
      <c r="HJ512" s="101"/>
      <c r="HK512" s="101"/>
      <c r="HL512" s="101"/>
      <c r="HM512" s="101"/>
      <c r="HN512" s="101"/>
      <c r="HO512" s="101"/>
      <c r="HP512" s="101"/>
      <c r="HQ512" s="101"/>
      <c r="HR512" s="101"/>
      <c r="HS512" s="101"/>
      <c r="HT512" s="101"/>
      <c r="HU512" s="101"/>
      <c r="HV512" s="101"/>
      <c r="HW512" s="101"/>
      <c r="HX512" s="101"/>
      <c r="HY512" s="101"/>
      <c r="HZ512" s="101"/>
      <c r="IA512" s="101"/>
      <c r="IB512" s="101"/>
      <c r="IC512" s="101"/>
      <c r="ID512" s="101"/>
      <c r="IE512" s="101"/>
      <c r="IF512" s="101"/>
      <c r="IG512" s="101"/>
      <c r="IH512" s="101"/>
      <c r="II512" s="101"/>
      <c r="IJ512" s="101"/>
      <c r="IK512" s="101"/>
      <c r="IL512" s="101"/>
      <c r="IM512" s="101"/>
      <c r="IN512" s="101"/>
      <c r="IO512" s="101"/>
      <c r="IP512" s="101"/>
      <c r="IQ512" s="101"/>
      <c r="IR512" s="101"/>
      <c r="IS512" s="101"/>
      <c r="IT512" s="101"/>
      <c r="IU512" s="101"/>
      <c r="IV512" s="101"/>
      <c r="IW512" s="101"/>
      <c r="IX512" s="101"/>
      <c r="IY512" s="101"/>
      <c r="IZ512" s="101"/>
      <c r="JA512" s="101"/>
      <c r="JB512" s="101"/>
      <c r="JC512" s="101"/>
      <c r="JD512" s="101"/>
      <c r="JE512" s="101"/>
      <c r="JF512" s="101"/>
      <c r="JG512" s="101"/>
      <c r="JH512" s="101"/>
      <c r="JI512" s="101"/>
      <c r="JJ512" s="101"/>
      <c r="JK512" s="101"/>
      <c r="JL512" s="101"/>
      <c r="JM512" s="101"/>
      <c r="JN512" s="101"/>
      <c r="JO512" s="101"/>
      <c r="JP512" s="101"/>
      <c r="JQ512" s="101"/>
      <c r="JR512" s="101"/>
      <c r="JS512" s="101"/>
      <c r="JT512" s="101"/>
      <c r="JU512" s="101"/>
      <c r="JV512" s="101"/>
      <c r="JW512" s="101"/>
      <c r="JX512" s="101"/>
      <c r="JY512" s="101"/>
      <c r="JZ512" s="101"/>
      <c r="KA512" s="101"/>
      <c r="KB512" s="101"/>
      <c r="KC512" s="101"/>
      <c r="KD512" s="101"/>
      <c r="KE512" s="101"/>
      <c r="KF512" s="101"/>
      <c r="KG512" s="101"/>
      <c r="KH512" s="101"/>
      <c r="KI512" s="101"/>
      <c r="KJ512" s="101"/>
      <c r="KK512" s="101"/>
      <c r="KL512" s="101"/>
      <c r="KM512" s="101"/>
      <c r="KN512" s="101"/>
      <c r="KO512" s="101"/>
      <c r="KP512" s="101"/>
      <c r="KQ512" s="101"/>
      <c r="KR512" s="101"/>
      <c r="KS512" s="101"/>
      <c r="KT512" s="101"/>
      <c r="KU512" s="101"/>
      <c r="KV512" s="101"/>
      <c r="KW512" s="101"/>
      <c r="KX512" s="101"/>
      <c r="KY512" s="101"/>
      <c r="KZ512" s="101"/>
      <c r="LA512" s="101"/>
    </row>
    <row r="513" spans="1:313" s="6" customFormat="1" ht="30" customHeight="1" x14ac:dyDescent="0.25">
      <c r="A513" s="21"/>
      <c r="B513" s="21"/>
      <c r="C513" s="21"/>
      <c r="D513" s="22"/>
      <c r="E513" s="23">
        <v>15000000</v>
      </c>
      <c r="F513" s="24"/>
      <c r="G513" s="23"/>
      <c r="H513" s="21" t="s">
        <v>597</v>
      </c>
      <c r="I513" s="21"/>
      <c r="J513" s="21"/>
      <c r="K513" s="21"/>
      <c r="L513" s="21" t="s">
        <v>596</v>
      </c>
      <c r="M513" s="21">
        <v>126</v>
      </c>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1"/>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c r="GE513" s="101"/>
      <c r="GF513" s="101"/>
      <c r="GG513" s="101"/>
      <c r="GH513" s="101"/>
      <c r="GI513" s="101"/>
      <c r="GJ513" s="101"/>
      <c r="GK513" s="101"/>
      <c r="GL513" s="101"/>
      <c r="GM513" s="101"/>
      <c r="GN513" s="101"/>
      <c r="GO513" s="101"/>
      <c r="GP513" s="101"/>
      <c r="GQ513" s="101"/>
      <c r="GR513" s="101"/>
      <c r="GS513" s="101"/>
      <c r="GT513" s="101"/>
      <c r="GU513" s="101"/>
      <c r="GV513" s="101"/>
      <c r="GW513" s="101"/>
      <c r="GX513" s="101"/>
      <c r="GY513" s="101"/>
      <c r="GZ513" s="101"/>
      <c r="HA513" s="101"/>
      <c r="HB513" s="101"/>
      <c r="HC513" s="101"/>
      <c r="HD513" s="101"/>
      <c r="HE513" s="101"/>
      <c r="HF513" s="101"/>
      <c r="HG513" s="101"/>
      <c r="HH513" s="101"/>
      <c r="HI513" s="101"/>
      <c r="HJ513" s="101"/>
      <c r="HK513" s="101"/>
      <c r="HL513" s="101"/>
      <c r="HM513" s="101"/>
      <c r="HN513" s="101"/>
      <c r="HO513" s="101"/>
      <c r="HP513" s="101"/>
      <c r="HQ513" s="101"/>
      <c r="HR513" s="101"/>
      <c r="HS513" s="101"/>
      <c r="HT513" s="101"/>
      <c r="HU513" s="101"/>
      <c r="HV513" s="101"/>
      <c r="HW513" s="101"/>
      <c r="HX513" s="101"/>
      <c r="HY513" s="101"/>
      <c r="HZ513" s="101"/>
      <c r="IA513" s="101"/>
      <c r="IB513" s="101"/>
      <c r="IC513" s="101"/>
      <c r="ID513" s="101"/>
      <c r="IE513" s="101"/>
      <c r="IF513" s="101"/>
      <c r="IG513" s="101"/>
      <c r="IH513" s="101"/>
      <c r="II513" s="101"/>
      <c r="IJ513" s="101"/>
      <c r="IK513" s="101"/>
      <c r="IL513" s="101"/>
      <c r="IM513" s="101"/>
      <c r="IN513" s="101"/>
      <c r="IO513" s="101"/>
      <c r="IP513" s="101"/>
      <c r="IQ513" s="101"/>
      <c r="IR513" s="101"/>
      <c r="IS513" s="101"/>
      <c r="IT513" s="101"/>
      <c r="IU513" s="101"/>
      <c r="IV513" s="101"/>
      <c r="IW513" s="101"/>
      <c r="IX513" s="101"/>
      <c r="IY513" s="101"/>
      <c r="IZ513" s="101"/>
      <c r="JA513" s="101"/>
      <c r="JB513" s="101"/>
      <c r="JC513" s="101"/>
      <c r="JD513" s="101"/>
      <c r="JE513" s="101"/>
      <c r="JF513" s="101"/>
      <c r="JG513" s="101"/>
      <c r="JH513" s="101"/>
      <c r="JI513" s="101"/>
      <c r="JJ513" s="101"/>
      <c r="JK513" s="101"/>
      <c r="JL513" s="101"/>
      <c r="JM513" s="101"/>
      <c r="JN513" s="101"/>
      <c r="JO513" s="101"/>
      <c r="JP513" s="101"/>
      <c r="JQ513" s="101"/>
      <c r="JR513" s="101"/>
      <c r="JS513" s="101"/>
      <c r="JT513" s="101"/>
      <c r="JU513" s="101"/>
      <c r="JV513" s="101"/>
      <c r="JW513" s="101"/>
      <c r="JX513" s="101"/>
      <c r="JY513" s="101"/>
      <c r="JZ513" s="101"/>
      <c r="KA513" s="101"/>
      <c r="KB513" s="101"/>
      <c r="KC513" s="101"/>
      <c r="KD513" s="101"/>
      <c r="KE513" s="101"/>
      <c r="KF513" s="101"/>
      <c r="KG513" s="101"/>
      <c r="KH513" s="101"/>
      <c r="KI513" s="101"/>
      <c r="KJ513" s="101"/>
      <c r="KK513" s="101"/>
      <c r="KL513" s="101"/>
      <c r="KM513" s="101"/>
      <c r="KN513" s="101"/>
      <c r="KO513" s="101"/>
      <c r="KP513" s="101"/>
      <c r="KQ513" s="101"/>
      <c r="KR513" s="101"/>
      <c r="KS513" s="101"/>
      <c r="KT513" s="101"/>
      <c r="KU513" s="101"/>
      <c r="KV513" s="101"/>
      <c r="KW513" s="101"/>
      <c r="KX513" s="101"/>
      <c r="KY513" s="101"/>
      <c r="KZ513" s="101"/>
      <c r="LA513" s="101"/>
    </row>
    <row r="514" spans="1:313" ht="30" customHeight="1" x14ac:dyDescent="0.25">
      <c r="A514" s="21"/>
      <c r="B514" s="21"/>
      <c r="C514" s="21"/>
      <c r="D514" s="22"/>
      <c r="E514" s="23">
        <v>1000000</v>
      </c>
      <c r="F514" s="24"/>
      <c r="G514" s="23"/>
      <c r="H514" s="23"/>
      <c r="I514" s="23"/>
      <c r="J514" s="21"/>
      <c r="K514" s="21"/>
      <c r="L514" s="21" t="s">
        <v>577</v>
      </c>
      <c r="M514" s="21">
        <v>130</v>
      </c>
    </row>
    <row r="515" spans="1:313" ht="30" customHeight="1" x14ac:dyDescent="0.25">
      <c r="A515" s="21" t="s">
        <v>584</v>
      </c>
      <c r="B515" s="21"/>
      <c r="C515" s="21"/>
      <c r="D515" s="22"/>
      <c r="E515" s="26">
        <f t="shared" ref="E515" si="94">G515*F515</f>
        <v>300000</v>
      </c>
      <c r="F515" s="27">
        <v>0.05</v>
      </c>
      <c r="G515" s="26">
        <v>6000000</v>
      </c>
      <c r="H515" s="26" t="s">
        <v>365</v>
      </c>
      <c r="I515" s="26"/>
      <c r="J515" s="29"/>
      <c r="K515" s="29"/>
      <c r="L515" s="29" t="s">
        <v>148</v>
      </c>
      <c r="M515" s="21">
        <v>137</v>
      </c>
    </row>
    <row r="516" spans="1:313" ht="30" customHeight="1" x14ac:dyDescent="0.25">
      <c r="A516" s="23"/>
      <c r="B516" s="23"/>
      <c r="C516" s="23"/>
      <c r="D516" s="34"/>
      <c r="E516" s="23">
        <v>15000000</v>
      </c>
      <c r="F516" s="24"/>
      <c r="G516" s="23"/>
      <c r="H516" s="23" t="s">
        <v>586</v>
      </c>
      <c r="I516" s="23"/>
      <c r="J516" s="21"/>
      <c r="K516" s="21"/>
      <c r="L516" s="21" t="s">
        <v>585</v>
      </c>
      <c r="M516" s="21">
        <v>139</v>
      </c>
    </row>
    <row r="517" spans="1:313" ht="30" customHeight="1" x14ac:dyDescent="0.25">
      <c r="A517" s="21"/>
      <c r="B517" s="21"/>
      <c r="C517" s="21"/>
      <c r="D517" s="22"/>
      <c r="E517" s="23">
        <v>1050000</v>
      </c>
      <c r="F517" s="24"/>
      <c r="G517" s="23"/>
      <c r="H517" s="23"/>
      <c r="I517" s="23"/>
      <c r="J517" s="21"/>
      <c r="K517" s="21"/>
      <c r="L517" s="21" t="s">
        <v>598</v>
      </c>
      <c r="M517" s="21">
        <v>148</v>
      </c>
    </row>
    <row r="518" spans="1:313" ht="30" customHeight="1" x14ac:dyDescent="0.25">
      <c r="A518" s="21"/>
      <c r="B518" s="21"/>
      <c r="C518" s="21"/>
      <c r="D518" s="22"/>
      <c r="E518" s="23">
        <f>G518*F518</f>
        <v>2000000</v>
      </c>
      <c r="F518" s="24">
        <v>0.04</v>
      </c>
      <c r="G518" s="23">
        <v>50000000</v>
      </c>
      <c r="H518" s="21" t="s">
        <v>222</v>
      </c>
      <c r="I518" s="21"/>
      <c r="J518" s="21"/>
      <c r="K518" s="21">
        <v>24</v>
      </c>
      <c r="L518" s="21" t="s">
        <v>221</v>
      </c>
      <c r="M518" s="21">
        <v>152</v>
      </c>
    </row>
    <row r="519" spans="1:313" ht="30" customHeight="1" x14ac:dyDescent="0.25">
      <c r="A519" s="23"/>
      <c r="B519" s="35"/>
      <c r="C519" s="35"/>
      <c r="D519" s="90"/>
      <c r="E519" s="23">
        <v>5000000</v>
      </c>
      <c r="F519" s="24"/>
      <c r="G519" s="32"/>
      <c r="H519" s="32"/>
      <c r="I519" s="32"/>
      <c r="J519" s="32"/>
      <c r="K519" s="32"/>
      <c r="L519" s="32" t="s">
        <v>601</v>
      </c>
      <c r="M519" s="21">
        <v>162</v>
      </c>
    </row>
    <row r="520" spans="1:313" ht="30" customHeight="1" x14ac:dyDescent="0.25">
      <c r="A520" s="32"/>
      <c r="B520" s="32"/>
      <c r="C520" s="32"/>
      <c r="D520" s="33"/>
      <c r="E520" s="23">
        <v>600000</v>
      </c>
      <c r="F520" s="24"/>
      <c r="G520" s="23"/>
      <c r="H520" s="23"/>
      <c r="I520" s="23"/>
      <c r="J520" s="21"/>
      <c r="K520" s="21"/>
      <c r="L520" s="21" t="s">
        <v>616</v>
      </c>
      <c r="M520" s="21">
        <v>212</v>
      </c>
    </row>
    <row r="521" spans="1:313" ht="30" customHeight="1" x14ac:dyDescent="0.25">
      <c r="A521" s="21">
        <v>37500</v>
      </c>
      <c r="B521" s="21"/>
      <c r="C521" s="21"/>
      <c r="D521" s="22"/>
      <c r="E521" s="23">
        <v>18000000</v>
      </c>
      <c r="F521" s="24"/>
      <c r="G521" s="23"/>
      <c r="H521" s="23" t="s">
        <v>628</v>
      </c>
      <c r="I521" s="29"/>
      <c r="J521" s="29"/>
      <c r="K521" s="29"/>
      <c r="L521" s="21" t="s">
        <v>627</v>
      </c>
      <c r="M521" s="21"/>
    </row>
    <row r="522" spans="1:313" ht="30" customHeight="1" x14ac:dyDescent="0.25">
      <c r="A522" s="21"/>
      <c r="B522" s="21"/>
      <c r="C522" s="21"/>
      <c r="D522" s="22"/>
      <c r="E522" s="23">
        <f>G522*F522</f>
        <v>5000000</v>
      </c>
      <c r="F522" s="24">
        <v>0.05</v>
      </c>
      <c r="G522" s="23">
        <v>100000000</v>
      </c>
      <c r="H522" s="23" t="s">
        <v>20</v>
      </c>
      <c r="I522" s="23"/>
      <c r="J522" s="21"/>
      <c r="K522" s="21">
        <v>3</v>
      </c>
      <c r="L522" s="21" t="s">
        <v>19</v>
      </c>
      <c r="M522" s="21">
        <v>221</v>
      </c>
    </row>
    <row r="523" spans="1:313" ht="30" customHeight="1" x14ac:dyDescent="0.25">
      <c r="A523" s="21"/>
      <c r="B523" s="21"/>
      <c r="C523" s="21"/>
      <c r="D523" s="22"/>
      <c r="E523" s="21">
        <v>9000000</v>
      </c>
      <c r="F523" s="21"/>
      <c r="G523" s="21"/>
      <c r="H523" s="21"/>
      <c r="I523" s="21"/>
      <c r="J523" s="21"/>
      <c r="K523" s="21"/>
      <c r="L523" s="21" t="s">
        <v>498</v>
      </c>
      <c r="M523" s="21">
        <v>222</v>
      </c>
    </row>
    <row r="524" spans="1:313" ht="30" customHeight="1" x14ac:dyDescent="0.25">
      <c r="A524" s="21">
        <v>1800</v>
      </c>
      <c r="B524" s="21"/>
      <c r="C524" s="21"/>
      <c r="D524" s="22"/>
      <c r="E524" s="23">
        <v>3000000</v>
      </c>
      <c r="F524" s="24"/>
      <c r="G524" s="23"/>
      <c r="H524" s="23"/>
      <c r="I524" s="23"/>
      <c r="J524" s="21"/>
      <c r="K524" s="21"/>
      <c r="L524" s="21" t="s">
        <v>502</v>
      </c>
      <c r="M524" s="21">
        <v>61</v>
      </c>
    </row>
    <row r="525" spans="1:313" ht="30" customHeight="1" x14ac:dyDescent="0.25">
      <c r="A525" s="21"/>
      <c r="B525" s="21"/>
      <c r="C525" s="21"/>
      <c r="D525" s="22"/>
      <c r="E525" s="23">
        <v>3000000</v>
      </c>
      <c r="F525" s="24"/>
      <c r="G525" s="23"/>
      <c r="H525" s="23"/>
      <c r="I525" s="23"/>
      <c r="J525" s="21"/>
      <c r="K525" s="21"/>
      <c r="L525" s="21" t="s">
        <v>449</v>
      </c>
      <c r="M525" s="21">
        <v>189</v>
      </c>
    </row>
    <row r="526" spans="1:313" ht="30" customHeight="1" x14ac:dyDescent="0.25">
      <c r="A526" s="21"/>
      <c r="B526" s="21"/>
      <c r="C526" s="21"/>
      <c r="D526" s="22"/>
      <c r="E526" s="23">
        <f t="shared" ref="E526" si="95">G526*F526</f>
        <v>3000000</v>
      </c>
      <c r="F526" s="24">
        <v>0.05</v>
      </c>
      <c r="G526" s="23">
        <v>60000000</v>
      </c>
      <c r="H526" s="23" t="s">
        <v>505</v>
      </c>
      <c r="I526" s="23"/>
      <c r="J526" s="21"/>
      <c r="K526" s="21"/>
      <c r="L526" s="21" t="s">
        <v>504</v>
      </c>
      <c r="M526" s="21"/>
    </row>
    <row r="527" spans="1:313" ht="30" customHeight="1" x14ac:dyDescent="0.25">
      <c r="A527" s="21"/>
      <c r="B527" s="21"/>
      <c r="C527" s="21"/>
      <c r="D527" s="22"/>
      <c r="E527" s="23">
        <v>10450000</v>
      </c>
      <c r="F527" s="24"/>
      <c r="G527" s="23"/>
      <c r="H527" s="23"/>
      <c r="I527" s="23"/>
      <c r="J527" s="21"/>
      <c r="K527" s="21"/>
      <c r="L527" s="21" t="s">
        <v>509</v>
      </c>
      <c r="M527" s="21"/>
    </row>
    <row r="528" spans="1:313" ht="30" customHeight="1" x14ac:dyDescent="0.25">
      <c r="A528" s="21"/>
      <c r="B528" s="21"/>
      <c r="C528" s="21"/>
      <c r="D528" s="22"/>
      <c r="E528" s="23">
        <v>9000000</v>
      </c>
      <c r="F528" s="24"/>
      <c r="G528" s="23"/>
      <c r="H528" s="23"/>
      <c r="I528" s="23"/>
      <c r="J528" s="21"/>
      <c r="K528" s="21"/>
      <c r="L528" s="21" t="s">
        <v>510</v>
      </c>
      <c r="M528" s="21"/>
    </row>
    <row r="529" spans="1:313" ht="30" customHeight="1" x14ac:dyDescent="0.25">
      <c r="A529" s="29" t="s">
        <v>519</v>
      </c>
      <c r="B529" s="29"/>
      <c r="C529" s="29"/>
      <c r="D529" s="30"/>
      <c r="E529" s="23">
        <f t="shared" ref="E529" si="96">G529*F529</f>
        <v>311250</v>
      </c>
      <c r="F529" s="24">
        <v>4.1500000000000002E-2</v>
      </c>
      <c r="G529" s="23">
        <v>7500000</v>
      </c>
      <c r="H529" s="23"/>
      <c r="I529" s="23"/>
      <c r="J529" s="21"/>
      <c r="K529" s="21"/>
      <c r="L529" s="21" t="s">
        <v>93</v>
      </c>
      <c r="M529" s="21"/>
    </row>
    <row r="530" spans="1:313" ht="30" customHeight="1" x14ac:dyDescent="0.25">
      <c r="A530" s="21"/>
      <c r="B530" s="21"/>
      <c r="C530" s="21"/>
      <c r="D530" s="22"/>
      <c r="E530" s="23">
        <f>G530*F530</f>
        <v>2800000</v>
      </c>
      <c r="F530" s="24">
        <v>0.04</v>
      </c>
      <c r="G530" s="23">
        <v>70000000</v>
      </c>
      <c r="H530" s="21" t="s">
        <v>328</v>
      </c>
      <c r="I530" s="21"/>
      <c r="J530" s="21"/>
      <c r="K530" s="21">
        <v>8</v>
      </c>
      <c r="L530" s="21" t="s">
        <v>327</v>
      </c>
      <c r="M530" s="21"/>
    </row>
    <row r="531" spans="1:313" ht="30" customHeight="1" x14ac:dyDescent="0.25">
      <c r="A531" s="21"/>
      <c r="B531" s="21"/>
      <c r="C531" s="21"/>
      <c r="D531" s="22"/>
      <c r="E531" s="23">
        <v>50000000</v>
      </c>
      <c r="F531" s="24"/>
      <c r="G531" s="23"/>
      <c r="H531" s="21" t="s">
        <v>581</v>
      </c>
      <c r="I531" s="21"/>
      <c r="J531" s="21"/>
      <c r="K531" s="21"/>
      <c r="L531" s="21" t="s">
        <v>580</v>
      </c>
      <c r="M531" s="21"/>
    </row>
    <row r="532" spans="1:313" ht="30" customHeight="1" x14ac:dyDescent="0.25">
      <c r="A532" s="21"/>
      <c r="B532" s="21"/>
      <c r="C532" s="21"/>
      <c r="D532" s="22"/>
      <c r="E532" s="23">
        <f>G532*F532</f>
        <v>4400000</v>
      </c>
      <c r="F532" s="24">
        <v>0.04</v>
      </c>
      <c r="G532" s="23">
        <v>110000000</v>
      </c>
      <c r="H532" s="23" t="s">
        <v>332</v>
      </c>
      <c r="I532" s="23"/>
      <c r="J532" s="21"/>
      <c r="K532" s="21">
        <v>7</v>
      </c>
      <c r="L532" s="21" t="s">
        <v>331</v>
      </c>
      <c r="M532" s="21"/>
    </row>
    <row r="533" spans="1:313" ht="30" customHeight="1" x14ac:dyDescent="0.25">
      <c r="A533" s="21"/>
      <c r="B533" s="21"/>
      <c r="C533" s="21"/>
      <c r="D533" s="22"/>
      <c r="E533" s="23">
        <v>2850000</v>
      </c>
      <c r="F533" s="24"/>
      <c r="G533" s="23"/>
      <c r="H533" s="23" t="s">
        <v>311</v>
      </c>
      <c r="I533" s="23"/>
      <c r="J533" s="21"/>
      <c r="K533" s="21"/>
      <c r="L533" s="21" t="s">
        <v>441</v>
      </c>
      <c r="M533" s="21"/>
    </row>
    <row r="534" spans="1:313" ht="30" customHeight="1" x14ac:dyDescent="0.25">
      <c r="A534" s="21"/>
      <c r="B534" s="21"/>
      <c r="C534" s="21"/>
      <c r="D534" s="22"/>
      <c r="E534" s="23">
        <v>4000000</v>
      </c>
      <c r="F534" s="24"/>
      <c r="G534" s="23"/>
      <c r="H534" s="23"/>
      <c r="I534" s="23"/>
      <c r="J534" s="21"/>
      <c r="K534" s="21"/>
      <c r="L534" s="21" t="s">
        <v>528</v>
      </c>
      <c r="M534" s="21"/>
    </row>
    <row r="535" spans="1:313" ht="30" customHeight="1" x14ac:dyDescent="0.25">
      <c r="A535" s="21" t="s">
        <v>482</v>
      </c>
      <c r="B535" s="21"/>
      <c r="C535" s="21"/>
      <c r="D535" s="22"/>
      <c r="E535" s="23">
        <v>1500000</v>
      </c>
      <c r="F535" s="24"/>
      <c r="G535" s="23"/>
      <c r="H535" s="23"/>
      <c r="I535" s="23"/>
      <c r="J535" s="23"/>
      <c r="K535" s="23"/>
      <c r="L535" s="23" t="s">
        <v>480</v>
      </c>
      <c r="M535" s="21"/>
    </row>
    <row r="536" spans="1:313" ht="30" customHeight="1" x14ac:dyDescent="0.25">
      <c r="A536" s="21" t="s">
        <v>533</v>
      </c>
      <c r="B536" s="21"/>
      <c r="C536" s="21"/>
      <c r="D536" s="22"/>
      <c r="E536" s="23">
        <f t="shared" ref="E536" si="97">G536*F536</f>
        <v>9000000</v>
      </c>
      <c r="F536" s="24">
        <v>0.05</v>
      </c>
      <c r="G536" s="23">
        <v>180000000</v>
      </c>
      <c r="H536" s="23"/>
      <c r="I536" s="23"/>
      <c r="J536" s="21"/>
      <c r="K536" s="21">
        <v>30</v>
      </c>
      <c r="L536" s="21" t="s">
        <v>487</v>
      </c>
      <c r="M536" s="21"/>
    </row>
    <row r="537" spans="1:313" ht="30" customHeight="1" x14ac:dyDescent="0.25">
      <c r="A537" s="29"/>
      <c r="B537" s="80"/>
      <c r="C537" s="80"/>
      <c r="D537" s="81"/>
      <c r="E537" s="23">
        <f>G537*F537</f>
        <v>4000000</v>
      </c>
      <c r="F537" s="24">
        <v>0.04</v>
      </c>
      <c r="G537" s="23">
        <v>100000000</v>
      </c>
      <c r="H537" s="32" t="s">
        <v>537</v>
      </c>
      <c r="I537" s="32"/>
      <c r="J537" s="32"/>
      <c r="K537" s="32"/>
      <c r="L537" s="32" t="s">
        <v>535</v>
      </c>
      <c r="M537" s="21"/>
    </row>
    <row r="538" spans="1:313" ht="30" customHeight="1" x14ac:dyDescent="0.25">
      <c r="A538" s="29"/>
      <c r="B538" s="80"/>
      <c r="C538" s="80"/>
      <c r="D538" s="81"/>
      <c r="E538" s="23">
        <f>G538*F538</f>
        <v>400000</v>
      </c>
      <c r="F538" s="24">
        <v>0.04</v>
      </c>
      <c r="G538" s="35">
        <v>10000000</v>
      </c>
      <c r="H538" s="32" t="s">
        <v>547</v>
      </c>
      <c r="I538" s="32"/>
      <c r="J538" s="32"/>
      <c r="K538" s="32"/>
      <c r="L538" s="32" t="s">
        <v>546</v>
      </c>
      <c r="M538" s="21"/>
    </row>
    <row r="539" spans="1:313" ht="30" customHeight="1" x14ac:dyDescent="0.25">
      <c r="A539" s="29"/>
      <c r="B539" s="80"/>
      <c r="C539" s="80"/>
      <c r="D539" s="81"/>
      <c r="E539" s="26">
        <v>2000000</v>
      </c>
      <c r="F539" s="32"/>
      <c r="G539" s="32"/>
      <c r="H539" s="32" t="s">
        <v>550</v>
      </c>
      <c r="I539" s="32"/>
      <c r="J539" s="32"/>
      <c r="K539" s="32"/>
      <c r="L539" s="32" t="s">
        <v>549</v>
      </c>
      <c r="M539" s="21"/>
    </row>
    <row r="540" spans="1:313" ht="30" customHeight="1" x14ac:dyDescent="0.25">
      <c r="A540" s="62">
        <v>1500</v>
      </c>
      <c r="B540" s="62"/>
      <c r="C540" s="62"/>
      <c r="D540" s="63"/>
      <c r="E540" s="23">
        <f t="shared" ref="E540" si="98">G540*F540</f>
        <v>2400000</v>
      </c>
      <c r="F540" s="24">
        <v>0.04</v>
      </c>
      <c r="G540" s="23">
        <v>60000000</v>
      </c>
      <c r="H540" s="23"/>
      <c r="I540" s="23"/>
      <c r="J540" s="21"/>
      <c r="K540" s="21"/>
      <c r="L540" s="21" t="s">
        <v>353</v>
      </c>
      <c r="M540" s="21"/>
    </row>
    <row r="541" spans="1:313" ht="30" customHeight="1" x14ac:dyDescent="0.25">
      <c r="A541" s="21"/>
      <c r="B541" s="21"/>
      <c r="C541" s="21"/>
      <c r="D541" s="22"/>
      <c r="E541" s="23">
        <v>5000000</v>
      </c>
      <c r="F541" s="24"/>
      <c r="G541" s="23"/>
      <c r="H541" s="23"/>
      <c r="I541" s="23"/>
      <c r="J541" s="21"/>
      <c r="K541" s="21"/>
      <c r="L541" s="21" t="s">
        <v>453</v>
      </c>
      <c r="M541" s="21"/>
    </row>
    <row r="542" spans="1:313" s="5" customFormat="1" ht="30" customHeight="1" x14ac:dyDescent="0.25">
      <c r="A542" s="21" t="s">
        <v>454</v>
      </c>
      <c r="B542" s="21"/>
      <c r="C542" s="21"/>
      <c r="D542" s="22"/>
      <c r="E542" s="23">
        <f>G542*F542</f>
        <v>5980000</v>
      </c>
      <c r="F542" s="24">
        <v>4.5999999999999999E-2</v>
      </c>
      <c r="G542" s="23">
        <v>130000000</v>
      </c>
      <c r="H542" s="23" t="s">
        <v>457</v>
      </c>
      <c r="I542" s="23"/>
      <c r="J542" s="21"/>
      <c r="K542" s="21"/>
      <c r="L542" s="21" t="s">
        <v>350</v>
      </c>
      <c r="M542" s="2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1"/>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c r="GE542" s="101"/>
      <c r="GF542" s="101"/>
      <c r="GG542" s="101"/>
      <c r="GH542" s="101"/>
      <c r="GI542" s="101"/>
      <c r="GJ542" s="101"/>
      <c r="GK542" s="101"/>
      <c r="GL542" s="101"/>
      <c r="GM542" s="101"/>
      <c r="GN542" s="101"/>
      <c r="GO542" s="101"/>
      <c r="GP542" s="101"/>
      <c r="GQ542" s="101"/>
      <c r="GR542" s="101"/>
      <c r="GS542" s="101"/>
      <c r="GT542" s="101"/>
      <c r="GU542" s="101"/>
      <c r="GV542" s="101"/>
      <c r="GW542" s="101"/>
      <c r="GX542" s="101"/>
      <c r="GY542" s="101"/>
      <c r="GZ542" s="101"/>
      <c r="HA542" s="101"/>
      <c r="HB542" s="101"/>
      <c r="HC542" s="101"/>
      <c r="HD542" s="101"/>
      <c r="HE542" s="101"/>
      <c r="HF542" s="101"/>
      <c r="HG542" s="101"/>
      <c r="HH542" s="101"/>
      <c r="HI542" s="101"/>
      <c r="HJ542" s="101"/>
      <c r="HK542" s="101"/>
      <c r="HL542" s="101"/>
      <c r="HM542" s="101"/>
      <c r="HN542" s="101"/>
      <c r="HO542" s="101"/>
      <c r="HP542" s="101"/>
      <c r="HQ542" s="101"/>
      <c r="HR542" s="101"/>
      <c r="HS542" s="101"/>
      <c r="HT542" s="101"/>
      <c r="HU542" s="101"/>
      <c r="HV542" s="101"/>
      <c r="HW542" s="101"/>
      <c r="HX542" s="101"/>
      <c r="HY542" s="101"/>
      <c r="HZ542" s="101"/>
      <c r="IA542" s="101"/>
      <c r="IB542" s="101"/>
      <c r="IC542" s="101"/>
      <c r="ID542" s="101"/>
      <c r="IE542" s="101"/>
      <c r="IF542" s="101"/>
      <c r="IG542" s="101"/>
      <c r="IH542" s="101"/>
      <c r="II542" s="101"/>
      <c r="IJ542" s="101"/>
      <c r="IK542" s="101"/>
      <c r="IL542" s="101"/>
      <c r="IM542" s="101"/>
      <c r="IN542" s="101"/>
      <c r="IO542" s="101"/>
      <c r="IP542" s="101"/>
      <c r="IQ542" s="101"/>
      <c r="IR542" s="101"/>
      <c r="IS542" s="101"/>
      <c r="IT542" s="101"/>
      <c r="IU542" s="101"/>
      <c r="IV542" s="101"/>
      <c r="IW542" s="101"/>
      <c r="IX542" s="101"/>
      <c r="IY542" s="101"/>
      <c r="IZ542" s="101"/>
      <c r="JA542" s="101"/>
      <c r="JB542" s="101"/>
      <c r="JC542" s="101"/>
      <c r="JD542" s="101"/>
      <c r="JE542" s="101"/>
      <c r="JF542" s="101"/>
      <c r="JG542" s="101"/>
      <c r="JH542" s="101"/>
      <c r="JI542" s="101"/>
      <c r="JJ542" s="101"/>
      <c r="JK542" s="101"/>
      <c r="JL542" s="101"/>
      <c r="JM542" s="101"/>
      <c r="JN542" s="101"/>
      <c r="JO542" s="101"/>
      <c r="JP542" s="101"/>
      <c r="JQ542" s="101"/>
      <c r="JR542" s="101"/>
      <c r="JS542" s="101"/>
      <c r="JT542" s="101"/>
      <c r="JU542" s="101"/>
      <c r="JV542" s="101"/>
      <c r="JW542" s="101"/>
      <c r="JX542" s="101"/>
      <c r="JY542" s="101"/>
      <c r="JZ542" s="101"/>
      <c r="KA542" s="101"/>
      <c r="KB542" s="101"/>
      <c r="KC542" s="101"/>
      <c r="KD542" s="101"/>
      <c r="KE542" s="101"/>
      <c r="KF542" s="101"/>
      <c r="KG542" s="101"/>
      <c r="KH542" s="101"/>
      <c r="KI542" s="101"/>
      <c r="KJ542" s="101"/>
      <c r="KK542" s="101"/>
      <c r="KL542" s="101"/>
      <c r="KM542" s="101"/>
      <c r="KN542" s="101"/>
      <c r="KO542" s="101"/>
      <c r="KP542" s="101"/>
      <c r="KQ542" s="101"/>
      <c r="KR542" s="101"/>
      <c r="KS542" s="101"/>
      <c r="KT542" s="101"/>
      <c r="KU542" s="101"/>
      <c r="KV542" s="101"/>
      <c r="KW542" s="101"/>
      <c r="KX542" s="101"/>
      <c r="KY542" s="101"/>
      <c r="KZ542" s="101"/>
      <c r="LA542" s="101"/>
    </row>
    <row r="543" spans="1:313" ht="30" customHeight="1" x14ac:dyDescent="0.25">
      <c r="A543" s="21" t="s">
        <v>351</v>
      </c>
      <c r="B543" s="21"/>
      <c r="C543" s="21"/>
      <c r="D543" s="22"/>
      <c r="E543" s="23">
        <f>G543*F543</f>
        <v>2000000</v>
      </c>
      <c r="F543" s="24">
        <v>0.04</v>
      </c>
      <c r="G543" s="23">
        <v>50000000</v>
      </c>
      <c r="H543" s="23" t="s">
        <v>175</v>
      </c>
      <c r="I543" s="23"/>
      <c r="J543" s="21"/>
      <c r="K543" s="21"/>
      <c r="L543" s="21" t="s">
        <v>174</v>
      </c>
      <c r="M543" s="21"/>
    </row>
    <row r="544" spans="1:313" ht="30" customHeight="1" x14ac:dyDescent="0.25">
      <c r="A544" s="21"/>
      <c r="B544" s="21"/>
      <c r="C544" s="21"/>
      <c r="D544" s="22"/>
      <c r="E544" s="23">
        <f>G544*F544</f>
        <v>37900000</v>
      </c>
      <c r="F544" s="24">
        <v>0.05</v>
      </c>
      <c r="G544" s="23">
        <f>550000000+208000000</f>
        <v>758000000</v>
      </c>
      <c r="H544" s="23" t="s">
        <v>224</v>
      </c>
      <c r="I544" s="23"/>
      <c r="J544" s="21"/>
      <c r="K544" s="21"/>
      <c r="L544" s="21" t="s">
        <v>345</v>
      </c>
      <c r="M544" s="21"/>
    </row>
    <row r="545" spans="1:13" ht="30" customHeight="1" x14ac:dyDescent="0.25">
      <c r="A545" s="21"/>
      <c r="B545" s="21"/>
      <c r="C545" s="21"/>
      <c r="D545" s="22"/>
      <c r="E545" s="23">
        <f t="shared" ref="E545" si="99">G545*F545</f>
        <v>200000</v>
      </c>
      <c r="F545" s="24">
        <v>0.04</v>
      </c>
      <c r="G545" s="23">
        <v>5000000</v>
      </c>
      <c r="H545" s="21" t="s">
        <v>232</v>
      </c>
      <c r="I545" s="21"/>
      <c r="J545" s="21"/>
      <c r="K545" s="21"/>
      <c r="L545" s="21" t="s">
        <v>231</v>
      </c>
      <c r="M545" s="21"/>
    </row>
    <row r="546" spans="1:13" ht="30" customHeight="1" x14ac:dyDescent="0.25">
      <c r="A546" s="21"/>
      <c r="B546" s="21"/>
      <c r="C546" s="21"/>
      <c r="D546" s="22"/>
      <c r="E546" s="23">
        <v>125000</v>
      </c>
      <c r="F546" s="24"/>
      <c r="G546" s="23"/>
      <c r="H546" s="58"/>
      <c r="I546" s="23"/>
      <c r="J546" s="21"/>
      <c r="K546" s="21"/>
      <c r="L546" s="21" t="s">
        <v>464</v>
      </c>
      <c r="M546" s="21"/>
    </row>
    <row r="547" spans="1:13" ht="30" customHeight="1" x14ac:dyDescent="0.25">
      <c r="A547" s="23"/>
      <c r="B547" s="23"/>
      <c r="C547" s="23"/>
      <c r="D547" s="34"/>
      <c r="E547" s="23">
        <f t="shared" ref="E547" si="100">G547*F547</f>
        <v>3825000</v>
      </c>
      <c r="F547" s="24">
        <v>4.4999999999999998E-2</v>
      </c>
      <c r="G547" s="23">
        <v>85000000</v>
      </c>
      <c r="H547" s="23" t="s">
        <v>323</v>
      </c>
      <c r="I547" s="23"/>
      <c r="J547" s="21"/>
      <c r="K547" s="21">
        <v>8</v>
      </c>
      <c r="L547" s="21" t="s">
        <v>381</v>
      </c>
      <c r="M547" s="21"/>
    </row>
    <row r="548" spans="1:13" ht="30" customHeight="1" x14ac:dyDescent="0.25">
      <c r="A548" s="21"/>
      <c r="B548" s="21"/>
      <c r="C548" s="21"/>
      <c r="D548" s="22"/>
      <c r="E548" s="23">
        <f t="shared" ref="E548:E549" si="101">G548*F548</f>
        <v>630000</v>
      </c>
      <c r="F548" s="24">
        <v>4.4999999999999998E-2</v>
      </c>
      <c r="G548" s="23">
        <v>14000000</v>
      </c>
      <c r="H548" s="23" t="s">
        <v>401</v>
      </c>
      <c r="I548" s="23"/>
      <c r="J548" s="21"/>
      <c r="K548" s="21"/>
      <c r="L548" s="21" t="s">
        <v>47</v>
      </c>
      <c r="M548" s="21"/>
    </row>
    <row r="549" spans="1:13" ht="30" customHeight="1" x14ac:dyDescent="0.25">
      <c r="A549" s="21" t="s">
        <v>471</v>
      </c>
      <c r="B549" s="21"/>
      <c r="C549" s="21"/>
      <c r="D549" s="22"/>
      <c r="E549" s="23">
        <f t="shared" si="101"/>
        <v>2000000</v>
      </c>
      <c r="F549" s="24">
        <v>0.04</v>
      </c>
      <c r="G549" s="23">
        <v>50000000</v>
      </c>
      <c r="H549" s="23" t="s">
        <v>380</v>
      </c>
      <c r="I549" s="23"/>
      <c r="J549" s="21"/>
      <c r="K549" s="21">
        <v>11</v>
      </c>
      <c r="L549" s="21" t="s">
        <v>66</v>
      </c>
      <c r="M549" s="21">
        <v>1</v>
      </c>
    </row>
    <row r="550" spans="1:13" ht="30" customHeight="1" x14ac:dyDescent="0.25">
      <c r="A550" s="29" t="s">
        <v>473</v>
      </c>
      <c r="B550" s="29"/>
      <c r="C550" s="29"/>
      <c r="D550" s="30"/>
      <c r="E550" s="23">
        <v>1400000</v>
      </c>
      <c r="F550" s="24"/>
      <c r="G550" s="23"/>
      <c r="H550" s="23" t="s">
        <v>476</v>
      </c>
      <c r="I550" s="23"/>
      <c r="J550" s="23"/>
      <c r="K550" s="23"/>
      <c r="L550" s="23" t="s">
        <v>475</v>
      </c>
      <c r="M550" s="21">
        <v>13</v>
      </c>
    </row>
    <row r="551" spans="1:13" ht="30" customHeight="1" x14ac:dyDescent="0.25">
      <c r="A551" s="21"/>
      <c r="B551" s="21"/>
      <c r="C551" s="21"/>
      <c r="D551" s="22"/>
      <c r="E551" s="23">
        <f t="shared" ref="E551" si="102">G551*F551</f>
        <v>250000</v>
      </c>
      <c r="F551" s="24">
        <v>0.05</v>
      </c>
      <c r="G551" s="23">
        <v>5000000</v>
      </c>
      <c r="H551" s="23" t="s">
        <v>438</v>
      </c>
      <c r="I551" s="23"/>
      <c r="J551" s="21"/>
      <c r="K551" s="21"/>
      <c r="L551" s="21" t="s">
        <v>89</v>
      </c>
      <c r="M551" s="21">
        <v>14</v>
      </c>
    </row>
    <row r="552" spans="1:13" ht="30" customHeight="1" x14ac:dyDescent="0.25">
      <c r="A552" s="21" t="s">
        <v>477</v>
      </c>
      <c r="B552" s="21"/>
      <c r="C552" s="21"/>
      <c r="D552" s="22"/>
      <c r="E552" s="26">
        <f t="shared" ref="E552" si="103">G552*F552</f>
        <v>27500000</v>
      </c>
      <c r="F552" s="27">
        <v>0.05</v>
      </c>
      <c r="G552" s="26">
        <v>550000000</v>
      </c>
      <c r="H552" s="23" t="s">
        <v>363</v>
      </c>
      <c r="I552" s="23"/>
      <c r="J552" s="21"/>
      <c r="K552" s="21"/>
      <c r="L552" s="21" t="s">
        <v>143</v>
      </c>
      <c r="M552" s="21">
        <v>66</v>
      </c>
    </row>
    <row r="553" spans="1:13" ht="30" customHeight="1" x14ac:dyDescent="0.25">
      <c r="A553" s="29"/>
      <c r="B553" s="29"/>
      <c r="C553" s="29"/>
      <c r="D553" s="30"/>
      <c r="E553" s="23">
        <v>5000000</v>
      </c>
      <c r="F553" s="24"/>
      <c r="G553" s="23"/>
      <c r="H553" s="23"/>
      <c r="I553" s="23"/>
      <c r="J553" s="23"/>
      <c r="K553" s="23"/>
      <c r="L553" s="23" t="s">
        <v>483</v>
      </c>
      <c r="M553" s="21">
        <v>56</v>
      </c>
    </row>
    <row r="554" spans="1:13" ht="30" customHeight="1" x14ac:dyDescent="0.25">
      <c r="A554" s="21"/>
      <c r="B554" s="21"/>
      <c r="C554" s="21"/>
      <c r="D554" s="22"/>
      <c r="E554" s="26">
        <v>11500000</v>
      </c>
      <c r="F554" s="27"/>
      <c r="G554" s="26"/>
      <c r="H554" s="26"/>
      <c r="I554" s="26"/>
      <c r="J554" s="29"/>
      <c r="K554" s="29"/>
      <c r="L554" s="29" t="s">
        <v>488</v>
      </c>
      <c r="M554" s="21"/>
    </row>
    <row r="555" spans="1:13" ht="30" customHeight="1" x14ac:dyDescent="0.25">
      <c r="A555" s="21"/>
      <c r="B555" s="21"/>
      <c r="C555" s="21"/>
      <c r="D555" s="22"/>
      <c r="E555" s="23">
        <f t="shared" ref="E555" si="104">G555*F555</f>
        <v>2000000</v>
      </c>
      <c r="F555" s="24">
        <v>0.04</v>
      </c>
      <c r="G555" s="23">
        <v>50000000</v>
      </c>
      <c r="H555" s="23" t="s">
        <v>349</v>
      </c>
      <c r="I555" s="23"/>
      <c r="J555" s="21"/>
      <c r="K555" s="21"/>
      <c r="L555" s="21" t="s">
        <v>348</v>
      </c>
      <c r="M555" s="21"/>
    </row>
    <row r="556" spans="1:13" ht="30" customHeight="1" x14ac:dyDescent="0.25">
      <c r="A556" s="21"/>
      <c r="B556" s="21"/>
      <c r="C556" s="21"/>
      <c r="D556" s="22"/>
      <c r="E556" s="23">
        <f>G556*F556</f>
        <v>15800000</v>
      </c>
      <c r="F556" s="24">
        <v>0.04</v>
      </c>
      <c r="G556" s="23">
        <v>395000000</v>
      </c>
      <c r="H556" s="23"/>
      <c r="I556" s="23"/>
      <c r="J556" s="21"/>
      <c r="K556" s="21"/>
      <c r="L556" s="21" t="s">
        <v>340</v>
      </c>
      <c r="M556" s="21">
        <v>141</v>
      </c>
    </row>
    <row r="557" spans="1:13" ht="30" customHeight="1" x14ac:dyDescent="0.25">
      <c r="A557" s="23"/>
      <c r="B557" s="23"/>
      <c r="C557" s="23"/>
      <c r="D557" s="34"/>
      <c r="E557" s="26">
        <f t="shared" ref="E557:E558" si="105">G557*F557</f>
        <v>8775000</v>
      </c>
      <c r="F557" s="27">
        <v>4.4999999999999998E-2</v>
      </c>
      <c r="G557" s="26">
        <v>195000000</v>
      </c>
      <c r="H557" s="26" t="s">
        <v>372</v>
      </c>
      <c r="I557" s="26"/>
      <c r="J557" s="29"/>
      <c r="K557" s="29"/>
      <c r="L557" s="29" t="s">
        <v>156</v>
      </c>
      <c r="M557" s="21">
        <v>143</v>
      </c>
    </row>
    <row r="558" spans="1:13" ht="30" customHeight="1" x14ac:dyDescent="0.25">
      <c r="A558" s="29"/>
      <c r="B558" s="29"/>
      <c r="C558" s="29"/>
      <c r="D558" s="30"/>
      <c r="E558" s="26">
        <f t="shared" si="105"/>
        <v>250000</v>
      </c>
      <c r="F558" s="27">
        <v>0.05</v>
      </c>
      <c r="G558" s="26">
        <v>5000000</v>
      </c>
      <c r="H558" s="26" t="s">
        <v>374</v>
      </c>
      <c r="I558" s="26"/>
      <c r="J558" s="29"/>
      <c r="K558" s="29"/>
      <c r="L558" s="29" t="s">
        <v>373</v>
      </c>
      <c r="M558" s="21"/>
    </row>
    <row r="559" spans="1:13" ht="30" customHeight="1" x14ac:dyDescent="0.25">
      <c r="A559" s="29"/>
      <c r="B559" s="29"/>
      <c r="C559" s="29"/>
      <c r="D559" s="30"/>
      <c r="E559" s="23">
        <f t="shared" ref="E559:E560" si="106">G559*F559</f>
        <v>8000000</v>
      </c>
      <c r="F559" s="24">
        <v>0.05</v>
      </c>
      <c r="G559" s="23">
        <v>160000000</v>
      </c>
      <c r="H559" s="23"/>
      <c r="I559" s="23"/>
      <c r="J559" s="21"/>
      <c r="K559" s="21"/>
      <c r="L559" s="21" t="s">
        <v>142</v>
      </c>
      <c r="M559" s="21"/>
    </row>
    <row r="560" spans="1:13" ht="30" customHeight="1" x14ac:dyDescent="0.25">
      <c r="A560" s="21"/>
      <c r="B560" s="21"/>
      <c r="C560" s="21"/>
      <c r="D560" s="22"/>
      <c r="E560" s="23">
        <f t="shared" si="106"/>
        <v>1400000</v>
      </c>
      <c r="F560" s="24">
        <v>0.04</v>
      </c>
      <c r="G560" s="23">
        <v>35000000</v>
      </c>
      <c r="H560" s="23"/>
      <c r="I560" s="23"/>
      <c r="J560" s="21"/>
      <c r="K560" s="21">
        <v>7</v>
      </c>
      <c r="L560" s="21" t="s">
        <v>60</v>
      </c>
      <c r="M560" s="21">
        <v>222</v>
      </c>
    </row>
    <row r="561" spans="1:13" ht="30" customHeight="1" x14ac:dyDescent="0.25">
      <c r="A561" s="23"/>
      <c r="B561" s="23"/>
      <c r="C561" s="23"/>
      <c r="D561" s="34"/>
      <c r="E561" s="23">
        <f t="shared" ref="E561" si="107">G561*F561</f>
        <v>1250000</v>
      </c>
      <c r="F561" s="24">
        <v>0.05</v>
      </c>
      <c r="G561" s="23">
        <v>25000000</v>
      </c>
      <c r="H561" s="23" t="s">
        <v>199</v>
      </c>
      <c r="I561" s="23"/>
      <c r="J561" s="21"/>
      <c r="K561" s="21"/>
      <c r="L561" s="21" t="s">
        <v>198</v>
      </c>
      <c r="M561" s="21">
        <v>40</v>
      </c>
    </row>
    <row r="562" spans="1:13" ht="30" customHeight="1" x14ac:dyDescent="0.25">
      <c r="A562" s="21"/>
      <c r="B562" s="21"/>
      <c r="C562" s="21"/>
      <c r="D562" s="22"/>
      <c r="E562" s="23">
        <f t="shared" ref="E562" si="108">G562*F562</f>
        <v>2800000.0000000005</v>
      </c>
      <c r="F562" s="24">
        <v>7.0000000000000007E-2</v>
      </c>
      <c r="G562" s="23">
        <v>40000000</v>
      </c>
      <c r="H562" s="26" t="s">
        <v>308</v>
      </c>
      <c r="I562" s="26"/>
      <c r="J562" s="29"/>
      <c r="K562" s="29"/>
      <c r="L562" s="29" t="s">
        <v>307</v>
      </c>
      <c r="M562" s="21">
        <v>49</v>
      </c>
    </row>
    <row r="563" spans="1:13" ht="30" customHeight="1" x14ac:dyDescent="0.25">
      <c r="A563" s="21" t="s">
        <v>443</v>
      </c>
      <c r="B563" s="21"/>
      <c r="C563" s="21"/>
      <c r="D563" s="22"/>
      <c r="E563" s="23">
        <f t="shared" ref="E563:E564" si="109">G563*F563</f>
        <v>7600000</v>
      </c>
      <c r="F563" s="24">
        <v>0.04</v>
      </c>
      <c r="G563" s="23">
        <v>190000000</v>
      </c>
      <c r="H563" s="23" t="s">
        <v>176</v>
      </c>
      <c r="I563" s="23"/>
      <c r="J563" s="21"/>
      <c r="K563" s="21"/>
      <c r="L563" s="21" t="s">
        <v>50</v>
      </c>
      <c r="M563" s="21">
        <v>74</v>
      </c>
    </row>
    <row r="564" spans="1:13" ht="30" customHeight="1" x14ac:dyDescent="0.25">
      <c r="A564" s="21" t="s">
        <v>444</v>
      </c>
      <c r="B564" s="21"/>
      <c r="C564" s="21"/>
      <c r="D564" s="22"/>
      <c r="E564" s="23">
        <f t="shared" si="109"/>
        <v>6757500</v>
      </c>
      <c r="F564" s="24">
        <v>5.0999999999999997E-2</v>
      </c>
      <c r="G564" s="23">
        <v>132500000</v>
      </c>
      <c r="H564" s="23" t="s">
        <v>311</v>
      </c>
      <c r="I564" s="23"/>
      <c r="J564" s="21"/>
      <c r="K564" s="21"/>
      <c r="L564" s="21" t="s">
        <v>310</v>
      </c>
      <c r="M564" s="21">
        <v>76</v>
      </c>
    </row>
    <row r="565" spans="1:13" ht="30" customHeight="1" x14ac:dyDescent="0.25">
      <c r="A565" s="21">
        <v>6850</v>
      </c>
      <c r="B565" s="21"/>
      <c r="C565" s="21"/>
      <c r="D565" s="22"/>
      <c r="E565" s="23">
        <v>5000000</v>
      </c>
      <c r="F565" s="24"/>
      <c r="G565" s="23"/>
      <c r="H565" s="23"/>
      <c r="I565" s="23"/>
      <c r="J565" s="21"/>
      <c r="K565" s="21"/>
      <c r="L565" s="21" t="s">
        <v>448</v>
      </c>
      <c r="M565" s="21">
        <v>97</v>
      </c>
    </row>
    <row r="566" spans="1:13" ht="30" customHeight="1" x14ac:dyDescent="0.25">
      <c r="A566" s="21"/>
      <c r="B566" s="21"/>
      <c r="C566" s="21"/>
      <c r="D566" s="22"/>
      <c r="E566" s="23">
        <f t="shared" ref="E566" si="110">G566*F566</f>
        <v>4995000</v>
      </c>
      <c r="F566" s="24">
        <v>4.4999999999999998E-2</v>
      </c>
      <c r="G566" s="23">
        <v>111000000</v>
      </c>
      <c r="H566" s="23"/>
      <c r="I566" s="23"/>
      <c r="J566" s="21"/>
      <c r="K566" s="21"/>
      <c r="L566" s="21" t="s">
        <v>206</v>
      </c>
      <c r="M566" s="21">
        <v>104</v>
      </c>
    </row>
    <row r="567" spans="1:13" ht="30" customHeight="1" x14ac:dyDescent="0.25">
      <c r="A567" s="21"/>
      <c r="B567" s="21"/>
      <c r="C567" s="21"/>
      <c r="D567" s="22"/>
      <c r="E567" s="54">
        <f>SUM(E261:E566)</f>
        <v>1762830400</v>
      </c>
      <c r="F567" s="21"/>
      <c r="G567" s="23">
        <f>SUM(G261:G566)</f>
        <v>20886303000</v>
      </c>
      <c r="H567" s="21"/>
      <c r="I567" s="21"/>
      <c r="J567" s="21"/>
      <c r="K567" s="21"/>
      <c r="L567" s="21"/>
      <c r="M567" s="21">
        <v>109</v>
      </c>
    </row>
    <row r="568" spans="1:13" ht="30" customHeight="1" x14ac:dyDescent="0.25">
      <c r="A568" s="21"/>
      <c r="B568" s="21"/>
      <c r="C568" s="21"/>
      <c r="D568" s="22"/>
      <c r="E568" s="23">
        <f t="shared" ref="E568" si="111">G568*F568</f>
        <v>2000000</v>
      </c>
      <c r="F568" s="24">
        <v>0.04</v>
      </c>
      <c r="G568" s="23">
        <v>50000000</v>
      </c>
      <c r="H568" s="21" t="s">
        <v>236</v>
      </c>
      <c r="I568" s="21"/>
      <c r="J568" s="21"/>
      <c r="K568" s="21">
        <v>1</v>
      </c>
      <c r="L568" s="21" t="s">
        <v>235</v>
      </c>
      <c r="M568" s="21">
        <v>112</v>
      </c>
    </row>
    <row r="569" spans="1:13" ht="30" customHeight="1" x14ac:dyDescent="0.25">
      <c r="A569" s="21"/>
      <c r="B569" s="21"/>
      <c r="C569" s="21"/>
      <c r="D569" s="22"/>
      <c r="E569" s="23">
        <f t="shared" ref="E569:E571" si="112">G569*F569</f>
        <v>1200000</v>
      </c>
      <c r="F569" s="24">
        <v>0.04</v>
      </c>
      <c r="G569" s="23">
        <v>30000000</v>
      </c>
      <c r="H569" s="23" t="s">
        <v>268</v>
      </c>
      <c r="I569" s="23"/>
      <c r="J569" s="21"/>
      <c r="K569" s="21"/>
      <c r="L569" s="21" t="s">
        <v>33</v>
      </c>
      <c r="M569" s="21">
        <v>159</v>
      </c>
    </row>
    <row r="570" spans="1:13" ht="30" customHeight="1" x14ac:dyDescent="0.25">
      <c r="A570" s="21"/>
      <c r="B570" s="21"/>
      <c r="C570" s="21"/>
      <c r="D570" s="22"/>
      <c r="E570" s="23">
        <f t="shared" si="112"/>
        <v>720000</v>
      </c>
      <c r="F570" s="24">
        <v>4.4999999999999998E-2</v>
      </c>
      <c r="G570" s="23">
        <v>16000000</v>
      </c>
      <c r="H570" s="23" t="s">
        <v>270</v>
      </c>
      <c r="I570" s="23"/>
      <c r="J570" s="21"/>
      <c r="K570" s="21">
        <v>11</v>
      </c>
      <c r="L570" s="21" t="s">
        <v>130</v>
      </c>
      <c r="M570" s="21">
        <v>184</v>
      </c>
    </row>
    <row r="571" spans="1:13" ht="30" customHeight="1" x14ac:dyDescent="0.25">
      <c r="A571" s="21"/>
      <c r="B571" s="21"/>
      <c r="C571" s="21"/>
      <c r="D571" s="22"/>
      <c r="E571" s="23">
        <f t="shared" si="112"/>
        <v>675000</v>
      </c>
      <c r="F571" s="24">
        <v>4.4999999999999998E-2</v>
      </c>
      <c r="G571" s="23">
        <v>15000000</v>
      </c>
      <c r="H571" s="23" t="s">
        <v>270</v>
      </c>
      <c r="I571" s="23"/>
      <c r="J571" s="21"/>
      <c r="K571" s="21">
        <v>5</v>
      </c>
      <c r="L571" s="21" t="s">
        <v>57</v>
      </c>
      <c r="M571" s="66"/>
    </row>
    <row r="572" spans="1:13" ht="30" customHeight="1" x14ac:dyDescent="0.25">
      <c r="A572" s="23"/>
      <c r="B572" s="23"/>
      <c r="C572" s="23"/>
      <c r="D572" s="34"/>
      <c r="E572" s="23">
        <f t="shared" ref="E572" si="113">G572*F572</f>
        <v>4950000</v>
      </c>
      <c r="F572" s="24">
        <v>4.4999999999999998E-2</v>
      </c>
      <c r="G572" s="23">
        <v>110000000</v>
      </c>
      <c r="H572" s="23"/>
      <c r="I572" s="23"/>
      <c r="J572" s="21"/>
      <c r="K572" s="21"/>
      <c r="L572" s="21" t="s">
        <v>285</v>
      </c>
      <c r="M572" s="21">
        <v>188</v>
      </c>
    </row>
    <row r="573" spans="1:13" ht="30" customHeight="1" x14ac:dyDescent="0.25">
      <c r="A573" s="23"/>
      <c r="B573" s="23"/>
      <c r="C573" s="23"/>
      <c r="D573" s="34"/>
      <c r="E573" s="23">
        <f t="shared" ref="E573" si="114">G573*F573</f>
        <v>2000000</v>
      </c>
      <c r="F573" s="24">
        <v>0.05</v>
      </c>
      <c r="G573" s="23">
        <v>40000000</v>
      </c>
      <c r="H573" s="26"/>
      <c r="I573" s="26"/>
      <c r="J573" s="29"/>
      <c r="K573" s="29"/>
      <c r="L573" s="29" t="s">
        <v>289</v>
      </c>
      <c r="M573" s="21">
        <v>196</v>
      </c>
    </row>
    <row r="574" spans="1:13" ht="30" customHeight="1" x14ac:dyDescent="0.25">
      <c r="A574" s="23"/>
      <c r="B574" s="23"/>
      <c r="C574" s="23"/>
      <c r="D574" s="34"/>
      <c r="E574" s="23">
        <f t="shared" ref="E574" si="115">G574*F574</f>
        <v>500000</v>
      </c>
      <c r="F574" s="24">
        <v>0.05</v>
      </c>
      <c r="G574" s="23">
        <v>10000000</v>
      </c>
      <c r="H574" s="26"/>
      <c r="I574" s="26"/>
      <c r="J574" s="29"/>
      <c r="K574" s="29"/>
      <c r="L574" s="29" t="s">
        <v>287</v>
      </c>
      <c r="M574" s="21">
        <v>199</v>
      </c>
    </row>
    <row r="575" spans="1:13" ht="30" customHeight="1" x14ac:dyDescent="0.25">
      <c r="A575" s="23"/>
      <c r="B575" s="23"/>
      <c r="C575" s="23"/>
      <c r="D575" s="34"/>
      <c r="E575" s="23">
        <f t="shared" ref="E575" si="116">G575*F575</f>
        <v>4800000</v>
      </c>
      <c r="F575" s="24">
        <v>0.04</v>
      </c>
      <c r="G575" s="23">
        <v>120000000</v>
      </c>
      <c r="H575" s="26"/>
      <c r="I575" s="26"/>
      <c r="J575" s="29"/>
      <c r="K575" s="29"/>
      <c r="L575" s="29" t="s">
        <v>301</v>
      </c>
      <c r="M575" s="21">
        <v>200</v>
      </c>
    </row>
    <row r="576" spans="1:13" ht="30" customHeight="1" x14ac:dyDescent="0.25">
      <c r="A576" s="21" t="s">
        <v>302</v>
      </c>
      <c r="B576" s="21"/>
      <c r="C576" s="21"/>
      <c r="D576" s="22"/>
      <c r="E576" s="23">
        <f t="shared" ref="E576" si="117">G576*F576</f>
        <v>12000000</v>
      </c>
      <c r="F576" s="24">
        <v>0.04</v>
      </c>
      <c r="G576" s="23">
        <v>300000000</v>
      </c>
      <c r="H576" s="21"/>
      <c r="I576" s="21"/>
      <c r="J576" s="21"/>
      <c r="K576" s="21"/>
      <c r="L576" s="21" t="s">
        <v>203</v>
      </c>
      <c r="M576" s="21">
        <v>203</v>
      </c>
    </row>
    <row r="577" spans="1:13" ht="30" customHeight="1" x14ac:dyDescent="0.25">
      <c r="A577" s="21"/>
      <c r="B577" s="21"/>
      <c r="C577" s="21"/>
      <c r="D577" s="22"/>
      <c r="E577" s="23">
        <f t="shared" ref="E577" si="118">G577*F577</f>
        <v>1600000</v>
      </c>
      <c r="F577" s="24">
        <v>0.04</v>
      </c>
      <c r="G577" s="23">
        <v>40000000</v>
      </c>
      <c r="H577" s="23" t="s">
        <v>195</v>
      </c>
      <c r="I577" s="23"/>
      <c r="J577" s="21"/>
      <c r="K577" s="21"/>
      <c r="L577" s="21" t="s">
        <v>95</v>
      </c>
      <c r="M577" s="21">
        <v>205</v>
      </c>
    </row>
    <row r="578" spans="1:13" ht="30" customHeight="1" x14ac:dyDescent="0.25">
      <c r="A578" s="29"/>
      <c r="B578" s="29"/>
      <c r="C578" s="29"/>
      <c r="D578" s="30"/>
      <c r="E578" s="23">
        <f t="shared" ref="E578:E580" si="119">G578*F578</f>
        <v>5000000</v>
      </c>
      <c r="F578" s="24">
        <v>0.05</v>
      </c>
      <c r="G578" s="23">
        <v>100000000</v>
      </c>
      <c r="H578" s="23" t="s">
        <v>193</v>
      </c>
      <c r="I578" s="23"/>
      <c r="J578" s="21"/>
      <c r="K578" s="21">
        <v>23</v>
      </c>
      <c r="L578" s="21" t="s">
        <v>100</v>
      </c>
      <c r="M578" s="21">
        <v>209</v>
      </c>
    </row>
    <row r="579" spans="1:13" ht="30" customHeight="1" x14ac:dyDescent="0.25">
      <c r="A579" s="21"/>
      <c r="B579" s="21"/>
      <c r="C579" s="21"/>
      <c r="D579" s="22"/>
      <c r="E579" s="23">
        <f t="shared" si="119"/>
        <v>1800000</v>
      </c>
      <c r="F579" s="24">
        <v>4.4999999999999998E-2</v>
      </c>
      <c r="G579" s="23">
        <v>40000000</v>
      </c>
      <c r="H579" s="23"/>
      <c r="I579" s="23"/>
      <c r="J579" s="21"/>
      <c r="K579" s="21"/>
      <c r="L579" s="21" t="s">
        <v>161</v>
      </c>
      <c r="M579" s="21">
        <v>210</v>
      </c>
    </row>
    <row r="580" spans="1:13" ht="30" customHeight="1" x14ac:dyDescent="0.25">
      <c r="A580" s="21"/>
      <c r="B580" s="21"/>
      <c r="C580" s="21"/>
      <c r="D580" s="22"/>
      <c r="E580" s="23">
        <f t="shared" si="119"/>
        <v>967500</v>
      </c>
      <c r="F580" s="24">
        <v>4.4999999999999998E-2</v>
      </c>
      <c r="G580" s="23">
        <v>21500000</v>
      </c>
      <c r="H580" s="21" t="s">
        <v>205</v>
      </c>
      <c r="I580" s="21"/>
      <c r="J580" s="21"/>
      <c r="K580" s="21"/>
      <c r="L580" s="21" t="s">
        <v>204</v>
      </c>
      <c r="M580" s="21">
        <v>213</v>
      </c>
    </row>
    <row r="581" spans="1:13" ht="30" customHeight="1" x14ac:dyDescent="0.25">
      <c r="A581" s="21">
        <v>960</v>
      </c>
      <c r="B581" s="21"/>
      <c r="C581" s="21"/>
      <c r="D581" s="22"/>
      <c r="E581" s="23">
        <f t="shared" ref="E581" si="120">G581*F581</f>
        <v>1800000</v>
      </c>
      <c r="F581" s="24">
        <v>0.04</v>
      </c>
      <c r="G581" s="23">
        <v>45000000</v>
      </c>
      <c r="H581" s="21" t="s">
        <v>218</v>
      </c>
      <c r="I581" s="21"/>
      <c r="J581" s="21"/>
      <c r="K581" s="21"/>
      <c r="L581" s="21" t="s">
        <v>217</v>
      </c>
      <c r="M581" s="21">
        <v>214</v>
      </c>
    </row>
    <row r="582" spans="1:13" ht="30" customHeight="1" x14ac:dyDescent="0.25">
      <c r="A582" s="21"/>
      <c r="B582" s="21"/>
      <c r="C582" s="21"/>
      <c r="D582" s="22"/>
      <c r="E582" s="23">
        <f>G582*F582</f>
        <v>3500000</v>
      </c>
      <c r="F582" s="24">
        <v>0.05</v>
      </c>
      <c r="G582" s="23">
        <v>70000000</v>
      </c>
      <c r="H582" s="21" t="s">
        <v>213</v>
      </c>
      <c r="I582" s="21"/>
      <c r="J582" s="21"/>
      <c r="K582" s="21">
        <v>25</v>
      </c>
      <c r="L582" s="21" t="s">
        <v>212</v>
      </c>
      <c r="M582" s="21">
        <v>216</v>
      </c>
    </row>
    <row r="583" spans="1:13" ht="30" customHeight="1" x14ac:dyDescent="0.25">
      <c r="A583" s="21"/>
      <c r="B583" s="21"/>
      <c r="C583" s="21"/>
      <c r="D583" s="22"/>
      <c r="E583" s="23">
        <v>5000000</v>
      </c>
      <c r="F583" s="24"/>
      <c r="G583" s="23"/>
      <c r="H583" s="21"/>
      <c r="I583" s="21"/>
      <c r="J583" s="21"/>
      <c r="K583" s="21"/>
      <c r="L583" s="21" t="s">
        <v>216</v>
      </c>
      <c r="M583" s="21">
        <v>217</v>
      </c>
    </row>
    <row r="584" spans="1:13" ht="30" customHeight="1" x14ac:dyDescent="0.25">
      <c r="A584" s="21"/>
      <c r="B584" s="21"/>
      <c r="C584" s="21"/>
      <c r="D584" s="22"/>
      <c r="E584" s="23">
        <f>G584*F584</f>
        <v>600000</v>
      </c>
      <c r="F584" s="24">
        <v>0.04</v>
      </c>
      <c r="G584" s="23">
        <v>15000000</v>
      </c>
      <c r="H584" s="23"/>
      <c r="I584" s="23"/>
      <c r="J584" s="21"/>
      <c r="K584" s="21">
        <v>23</v>
      </c>
      <c r="L584" s="21" t="s">
        <v>98</v>
      </c>
      <c r="M584" s="21">
        <v>218</v>
      </c>
    </row>
    <row r="585" spans="1:13" ht="30" customHeight="1" x14ac:dyDescent="0.25">
      <c r="A585" s="21" t="s">
        <v>186</v>
      </c>
      <c r="B585" s="21"/>
      <c r="C585" s="21"/>
      <c r="D585" s="22"/>
      <c r="E585" s="23">
        <f t="shared" ref="E585:E588" si="121">G585*F585</f>
        <v>440000</v>
      </c>
      <c r="F585" s="24">
        <v>0.04</v>
      </c>
      <c r="G585" s="23">
        <v>11000000</v>
      </c>
      <c r="H585" s="21" t="s">
        <v>211</v>
      </c>
      <c r="I585" s="21"/>
      <c r="J585" s="21"/>
      <c r="K585" s="21"/>
      <c r="L585" s="21" t="s">
        <v>210</v>
      </c>
      <c r="M585" s="21">
        <v>219</v>
      </c>
    </row>
    <row r="586" spans="1:13" ht="30" customHeight="1" x14ac:dyDescent="0.25">
      <c r="A586" s="21"/>
      <c r="B586" s="21"/>
      <c r="C586" s="21"/>
      <c r="D586" s="22"/>
      <c r="E586" s="23">
        <f t="shared" si="121"/>
        <v>315000</v>
      </c>
      <c r="F586" s="24">
        <v>4.4999999999999998E-2</v>
      </c>
      <c r="G586" s="23">
        <v>7000000</v>
      </c>
      <c r="H586" s="23" t="s">
        <v>209</v>
      </c>
      <c r="I586" s="23"/>
      <c r="J586" s="21"/>
      <c r="K586" s="21"/>
      <c r="L586" s="21" t="s">
        <v>93</v>
      </c>
      <c r="M586" s="21">
        <v>223</v>
      </c>
    </row>
    <row r="587" spans="1:13" ht="30" customHeight="1" x14ac:dyDescent="0.25">
      <c r="A587" s="21">
        <v>310</v>
      </c>
      <c r="B587" s="21"/>
      <c r="C587" s="21"/>
      <c r="D587" s="22"/>
      <c r="E587" s="23">
        <f t="shared" si="121"/>
        <v>1470000</v>
      </c>
      <c r="F587" s="24">
        <v>4.2000000000000003E-2</v>
      </c>
      <c r="G587" s="23">
        <v>35000000</v>
      </c>
      <c r="H587" s="23"/>
      <c r="I587" s="23"/>
      <c r="J587" s="21"/>
      <c r="K587" s="21"/>
      <c r="L587" s="21" t="s">
        <v>53</v>
      </c>
      <c r="M587" s="21">
        <v>224</v>
      </c>
    </row>
    <row r="588" spans="1:13" ht="30" customHeight="1" x14ac:dyDescent="0.25">
      <c r="A588" s="21"/>
      <c r="B588" s="21"/>
      <c r="C588" s="21"/>
      <c r="D588" s="22"/>
      <c r="E588" s="23">
        <f t="shared" si="121"/>
        <v>13500000</v>
      </c>
      <c r="F588" s="24">
        <v>0.05</v>
      </c>
      <c r="G588" s="23">
        <v>270000000</v>
      </c>
      <c r="H588" s="23"/>
      <c r="I588" s="23"/>
      <c r="J588" s="21"/>
      <c r="K588" s="21">
        <v>3</v>
      </c>
      <c r="L588" s="21" t="s">
        <v>129</v>
      </c>
      <c r="M588" s="21">
        <v>226</v>
      </c>
    </row>
    <row r="589" spans="1:13" ht="30" customHeight="1" x14ac:dyDescent="0.25">
      <c r="A589" s="21"/>
      <c r="B589" s="21"/>
      <c r="C589" s="21"/>
      <c r="D589" s="22"/>
      <c r="E589" s="23">
        <f t="shared" ref="E589" si="122">G589*F589</f>
        <v>26400000</v>
      </c>
      <c r="F589" s="24">
        <v>5.5E-2</v>
      </c>
      <c r="G589" s="23">
        <v>480000000</v>
      </c>
      <c r="H589" s="23"/>
      <c r="I589" s="23"/>
      <c r="J589" s="21"/>
      <c r="K589" s="21"/>
      <c r="L589" s="21" t="s">
        <v>49</v>
      </c>
      <c r="M589" s="21">
        <v>227</v>
      </c>
    </row>
    <row r="590" spans="1:13" ht="30" customHeight="1" x14ac:dyDescent="0.25">
      <c r="A590" s="21"/>
      <c r="B590" s="21"/>
      <c r="C590" s="21"/>
      <c r="D590" s="22"/>
      <c r="E590" s="23">
        <f>G590*F590/1000</f>
        <v>2000000</v>
      </c>
      <c r="F590" s="21">
        <v>40</v>
      </c>
      <c r="G590" s="23">
        <v>50000000</v>
      </c>
      <c r="H590" s="21" t="s">
        <v>122</v>
      </c>
      <c r="I590" s="23"/>
      <c r="J590" s="21"/>
      <c r="K590" s="21">
        <v>1</v>
      </c>
      <c r="L590" s="21" t="s">
        <v>123</v>
      </c>
      <c r="M590" s="21">
        <v>231</v>
      </c>
    </row>
    <row r="591" spans="1:13" ht="30" customHeight="1" x14ac:dyDescent="0.25">
      <c r="A591" s="21"/>
      <c r="B591" s="21"/>
      <c r="C591" s="21"/>
      <c r="D591" s="22"/>
      <c r="E591" s="23">
        <f t="shared" ref="E591" si="123">G591*F591</f>
        <v>3600000</v>
      </c>
      <c r="F591" s="24">
        <v>4.4999999999999998E-2</v>
      </c>
      <c r="G591" s="23">
        <v>80000000</v>
      </c>
      <c r="H591" s="23"/>
      <c r="I591" s="23"/>
      <c r="J591" s="21"/>
      <c r="K591" s="21"/>
      <c r="L591" s="21" t="s">
        <v>54</v>
      </c>
      <c r="M591" s="21">
        <v>234</v>
      </c>
    </row>
    <row r="592" spans="1:13" ht="30" customHeight="1" x14ac:dyDescent="0.25">
      <c r="A592" s="21"/>
      <c r="B592" s="21"/>
      <c r="C592" s="21"/>
      <c r="D592" s="22"/>
      <c r="E592" s="23">
        <f t="shared" ref="E592:E595" si="124">G592*F592</f>
        <v>2688000</v>
      </c>
      <c r="F592" s="24">
        <v>4.2000000000000003E-2</v>
      </c>
      <c r="G592" s="23">
        <v>64000000</v>
      </c>
      <c r="H592" s="23" t="s">
        <v>21</v>
      </c>
      <c r="I592" s="23"/>
      <c r="J592" s="21"/>
      <c r="K592" s="21">
        <v>2</v>
      </c>
      <c r="L592" s="21" t="s">
        <v>15</v>
      </c>
      <c r="M592" s="21">
        <v>235</v>
      </c>
    </row>
    <row r="593" spans="1:13" ht="30" customHeight="1" x14ac:dyDescent="0.25">
      <c r="A593" s="21">
        <v>2700</v>
      </c>
      <c r="B593" s="21"/>
      <c r="C593" s="21"/>
      <c r="D593" s="22"/>
      <c r="E593" s="23">
        <f t="shared" si="124"/>
        <v>1200000</v>
      </c>
      <c r="F593" s="24">
        <v>0.04</v>
      </c>
      <c r="G593" s="23">
        <v>30000000</v>
      </c>
      <c r="H593" s="23"/>
      <c r="I593" s="23"/>
      <c r="J593" s="21"/>
      <c r="K593" s="21">
        <v>5</v>
      </c>
      <c r="L593" s="21" t="s">
        <v>166</v>
      </c>
      <c r="M593" s="21">
        <v>236</v>
      </c>
    </row>
    <row r="594" spans="1:13" ht="30" customHeight="1" x14ac:dyDescent="0.25">
      <c r="A594" s="21"/>
      <c r="B594" s="21"/>
      <c r="C594" s="21"/>
      <c r="D594" s="22"/>
      <c r="E594" s="23">
        <f t="shared" si="124"/>
        <v>1800000</v>
      </c>
      <c r="F594" s="24">
        <v>4.4999999999999998E-2</v>
      </c>
      <c r="G594" s="23">
        <v>40000000</v>
      </c>
      <c r="H594" s="21" t="s">
        <v>162</v>
      </c>
      <c r="I594" s="21"/>
      <c r="J594" s="21"/>
      <c r="K594" s="21">
        <v>1</v>
      </c>
      <c r="L594" s="21" t="s">
        <v>161</v>
      </c>
      <c r="M594" s="21">
        <v>237</v>
      </c>
    </row>
    <row r="595" spans="1:13" ht="30" customHeight="1" x14ac:dyDescent="0.25">
      <c r="A595" s="21"/>
      <c r="B595" s="21"/>
      <c r="C595" s="21"/>
      <c r="D595" s="22"/>
      <c r="E595" s="23">
        <f t="shared" si="124"/>
        <v>4950000</v>
      </c>
      <c r="F595" s="24">
        <v>4.4999999999999998E-2</v>
      </c>
      <c r="G595" s="23">
        <v>110000000</v>
      </c>
      <c r="H595" s="23"/>
      <c r="I595" s="23"/>
      <c r="J595" s="21"/>
      <c r="K595" s="21"/>
      <c r="L595" s="21" t="s">
        <v>128</v>
      </c>
      <c r="M595" s="21">
        <v>238</v>
      </c>
    </row>
    <row r="596" spans="1:13" ht="30" customHeight="1" x14ac:dyDescent="0.25">
      <c r="A596" s="21"/>
      <c r="B596" s="21"/>
      <c r="C596" s="21"/>
      <c r="D596" s="22"/>
      <c r="E596" s="23">
        <f t="shared" ref="E596:E598" si="125">G596*F596</f>
        <v>4500000</v>
      </c>
      <c r="F596" s="24">
        <v>4.4999999999999998E-2</v>
      </c>
      <c r="G596" s="23">
        <v>100000000</v>
      </c>
      <c r="H596" s="23" t="s">
        <v>180</v>
      </c>
      <c r="I596" s="23"/>
      <c r="J596" s="21"/>
      <c r="K596" s="21"/>
      <c r="L596" s="21" t="s">
        <v>179</v>
      </c>
      <c r="M596" s="21">
        <v>241</v>
      </c>
    </row>
    <row r="597" spans="1:13" ht="30" customHeight="1" x14ac:dyDescent="0.25">
      <c r="A597" s="21"/>
      <c r="B597" s="21"/>
      <c r="C597" s="21"/>
      <c r="D597" s="22"/>
      <c r="E597" s="23">
        <f t="shared" si="125"/>
        <v>500000</v>
      </c>
      <c r="F597" s="24">
        <v>0.04</v>
      </c>
      <c r="G597" s="23">
        <v>12500000</v>
      </c>
      <c r="H597" s="23" t="s">
        <v>178</v>
      </c>
      <c r="I597" s="23"/>
      <c r="J597" s="21"/>
      <c r="K597" s="21"/>
      <c r="L597" s="21" t="s">
        <v>177</v>
      </c>
      <c r="M597" s="21">
        <v>242</v>
      </c>
    </row>
    <row r="598" spans="1:13" ht="30" customHeight="1" x14ac:dyDescent="0.25">
      <c r="A598" s="21"/>
      <c r="B598" s="21"/>
      <c r="C598" s="21"/>
      <c r="D598" s="22"/>
      <c r="E598" s="23">
        <f t="shared" si="125"/>
        <v>900000</v>
      </c>
      <c r="F598" s="24">
        <v>4.4999999999999998E-2</v>
      </c>
      <c r="G598" s="23">
        <v>20000000</v>
      </c>
      <c r="H598" s="23" t="s">
        <v>24</v>
      </c>
      <c r="I598" s="23"/>
      <c r="J598" s="21"/>
      <c r="K598" s="21"/>
      <c r="L598" s="21" t="s">
        <v>23</v>
      </c>
      <c r="M598" s="21">
        <v>243</v>
      </c>
    </row>
    <row r="599" spans="1:13" ht="30" customHeight="1" x14ac:dyDescent="0.25">
      <c r="A599" s="21"/>
      <c r="B599" s="21"/>
      <c r="C599" s="21"/>
      <c r="D599" s="22"/>
      <c r="E599" s="23">
        <f t="shared" ref="E599" si="126">G599*F599</f>
        <v>450000</v>
      </c>
      <c r="F599" s="24">
        <v>4.4999999999999998E-2</v>
      </c>
      <c r="G599" s="23">
        <v>10000000</v>
      </c>
      <c r="H599" s="23"/>
      <c r="I599" s="23"/>
      <c r="J599" s="21"/>
      <c r="K599" s="21"/>
      <c r="L599" s="21" t="s">
        <v>137</v>
      </c>
      <c r="M599" s="21">
        <v>244</v>
      </c>
    </row>
    <row r="600" spans="1:13" ht="30" customHeight="1" x14ac:dyDescent="0.25">
      <c r="A600" s="21"/>
      <c r="B600" s="21"/>
      <c r="C600" s="21"/>
      <c r="D600" s="22"/>
      <c r="E600" s="23">
        <f>G600*F600</f>
        <v>1125000</v>
      </c>
      <c r="F600" s="24">
        <v>4.4999999999999998E-2</v>
      </c>
      <c r="G600" s="23">
        <v>25000000</v>
      </c>
      <c r="H600" s="23"/>
      <c r="I600" s="23"/>
      <c r="J600" s="21"/>
      <c r="K600" s="21"/>
      <c r="L600" s="21" t="s">
        <v>28</v>
      </c>
      <c r="M600" s="21">
        <v>248</v>
      </c>
    </row>
    <row r="601" spans="1:13" ht="30" customHeight="1" x14ac:dyDescent="0.25">
      <c r="A601" s="21"/>
      <c r="B601" s="21"/>
      <c r="C601" s="21"/>
      <c r="D601" s="22"/>
      <c r="E601" s="23">
        <f>G601*F601</f>
        <v>400000</v>
      </c>
      <c r="F601" s="24">
        <v>0.04</v>
      </c>
      <c r="G601" s="23">
        <v>10000000</v>
      </c>
      <c r="H601" s="23"/>
      <c r="I601" s="23"/>
      <c r="J601" s="21"/>
      <c r="K601" s="21"/>
      <c r="L601" s="21" t="s">
        <v>29</v>
      </c>
      <c r="M601" s="21">
        <v>249</v>
      </c>
    </row>
    <row r="602" spans="1:13" ht="30" customHeight="1" x14ac:dyDescent="0.25">
      <c r="A602" s="21"/>
      <c r="B602" s="21"/>
      <c r="C602" s="21"/>
      <c r="D602" s="22"/>
      <c r="E602" s="23">
        <f>G602*F602</f>
        <v>1500000</v>
      </c>
      <c r="F602" s="24">
        <v>0.05</v>
      </c>
      <c r="G602" s="23">
        <v>30000000</v>
      </c>
      <c r="H602" s="23"/>
      <c r="I602" s="23"/>
      <c r="J602" s="21"/>
      <c r="K602" s="21"/>
      <c r="L602" s="21" t="s">
        <v>30</v>
      </c>
      <c r="M602" s="21">
        <v>250</v>
      </c>
    </row>
    <row r="603" spans="1:13" ht="30" customHeight="1" x14ac:dyDescent="0.25">
      <c r="A603" s="21"/>
      <c r="B603" s="21"/>
      <c r="C603" s="21"/>
      <c r="D603" s="22"/>
      <c r="E603" s="23">
        <f t="shared" ref="E603" si="127">G603*F603</f>
        <v>450000</v>
      </c>
      <c r="F603" s="24">
        <v>4.4999999999999998E-2</v>
      </c>
      <c r="G603" s="23">
        <v>10000000</v>
      </c>
      <c r="H603" s="21"/>
      <c r="I603" s="21"/>
      <c r="J603" s="21"/>
      <c r="K603" s="21"/>
      <c r="L603" s="21" t="s">
        <v>109</v>
      </c>
      <c r="M603" s="21">
        <v>251</v>
      </c>
    </row>
    <row r="604" spans="1:13" ht="30" customHeight="1" x14ac:dyDescent="0.25">
      <c r="A604" s="21"/>
      <c r="B604" s="21"/>
      <c r="C604" s="21"/>
      <c r="D604" s="22"/>
      <c r="E604" s="23">
        <f t="shared" ref="E604" si="128">G604*F604</f>
        <v>630000</v>
      </c>
      <c r="F604" s="24">
        <v>4.4999999999999998E-2</v>
      </c>
      <c r="G604" s="23">
        <v>14000000</v>
      </c>
      <c r="H604" s="23"/>
      <c r="I604" s="23"/>
      <c r="J604" s="21"/>
      <c r="K604" s="21"/>
      <c r="L604" s="21" t="s">
        <v>52</v>
      </c>
      <c r="M604" s="21">
        <v>252</v>
      </c>
    </row>
    <row r="605" spans="1:13" ht="30" customHeight="1" x14ac:dyDescent="0.25">
      <c r="A605" s="21"/>
      <c r="B605" s="21"/>
      <c r="C605" s="21"/>
      <c r="D605" s="22"/>
      <c r="E605" s="23">
        <f>G605*F605</f>
        <v>2520000</v>
      </c>
      <c r="F605" s="24">
        <v>4.2000000000000003E-2</v>
      </c>
      <c r="G605" s="23">
        <v>60000000</v>
      </c>
      <c r="H605" s="23"/>
      <c r="I605" s="23"/>
      <c r="J605" s="21"/>
      <c r="K605" s="21">
        <v>7</v>
      </c>
      <c r="L605" s="21" t="s">
        <v>63</v>
      </c>
      <c r="M605" s="21">
        <v>253</v>
      </c>
    </row>
    <row r="606" spans="1:13" ht="30" customHeight="1" x14ac:dyDescent="0.25">
      <c r="A606" s="21"/>
      <c r="B606" s="21"/>
      <c r="C606" s="21"/>
      <c r="D606" s="22"/>
      <c r="E606" s="23">
        <f t="shared" ref="E606" si="129">G606*F606</f>
        <v>1300023</v>
      </c>
      <c r="F606" s="24">
        <v>4.8148999999999997E-2</v>
      </c>
      <c r="G606" s="23">
        <v>27000000</v>
      </c>
      <c r="H606" s="23"/>
      <c r="I606" s="23"/>
      <c r="J606" s="21"/>
      <c r="K606" s="21">
        <v>30</v>
      </c>
      <c r="L606" s="21" t="s">
        <v>14</v>
      </c>
      <c r="M606" s="21">
        <v>254</v>
      </c>
    </row>
    <row r="607" spans="1:13" ht="30" customHeight="1" x14ac:dyDescent="0.25">
      <c r="A607" s="21"/>
      <c r="B607" s="21"/>
      <c r="C607" s="21"/>
      <c r="D607" s="22"/>
      <c r="E607" s="23">
        <f>G607*F607</f>
        <v>1502200</v>
      </c>
      <c r="F607" s="24">
        <v>4.0599999999999997E-2</v>
      </c>
      <c r="G607" s="23">
        <v>37000000</v>
      </c>
      <c r="H607" s="23" t="s">
        <v>18</v>
      </c>
      <c r="I607" s="23"/>
      <c r="J607" s="21"/>
      <c r="K607" s="21">
        <v>5</v>
      </c>
      <c r="L607" s="21" t="s">
        <v>17</v>
      </c>
      <c r="M607" s="21">
        <v>255</v>
      </c>
    </row>
    <row r="608" spans="1:13" ht="30" customHeight="1" x14ac:dyDescent="0.25">
      <c r="A608" s="21"/>
      <c r="B608" s="21"/>
      <c r="C608" s="21"/>
      <c r="D608" s="22"/>
      <c r="E608" s="26" t="e">
        <f t="shared" ref="E608" si="130">G608*F608</f>
        <v>#REF!</v>
      </c>
      <c r="F608" s="27">
        <v>0.04</v>
      </c>
      <c r="G608" s="26" t="e">
        <f>#REF!</f>
        <v>#REF!</v>
      </c>
      <c r="H608" s="26"/>
      <c r="I608" s="26"/>
      <c r="J608" s="29"/>
      <c r="K608" s="29">
        <v>6</v>
      </c>
      <c r="L608" s="29" t="s">
        <v>58</v>
      </c>
      <c r="M608" s="21">
        <v>256</v>
      </c>
    </row>
    <row r="609" spans="1:13" ht="30" customHeight="1" x14ac:dyDescent="0.25">
      <c r="A609" s="29"/>
      <c r="B609" s="29"/>
      <c r="C609" s="29"/>
      <c r="D609" s="30"/>
      <c r="E609" s="26">
        <f t="shared" ref="E609:E612" si="131">G609*F609</f>
        <v>600000</v>
      </c>
      <c r="F609" s="27">
        <v>0.04</v>
      </c>
      <c r="G609" s="26">
        <v>15000000</v>
      </c>
      <c r="H609" s="26"/>
      <c r="I609" s="26"/>
      <c r="J609" s="29"/>
      <c r="K609" s="29"/>
      <c r="L609" s="29" t="s">
        <v>98</v>
      </c>
      <c r="M609" s="21">
        <v>257</v>
      </c>
    </row>
    <row r="610" spans="1:13" ht="30" customHeight="1" x14ac:dyDescent="0.25">
      <c r="A610" s="29"/>
      <c r="B610" s="29"/>
      <c r="C610" s="29"/>
      <c r="D610" s="30"/>
      <c r="E610" s="23">
        <f t="shared" si="131"/>
        <v>11700000</v>
      </c>
      <c r="F610" s="24">
        <v>4.4999999999999998E-2</v>
      </c>
      <c r="G610" s="23">
        <v>260000000</v>
      </c>
      <c r="H610" s="23"/>
      <c r="I610" s="23"/>
      <c r="J610" s="23"/>
      <c r="K610" s="23">
        <v>15</v>
      </c>
      <c r="L610" s="23" t="s">
        <v>135</v>
      </c>
      <c r="M610" s="21">
        <v>259</v>
      </c>
    </row>
    <row r="611" spans="1:13" ht="30" customHeight="1" x14ac:dyDescent="0.25">
      <c r="A611" s="23" t="s">
        <v>181</v>
      </c>
      <c r="B611" s="23"/>
      <c r="C611" s="23"/>
      <c r="D611" s="34"/>
      <c r="E611" s="23">
        <f t="shared" si="131"/>
        <v>12500000</v>
      </c>
      <c r="F611" s="24">
        <v>0.05</v>
      </c>
      <c r="G611" s="23">
        <v>250000000</v>
      </c>
      <c r="H611" s="23"/>
      <c r="I611" s="23"/>
      <c r="J611" s="23"/>
      <c r="K611" s="23">
        <v>15</v>
      </c>
      <c r="L611" s="23" t="s">
        <v>182</v>
      </c>
      <c r="M611" s="21">
        <v>262</v>
      </c>
    </row>
    <row r="612" spans="1:13" ht="30" customHeight="1" x14ac:dyDescent="0.25">
      <c r="A612" s="23"/>
      <c r="B612" s="23"/>
      <c r="C612" s="23"/>
      <c r="D612" s="34"/>
      <c r="E612" s="23">
        <f t="shared" si="131"/>
        <v>5200000</v>
      </c>
      <c r="F612" s="23">
        <v>0.05</v>
      </c>
      <c r="G612" s="23">
        <v>104000000</v>
      </c>
      <c r="H612" s="23" t="s">
        <v>154</v>
      </c>
      <c r="I612" s="23">
        <v>0</v>
      </c>
      <c r="J612" s="23" t="s">
        <v>153</v>
      </c>
      <c r="K612" s="23"/>
      <c r="L612" s="23" t="s">
        <v>152</v>
      </c>
      <c r="M612" s="21">
        <v>263</v>
      </c>
    </row>
    <row r="613" spans="1:13" ht="30" customHeight="1" x14ac:dyDescent="0.25">
      <c r="A613" s="23"/>
      <c r="B613" s="23"/>
      <c r="C613" s="23"/>
      <c r="D613" s="34"/>
      <c r="E613" s="23">
        <f t="shared" ref="E613" si="132">G613*F613</f>
        <v>2000000</v>
      </c>
      <c r="F613" s="24">
        <v>0.04</v>
      </c>
      <c r="G613" s="23">
        <v>50000000</v>
      </c>
      <c r="H613" s="23" t="s">
        <v>12</v>
      </c>
      <c r="I613" s="23"/>
      <c r="J613" s="21"/>
      <c r="K613" s="21">
        <v>30</v>
      </c>
      <c r="L613" s="21" t="s">
        <v>10</v>
      </c>
      <c r="M613" s="21">
        <v>265</v>
      </c>
    </row>
    <row r="614" spans="1:13" ht="30" customHeight="1" x14ac:dyDescent="0.25">
      <c r="A614" s="21" t="s">
        <v>11</v>
      </c>
      <c r="B614" s="21"/>
      <c r="C614" s="21"/>
      <c r="D614" s="22"/>
      <c r="E614" s="23">
        <f>G614*F614</f>
        <v>27000000</v>
      </c>
      <c r="F614" s="24">
        <v>0.06</v>
      </c>
      <c r="G614" s="23">
        <v>450000000</v>
      </c>
      <c r="H614" s="23"/>
      <c r="I614" s="23"/>
      <c r="J614" s="21"/>
      <c r="K614" s="21"/>
      <c r="L614" s="21" t="s">
        <v>90</v>
      </c>
      <c r="M614" s="21">
        <v>266</v>
      </c>
    </row>
    <row r="615" spans="1:13" ht="30" customHeight="1" x14ac:dyDescent="0.25">
      <c r="A615" s="21"/>
      <c r="B615" s="21"/>
      <c r="C615" s="21"/>
      <c r="D615" s="22"/>
      <c r="E615" s="23">
        <v>34000000</v>
      </c>
      <c r="F615" s="24"/>
      <c r="G615" s="23"/>
      <c r="H615" s="23"/>
      <c r="I615" s="23"/>
      <c r="J615" s="21"/>
      <c r="K615" s="21"/>
      <c r="L615" s="21" t="s">
        <v>138</v>
      </c>
      <c r="M615" s="21">
        <v>268</v>
      </c>
    </row>
    <row r="616" spans="1:13" ht="30" customHeight="1" x14ac:dyDescent="0.25">
      <c r="A616" s="21"/>
      <c r="B616" s="21"/>
      <c r="C616" s="21"/>
      <c r="D616" s="22"/>
      <c r="E616" s="23">
        <f t="shared" ref="E616" si="133">G616*F616</f>
        <v>250000</v>
      </c>
      <c r="F616" s="24">
        <v>0.05</v>
      </c>
      <c r="G616" s="23">
        <v>5000000</v>
      </c>
      <c r="H616" s="23"/>
      <c r="I616" s="23"/>
      <c r="J616" s="21"/>
      <c r="K616" s="21"/>
      <c r="L616" s="21" t="s">
        <v>89</v>
      </c>
      <c r="M616" s="21">
        <v>269</v>
      </c>
    </row>
    <row r="617" spans="1:13" ht="30" customHeight="1" x14ac:dyDescent="0.25">
      <c r="A617" s="21"/>
      <c r="B617" s="21"/>
      <c r="C617" s="21"/>
      <c r="D617" s="22"/>
      <c r="E617" s="23">
        <f t="shared" ref="E617" si="134">G617*F617</f>
        <v>1480000</v>
      </c>
      <c r="F617" s="24">
        <v>0.04</v>
      </c>
      <c r="G617" s="23">
        <v>37000000</v>
      </c>
      <c r="H617" s="23"/>
      <c r="I617" s="23"/>
      <c r="J617" s="21"/>
      <c r="K617" s="21"/>
      <c r="L617" s="21" t="s">
        <v>70</v>
      </c>
      <c r="M617" s="21">
        <v>270</v>
      </c>
    </row>
    <row r="618" spans="1:13" ht="30" customHeight="1" x14ac:dyDescent="0.25">
      <c r="A618" s="21"/>
      <c r="B618" s="21"/>
      <c r="C618" s="21"/>
      <c r="D618" s="22"/>
      <c r="E618" s="23">
        <f>G618*F618</f>
        <v>1440000</v>
      </c>
      <c r="F618" s="24">
        <v>4.4999999999999998E-2</v>
      </c>
      <c r="G618" s="23">
        <v>32000000</v>
      </c>
      <c r="H618" s="23"/>
      <c r="I618" s="23"/>
      <c r="J618" s="21"/>
      <c r="K618" s="21"/>
      <c r="L618" s="21" t="s">
        <v>139</v>
      </c>
      <c r="M618" s="21">
        <v>274</v>
      </c>
    </row>
    <row r="619" spans="1:13" ht="30" customHeight="1" x14ac:dyDescent="0.25">
      <c r="A619" s="21">
        <v>1500</v>
      </c>
      <c r="B619" s="21"/>
      <c r="C619" s="21"/>
      <c r="D619" s="22"/>
      <c r="E619" s="23">
        <f t="shared" ref="E619" si="135">G619*F619</f>
        <v>250000</v>
      </c>
      <c r="F619" s="24">
        <v>0.05</v>
      </c>
      <c r="G619" s="23">
        <v>5000000</v>
      </c>
      <c r="H619" s="23"/>
      <c r="I619" s="23"/>
      <c r="J619" s="21"/>
      <c r="K619" s="21"/>
      <c r="L619" s="21" t="s">
        <v>140</v>
      </c>
      <c r="M619" s="21">
        <v>275</v>
      </c>
    </row>
    <row r="620" spans="1:13" ht="30" customHeight="1" x14ac:dyDescent="0.25">
      <c r="A620" s="29"/>
      <c r="B620" s="29"/>
      <c r="C620" s="29"/>
      <c r="D620" s="30"/>
      <c r="E620" s="26">
        <f t="shared" ref="E620" si="136">G620*F620</f>
        <v>13400000</v>
      </c>
      <c r="F620" s="27">
        <v>0.05</v>
      </c>
      <c r="G620" s="26">
        <v>268000000</v>
      </c>
      <c r="H620" s="26"/>
      <c r="I620" s="26"/>
      <c r="J620" s="29"/>
      <c r="K620" s="29"/>
      <c r="L620" s="29" t="s">
        <v>56</v>
      </c>
      <c r="M620" s="21">
        <v>278</v>
      </c>
    </row>
    <row r="621" spans="1:13" ht="30" customHeight="1" x14ac:dyDescent="0.25">
      <c r="A621" s="29"/>
      <c r="B621" s="29"/>
      <c r="C621" s="29"/>
      <c r="D621" s="30"/>
      <c r="E621" s="26">
        <f t="shared" ref="E621" si="137">G621*F621</f>
        <v>13400000</v>
      </c>
      <c r="F621" s="27">
        <v>0.05</v>
      </c>
      <c r="G621" s="26">
        <v>268000000</v>
      </c>
      <c r="H621" s="26"/>
      <c r="I621" s="26"/>
      <c r="J621" s="29"/>
      <c r="K621" s="29"/>
      <c r="L621" s="29" t="s">
        <v>56</v>
      </c>
      <c r="M621" s="21">
        <v>279</v>
      </c>
    </row>
    <row r="622" spans="1:13" ht="30" customHeight="1" x14ac:dyDescent="0.25">
      <c r="A622" s="29"/>
      <c r="B622" s="29"/>
      <c r="C622" s="29"/>
      <c r="D622" s="30"/>
      <c r="E622" s="26">
        <f>G622*F622</f>
        <v>450000</v>
      </c>
      <c r="F622" s="27">
        <v>4.4999999999999998E-2</v>
      </c>
      <c r="G622" s="26">
        <v>10000000</v>
      </c>
      <c r="H622" s="26"/>
      <c r="I622" s="26"/>
      <c r="J622" s="29"/>
      <c r="K622" s="29"/>
      <c r="L622" s="29" t="s">
        <v>158</v>
      </c>
      <c r="M622" s="21">
        <v>280</v>
      </c>
    </row>
    <row r="623" spans="1:13" ht="30" customHeight="1" x14ac:dyDescent="0.25">
      <c r="A623" s="29"/>
      <c r="B623" s="29"/>
      <c r="C623" s="29"/>
      <c r="D623" s="30"/>
      <c r="E623" s="26">
        <f t="shared" ref="E623" si="138">G623*F623</f>
        <v>1824000</v>
      </c>
      <c r="F623" s="27">
        <v>4.8000000000000001E-2</v>
      </c>
      <c r="G623" s="26">
        <v>38000000</v>
      </c>
      <c r="H623" s="26"/>
      <c r="I623" s="26"/>
      <c r="J623" s="29"/>
      <c r="K623" s="29"/>
      <c r="L623" s="29" t="s">
        <v>53</v>
      </c>
      <c r="M623" s="21">
        <v>281</v>
      </c>
    </row>
    <row r="624" spans="1:13" ht="30" customHeight="1" x14ac:dyDescent="0.25">
      <c r="A624" s="29"/>
      <c r="B624" s="29"/>
      <c r="C624" s="29"/>
      <c r="D624" s="30"/>
      <c r="E624" s="26">
        <f t="shared" ref="E624:E625" si="139">G624*F624</f>
        <v>400000</v>
      </c>
      <c r="F624" s="27">
        <v>0.04</v>
      </c>
      <c r="G624" s="26">
        <v>10000000</v>
      </c>
      <c r="H624" s="26"/>
      <c r="I624" s="26"/>
      <c r="J624" s="29"/>
      <c r="K624" s="29">
        <v>24</v>
      </c>
      <c r="L624" s="29" t="s">
        <v>60</v>
      </c>
      <c r="M624" s="21">
        <v>282</v>
      </c>
    </row>
    <row r="625" spans="1:13" ht="30" customHeight="1" x14ac:dyDescent="0.25">
      <c r="A625" s="29"/>
      <c r="B625" s="29"/>
      <c r="C625" s="29"/>
      <c r="D625" s="30"/>
      <c r="E625" s="26">
        <f t="shared" si="139"/>
        <v>585000</v>
      </c>
      <c r="F625" s="27">
        <v>4.4999999999999998E-2</v>
      </c>
      <c r="G625" s="26">
        <v>13000000</v>
      </c>
      <c r="H625" s="26"/>
      <c r="I625" s="26"/>
      <c r="J625" s="29"/>
      <c r="K625" s="29">
        <v>16</v>
      </c>
      <c r="L625" s="29" t="s">
        <v>61</v>
      </c>
      <c r="M625" s="21">
        <v>283</v>
      </c>
    </row>
    <row r="626" spans="1:13" ht="30" customHeight="1" x14ac:dyDescent="0.25">
      <c r="A626" s="29"/>
      <c r="B626" s="29"/>
      <c r="C626" s="29"/>
      <c r="D626" s="30"/>
      <c r="E626" s="26">
        <f t="shared" ref="E626" si="140">G626*F626</f>
        <v>6400000</v>
      </c>
      <c r="F626" s="27">
        <v>0.05</v>
      </c>
      <c r="G626" s="26">
        <v>128000000</v>
      </c>
      <c r="H626" s="26" t="s">
        <v>67</v>
      </c>
      <c r="I626" s="26"/>
      <c r="J626" s="29"/>
      <c r="K626" s="29"/>
      <c r="L626" s="29" t="s">
        <v>45</v>
      </c>
      <c r="M626" s="21">
        <v>284</v>
      </c>
    </row>
    <row r="627" spans="1:13" ht="30" customHeight="1" x14ac:dyDescent="0.25">
      <c r="A627" s="29"/>
      <c r="B627" s="29"/>
      <c r="C627" s="29"/>
      <c r="D627" s="30"/>
      <c r="E627" s="26">
        <f t="shared" ref="E627" si="141">G627*F627</f>
        <v>405000</v>
      </c>
      <c r="F627" s="27">
        <v>4.4999999999999998E-2</v>
      </c>
      <c r="G627" s="26">
        <v>9000000</v>
      </c>
      <c r="H627" s="26"/>
      <c r="I627" s="26"/>
      <c r="J627" s="29"/>
      <c r="K627" s="29"/>
      <c r="L627" s="29" t="s">
        <v>82</v>
      </c>
      <c r="M627" s="21">
        <v>286</v>
      </c>
    </row>
    <row r="628" spans="1:13" ht="30" customHeight="1" x14ac:dyDescent="0.25">
      <c r="A628" s="46"/>
      <c r="B628" s="46"/>
      <c r="C628" s="46"/>
      <c r="D628" s="51"/>
      <c r="E628" s="26">
        <f t="shared" ref="E628" si="142">G628*F628</f>
        <v>0</v>
      </c>
      <c r="F628" s="27">
        <v>0.04</v>
      </c>
      <c r="G628" s="26">
        <v>0</v>
      </c>
      <c r="H628" s="26"/>
      <c r="I628" s="26"/>
      <c r="J628" s="29"/>
      <c r="K628" s="29"/>
      <c r="L628" s="29" t="s">
        <v>86</v>
      </c>
      <c r="M628" s="21">
        <v>288</v>
      </c>
    </row>
    <row r="629" spans="1:13" ht="30" customHeight="1" x14ac:dyDescent="0.25">
      <c r="A629" s="29"/>
      <c r="B629" s="29"/>
      <c r="C629" s="29"/>
      <c r="D629" s="30"/>
      <c r="E629" s="26">
        <f t="shared" ref="E629" si="143">G629*F629</f>
        <v>600000</v>
      </c>
      <c r="F629" s="27">
        <v>0.04</v>
      </c>
      <c r="G629" s="26">
        <v>15000000</v>
      </c>
      <c r="H629" s="26"/>
      <c r="I629" s="26"/>
      <c r="J629" s="29" t="s">
        <v>157</v>
      </c>
      <c r="K629" s="29"/>
      <c r="L629" s="29" t="s">
        <v>87</v>
      </c>
      <c r="M629" s="21">
        <v>289</v>
      </c>
    </row>
    <row r="630" spans="1:13" ht="18.75" x14ac:dyDescent="0.25">
      <c r="A630" s="29" t="s">
        <v>144</v>
      </c>
      <c r="B630" s="29"/>
      <c r="C630" s="29"/>
      <c r="D630" s="30"/>
      <c r="E630" s="26">
        <f t="shared" ref="E630" si="144">G630*F630</f>
        <v>450000</v>
      </c>
      <c r="F630" s="27">
        <v>4.4999999999999998E-2</v>
      </c>
      <c r="G630" s="26">
        <v>10000000</v>
      </c>
      <c r="H630" s="26"/>
      <c r="I630" s="26"/>
      <c r="J630" s="29"/>
      <c r="K630" s="29"/>
      <c r="L630" s="29" t="s">
        <v>108</v>
      </c>
      <c r="M630" s="21">
        <v>290</v>
      </c>
    </row>
    <row r="631" spans="1:13" ht="30" customHeight="1" x14ac:dyDescent="0.25">
      <c r="A631" s="29"/>
      <c r="B631" s="29"/>
      <c r="C631" s="29"/>
      <c r="D631" s="30"/>
      <c r="E631" s="26">
        <f t="shared" ref="E631" si="145">G631*F631</f>
        <v>2025000</v>
      </c>
      <c r="F631" s="27">
        <v>4.4999999999999998E-2</v>
      </c>
      <c r="G631" s="26">
        <v>45000000</v>
      </c>
      <c r="H631" s="26"/>
      <c r="I631" s="26"/>
      <c r="J631" s="29"/>
      <c r="K631" s="29"/>
      <c r="L631" s="29" t="s">
        <v>25</v>
      </c>
      <c r="M631" s="21">
        <v>291</v>
      </c>
    </row>
    <row r="632" spans="1:13" ht="30" customHeight="1" x14ac:dyDescent="0.25">
      <c r="A632" s="29"/>
      <c r="B632" s="29"/>
      <c r="C632" s="29"/>
      <c r="D632" s="30"/>
      <c r="E632" s="26">
        <f t="shared" ref="E632" si="146">G632*F632</f>
        <v>64350000</v>
      </c>
      <c r="F632" s="27">
        <v>4.4999999999999998E-2</v>
      </c>
      <c r="G632" s="26">
        <v>1430000000</v>
      </c>
      <c r="H632" s="26"/>
      <c r="I632" s="26"/>
      <c r="J632" s="29"/>
      <c r="K632" s="29"/>
      <c r="L632" s="29" t="s">
        <v>71</v>
      </c>
      <c r="M632" s="21">
        <v>292</v>
      </c>
    </row>
    <row r="633" spans="1:13" ht="30" customHeight="1" x14ac:dyDescent="0.25">
      <c r="A633" s="29" t="s">
        <v>91</v>
      </c>
      <c r="B633" s="29"/>
      <c r="C633" s="29"/>
      <c r="D633" s="30"/>
      <c r="E633" s="26"/>
      <c r="F633" s="27"/>
      <c r="G633" s="26">
        <v>16000000</v>
      </c>
      <c r="H633" s="26"/>
      <c r="I633" s="26"/>
      <c r="J633" s="29"/>
      <c r="K633" s="29"/>
      <c r="L633" s="29" t="s">
        <v>82</v>
      </c>
      <c r="M633" s="21">
        <v>293</v>
      </c>
    </row>
    <row r="634" spans="1:13" ht="18.75" x14ac:dyDescent="0.25">
      <c r="A634" s="29"/>
      <c r="B634" s="29"/>
      <c r="C634" s="29"/>
      <c r="D634" s="30"/>
      <c r="E634" s="26">
        <f t="shared" ref="E634" si="147">G634*F634</f>
        <v>200000</v>
      </c>
      <c r="F634" s="27">
        <v>0.04</v>
      </c>
      <c r="G634" s="26">
        <v>5000000</v>
      </c>
      <c r="H634" s="26"/>
      <c r="I634" s="26"/>
      <c r="J634" s="29"/>
      <c r="K634" s="29"/>
      <c r="L634" s="29" t="s">
        <v>99</v>
      </c>
      <c r="M634" s="21">
        <v>294</v>
      </c>
    </row>
    <row r="635" spans="1:13" ht="30" customHeight="1" x14ac:dyDescent="0.25">
      <c r="A635" s="29"/>
      <c r="B635" s="29"/>
      <c r="C635" s="29"/>
      <c r="D635" s="30"/>
      <c r="E635" s="26">
        <f t="shared" ref="E635" si="148">G635*F635</f>
        <v>3000000</v>
      </c>
      <c r="F635" s="27">
        <v>0.04</v>
      </c>
      <c r="G635" s="26">
        <v>75000000</v>
      </c>
      <c r="H635" s="26"/>
      <c r="I635" s="26"/>
      <c r="J635" s="29"/>
      <c r="K635" s="29"/>
      <c r="L635" s="29" t="s">
        <v>101</v>
      </c>
      <c r="M635" s="21">
        <v>296</v>
      </c>
    </row>
    <row r="636" spans="1:13" ht="30" customHeight="1" x14ac:dyDescent="0.25">
      <c r="A636" s="29"/>
      <c r="B636" s="29"/>
      <c r="C636" s="29"/>
      <c r="D636" s="30"/>
      <c r="E636" s="26">
        <f t="shared" ref="E636" si="149">G636*F636</f>
        <v>9000000</v>
      </c>
      <c r="F636" s="27">
        <v>4.4999999999999998E-2</v>
      </c>
      <c r="G636" s="26">
        <v>200000000</v>
      </c>
      <c r="H636" s="26"/>
      <c r="I636" s="26"/>
      <c r="J636" s="29"/>
      <c r="K636" s="29"/>
      <c r="L636" s="29" t="s">
        <v>103</v>
      </c>
      <c r="M636" s="21">
        <v>299</v>
      </c>
    </row>
    <row r="637" spans="1:13" ht="30" customHeight="1" x14ac:dyDescent="0.25">
      <c r="A637" s="29"/>
      <c r="B637" s="29"/>
      <c r="C637" s="29"/>
      <c r="D637" s="30"/>
      <c r="E637" s="26">
        <f t="shared" ref="E637" si="150">G637*F637</f>
        <v>1000000</v>
      </c>
      <c r="F637" s="27">
        <v>0.04</v>
      </c>
      <c r="G637" s="26">
        <v>25000000</v>
      </c>
      <c r="H637" s="26"/>
      <c r="I637" s="26"/>
      <c r="J637" s="29"/>
      <c r="K637" s="29"/>
      <c r="L637" s="29" t="s">
        <v>106</v>
      </c>
      <c r="M637" s="21">
        <v>300</v>
      </c>
    </row>
    <row r="638" spans="1:13" ht="30" customHeight="1" x14ac:dyDescent="0.25">
      <c r="A638" s="29"/>
      <c r="B638" s="29"/>
      <c r="C638" s="29"/>
      <c r="D638" s="30"/>
      <c r="E638" s="26">
        <f t="shared" ref="E638" si="151">G638*F638</f>
        <v>200000</v>
      </c>
      <c r="F638" s="27">
        <v>0.04</v>
      </c>
      <c r="G638" s="26">
        <v>5000000</v>
      </c>
      <c r="H638" s="26"/>
      <c r="I638" s="26"/>
      <c r="J638" s="29"/>
      <c r="K638" s="29"/>
      <c r="L638" s="29" t="s">
        <v>107</v>
      </c>
      <c r="M638" s="21">
        <v>301</v>
      </c>
    </row>
    <row r="639" spans="1:13" ht="30" customHeight="1" x14ac:dyDescent="0.25">
      <c r="A639" s="29"/>
      <c r="B639" s="29"/>
      <c r="C639" s="29"/>
      <c r="D639" s="30"/>
      <c r="E639" s="26"/>
      <c r="F639" s="27"/>
      <c r="G639" s="26">
        <v>10000000</v>
      </c>
      <c r="H639" s="26"/>
      <c r="I639" s="26"/>
      <c r="J639" s="29"/>
      <c r="K639" s="29"/>
      <c r="L639" s="29" t="s">
        <v>109</v>
      </c>
      <c r="M639" s="21">
        <v>302</v>
      </c>
    </row>
    <row r="640" spans="1:13" ht="30" customHeight="1" x14ac:dyDescent="0.25">
      <c r="A640" s="29"/>
      <c r="B640" s="29"/>
      <c r="C640" s="29"/>
      <c r="D640" s="30"/>
      <c r="E640" s="26">
        <f t="shared" ref="E640" si="152">G640*F640</f>
        <v>10048000</v>
      </c>
      <c r="F640" s="91">
        <v>6.2799999999999995E-2</v>
      </c>
      <c r="G640" s="26">
        <v>160000000</v>
      </c>
      <c r="H640" s="26"/>
      <c r="I640" s="26"/>
      <c r="J640" s="29"/>
      <c r="K640" s="29"/>
      <c r="L640" s="29" t="s">
        <v>110</v>
      </c>
      <c r="M640" s="21">
        <v>303</v>
      </c>
    </row>
    <row r="641" spans="1:13" ht="18.75" x14ac:dyDescent="0.25">
      <c r="A641" s="29"/>
      <c r="B641" s="29"/>
      <c r="C641" s="29"/>
      <c r="D641" s="30"/>
      <c r="E641" s="26">
        <f t="shared" ref="E641" si="153">G641*F641</f>
        <v>1600000</v>
      </c>
      <c r="F641" s="27">
        <v>0.04</v>
      </c>
      <c r="G641" s="26">
        <v>40000000</v>
      </c>
      <c r="H641" s="26"/>
      <c r="I641" s="26"/>
      <c r="J641" s="29"/>
      <c r="K641" s="29"/>
      <c r="L641" s="29" t="s">
        <v>111</v>
      </c>
      <c r="M641" s="21">
        <v>304</v>
      </c>
    </row>
    <row r="642" spans="1:13" ht="30" customHeight="1" x14ac:dyDescent="0.25">
      <c r="A642" s="29"/>
      <c r="B642" s="29"/>
      <c r="C642" s="29"/>
      <c r="D642" s="30"/>
      <c r="E642" s="26">
        <f t="shared" ref="E642" si="154">G642*F642</f>
        <v>450000</v>
      </c>
      <c r="F642" s="27">
        <v>4.4999999999999998E-2</v>
      </c>
      <c r="G642" s="26">
        <v>10000000</v>
      </c>
      <c r="H642" s="26"/>
      <c r="I642" s="26"/>
      <c r="J642" s="29"/>
      <c r="K642" s="29"/>
      <c r="L642" s="29" t="s">
        <v>112</v>
      </c>
      <c r="M642" s="21">
        <v>305</v>
      </c>
    </row>
    <row r="643" spans="1:13" ht="30" customHeight="1" x14ac:dyDescent="0.25">
      <c r="A643" s="29"/>
      <c r="B643" s="29"/>
      <c r="C643" s="29"/>
      <c r="D643" s="30"/>
      <c r="E643" s="26">
        <f t="shared" ref="E643" si="155">G643*F643</f>
        <v>2745000</v>
      </c>
      <c r="F643" s="27">
        <v>4.4999999999999998E-2</v>
      </c>
      <c r="G643" s="26">
        <v>61000000</v>
      </c>
      <c r="H643" s="26"/>
      <c r="I643" s="26"/>
      <c r="J643" s="29"/>
      <c r="K643" s="29">
        <v>29</v>
      </c>
      <c r="L643" s="29" t="s">
        <v>113</v>
      </c>
      <c r="M643" s="21">
        <v>306</v>
      </c>
    </row>
    <row r="644" spans="1:13" ht="30" customHeight="1" x14ac:dyDescent="0.25">
      <c r="A644" s="29"/>
      <c r="B644" s="29"/>
      <c r="C644" s="29"/>
      <c r="D644" s="30"/>
      <c r="E644" s="26">
        <f t="shared" ref="E644" si="156">G644*F644</f>
        <v>4000000</v>
      </c>
      <c r="F644" s="27">
        <v>0.04</v>
      </c>
      <c r="G644" s="26">
        <v>100000000</v>
      </c>
      <c r="H644" s="26"/>
      <c r="I644" s="26"/>
      <c r="J644" s="29"/>
      <c r="K644" s="29"/>
      <c r="L644" s="29" t="s">
        <v>115</v>
      </c>
      <c r="M644" s="21">
        <v>307</v>
      </c>
    </row>
    <row r="645" spans="1:13" ht="30" customHeight="1" x14ac:dyDescent="0.25">
      <c r="A645" s="29"/>
      <c r="B645" s="29"/>
      <c r="C645" s="29"/>
      <c r="D645" s="30"/>
      <c r="E645" s="26">
        <f t="shared" ref="E645" si="157">G645*F645</f>
        <v>1000000</v>
      </c>
      <c r="F645" s="27">
        <v>0.04</v>
      </c>
      <c r="G645" s="26">
        <v>25000000</v>
      </c>
      <c r="H645" s="26"/>
      <c r="I645" s="26"/>
      <c r="J645" s="29"/>
      <c r="K645" s="29"/>
      <c r="L645" s="29" t="s">
        <v>119</v>
      </c>
      <c r="M645" s="21">
        <v>309</v>
      </c>
    </row>
    <row r="646" spans="1:13" ht="30" customHeight="1" x14ac:dyDescent="0.25">
      <c r="A646" s="21" t="s">
        <v>678</v>
      </c>
      <c r="B646" s="21"/>
      <c r="C646" s="21"/>
      <c r="D646" s="22"/>
      <c r="E646" s="23">
        <v>2000000</v>
      </c>
      <c r="F646" s="24"/>
      <c r="G646" s="23"/>
      <c r="H646" s="23" t="s">
        <v>461</v>
      </c>
      <c r="I646" s="23"/>
      <c r="J646" s="21"/>
      <c r="K646" s="21"/>
      <c r="L646" s="21" t="s">
        <v>55</v>
      </c>
      <c r="M646" s="21">
        <v>74</v>
      </c>
    </row>
    <row r="647" spans="1:13" ht="30" customHeight="1" x14ac:dyDescent="0.3">
      <c r="A647" s="46"/>
      <c r="B647" s="46"/>
      <c r="C647" s="46"/>
      <c r="D647" s="51"/>
      <c r="E647" s="26">
        <f t="shared" ref="E647" si="158">G647*F647</f>
        <v>7000000.0000000009</v>
      </c>
      <c r="F647" s="27">
        <v>7.0000000000000007E-2</v>
      </c>
      <c r="G647" s="26">
        <v>100000000</v>
      </c>
      <c r="H647" s="92" t="s">
        <v>695</v>
      </c>
      <c r="I647" s="46"/>
      <c r="J647" s="46"/>
      <c r="K647" s="46"/>
      <c r="L647" s="29" t="s">
        <v>694</v>
      </c>
      <c r="M647" s="62">
        <v>312</v>
      </c>
    </row>
    <row r="648" spans="1:13" ht="30" customHeight="1" x14ac:dyDescent="0.25">
      <c r="A648" s="21"/>
      <c r="B648" s="21"/>
      <c r="C648" s="21"/>
      <c r="D648" s="22"/>
      <c r="E648" s="34">
        <f>G648*F648</f>
        <v>6750000</v>
      </c>
      <c r="F648" s="41">
        <v>4.4999999999999998E-2</v>
      </c>
      <c r="G648" s="34">
        <v>150000000</v>
      </c>
      <c r="H648" s="21" t="s">
        <v>1067</v>
      </c>
      <c r="I648" s="21"/>
      <c r="J648" s="21"/>
      <c r="K648" s="21"/>
      <c r="L648" s="28" t="s">
        <v>1066</v>
      </c>
      <c r="M648" s="21"/>
    </row>
    <row r="649" spans="1:13" ht="30" customHeight="1" x14ac:dyDescent="0.3">
      <c r="A649" s="46" t="s">
        <v>1179</v>
      </c>
      <c r="B649" s="46"/>
      <c r="C649" s="46"/>
      <c r="D649" s="51"/>
      <c r="E649" s="26">
        <f t="shared" ref="E649" si="159">G649*F649</f>
        <v>3900000</v>
      </c>
      <c r="F649" s="27">
        <v>0.06</v>
      </c>
      <c r="G649" s="34">
        <v>65000000</v>
      </c>
      <c r="H649" s="92"/>
      <c r="I649" s="46"/>
      <c r="J649" s="46"/>
      <c r="K649" s="46"/>
      <c r="L649" s="29" t="s">
        <v>1178</v>
      </c>
      <c r="M649" s="62">
        <v>312</v>
      </c>
    </row>
    <row r="650" spans="1:13" ht="30" customHeight="1" x14ac:dyDescent="0.25">
      <c r="M650" s="1">
        <v>318</v>
      </c>
    </row>
    <row r="651" spans="1:13" ht="30" customHeight="1" x14ac:dyDescent="0.25">
      <c r="M651" s="1">
        <v>319</v>
      </c>
    </row>
    <row r="652" spans="1:13" ht="30" customHeight="1" x14ac:dyDescent="0.25">
      <c r="M652" s="1">
        <v>320</v>
      </c>
    </row>
    <row r="653" spans="1:13" ht="30" customHeight="1" x14ac:dyDescent="0.25">
      <c r="M653" s="1">
        <v>321</v>
      </c>
    </row>
    <row r="654" spans="1:13" ht="30" customHeight="1" x14ac:dyDescent="0.25">
      <c r="M654" s="1">
        <v>322</v>
      </c>
    </row>
    <row r="655" spans="1:13" ht="30" customHeight="1" x14ac:dyDescent="0.25">
      <c r="M655" s="1">
        <v>323</v>
      </c>
    </row>
    <row r="656" spans="1:13" ht="30" customHeight="1" x14ac:dyDescent="0.25">
      <c r="M656" s="1">
        <v>324</v>
      </c>
    </row>
    <row r="657" spans="13:13" ht="30" customHeight="1" x14ac:dyDescent="0.25">
      <c r="M657" s="1">
        <v>325</v>
      </c>
    </row>
    <row r="658" spans="13:13" ht="30" customHeight="1" x14ac:dyDescent="0.25">
      <c r="M658" s="1">
        <v>326</v>
      </c>
    </row>
    <row r="659" spans="13:13" ht="30" customHeight="1" x14ac:dyDescent="0.25"/>
    <row r="660" spans="13:13" ht="30" customHeight="1" x14ac:dyDescent="0.25"/>
    <row r="661" spans="13:13" ht="30" customHeight="1" x14ac:dyDescent="0.25"/>
    <row r="662" spans="13:13" ht="30" customHeight="1" x14ac:dyDescent="0.25"/>
    <row r="663" spans="13:13" ht="30" customHeight="1" x14ac:dyDescent="0.25"/>
    <row r="664" spans="13:13" ht="30" customHeight="1" x14ac:dyDescent="0.25"/>
    <row r="665" spans="13:13" ht="30" customHeight="1" x14ac:dyDescent="0.25"/>
    <row r="667" spans="13:13" ht="30" customHeight="1" x14ac:dyDescent="0.25"/>
    <row r="668" spans="13:13" ht="30" customHeight="1" x14ac:dyDescent="0.25"/>
    <row r="669" spans="13:13" ht="30" customHeight="1" x14ac:dyDescent="0.25"/>
    <row r="670" spans="13:13" ht="30" customHeight="1" x14ac:dyDescent="0.25"/>
    <row r="671" spans="13:13" ht="30" customHeight="1" x14ac:dyDescent="0.25"/>
    <row r="672" spans="13:13"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row r="684" ht="30" customHeight="1" x14ac:dyDescent="0.25"/>
    <row r="685" ht="30" customHeight="1" x14ac:dyDescent="0.25"/>
    <row r="686" ht="30" customHeight="1" x14ac:dyDescent="0.25"/>
  </sheetData>
  <sortState ref="A4:B4">
    <sortCondition ref="A33"/>
  </sortState>
  <mergeCells count="7">
    <mergeCell ref="A1:M1"/>
    <mergeCell ref="D53:D54"/>
    <mergeCell ref="D49:D51"/>
    <mergeCell ref="C49:C51"/>
    <mergeCell ref="B49:B51"/>
    <mergeCell ref="B53:B54"/>
    <mergeCell ref="C53:C54"/>
  </mergeCell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D3" sqref="D3"/>
    </sheetView>
  </sheetViews>
  <sheetFormatPr defaultRowHeight="15" x14ac:dyDescent="0.25"/>
  <cols>
    <col min="1" max="1" width="44.85546875" customWidth="1"/>
    <col min="2" max="2" width="21.5703125" customWidth="1"/>
    <col min="3" max="3" width="28.7109375" customWidth="1"/>
    <col min="4" max="4" width="24.7109375" customWidth="1"/>
    <col min="5" max="5" width="21.140625" customWidth="1"/>
    <col min="6" max="6" width="32.85546875" customWidth="1"/>
  </cols>
  <sheetData>
    <row r="1" spans="1:6" ht="42" customHeight="1" x14ac:dyDescent="0.25">
      <c r="A1" s="4" t="s">
        <v>6</v>
      </c>
      <c r="B1" s="8" t="s">
        <v>644</v>
      </c>
      <c r="C1" s="8" t="s">
        <v>671</v>
      </c>
      <c r="D1" s="8" t="s">
        <v>8</v>
      </c>
      <c r="E1" s="8" t="s">
        <v>3</v>
      </c>
      <c r="F1" s="8" t="s">
        <v>1</v>
      </c>
    </row>
    <row r="2" spans="1:6" ht="35.1" customHeight="1" x14ac:dyDescent="0.25">
      <c r="A2" s="10"/>
      <c r="B2" s="11">
        <v>2620000000</v>
      </c>
      <c r="C2" s="10" t="s">
        <v>640</v>
      </c>
      <c r="D2" s="10" t="s">
        <v>121</v>
      </c>
      <c r="E2" s="10" t="s">
        <v>639</v>
      </c>
      <c r="F2" s="10" t="s">
        <v>638</v>
      </c>
    </row>
    <row r="3" spans="1:6" ht="35.1" customHeight="1" x14ac:dyDescent="0.25">
      <c r="A3" s="10"/>
      <c r="B3" s="11">
        <v>1000000000</v>
      </c>
      <c r="C3" s="10" t="s">
        <v>643</v>
      </c>
      <c r="D3" s="10" t="s">
        <v>121</v>
      </c>
      <c r="E3" s="10" t="s">
        <v>642</v>
      </c>
      <c r="F3" s="10" t="s">
        <v>641</v>
      </c>
    </row>
    <row r="4" spans="1:6" ht="35.1" customHeight="1" x14ac:dyDescent="0.25">
      <c r="A4" s="10" t="s">
        <v>646</v>
      </c>
      <c r="B4" s="11">
        <v>9400000000</v>
      </c>
      <c r="C4" s="10"/>
      <c r="D4" s="10"/>
      <c r="E4" s="10"/>
      <c r="F4" s="10" t="s">
        <v>645</v>
      </c>
    </row>
    <row r="5" spans="1:6" ht="35.1" customHeight="1" x14ac:dyDescent="0.25">
      <c r="A5" s="10"/>
      <c r="B5" s="11">
        <v>900000000</v>
      </c>
      <c r="C5" s="10">
        <v>861958</v>
      </c>
      <c r="D5" s="10" t="s">
        <v>62</v>
      </c>
      <c r="E5" s="10" t="s">
        <v>650</v>
      </c>
      <c r="F5" s="10" t="s">
        <v>649</v>
      </c>
    </row>
    <row r="6" spans="1:6" ht="35.1" customHeight="1" x14ac:dyDescent="0.25">
      <c r="A6" s="10"/>
      <c r="B6" s="11">
        <v>500000000</v>
      </c>
      <c r="C6" s="10">
        <v>780170</v>
      </c>
      <c r="D6" s="10" t="s">
        <v>62</v>
      </c>
      <c r="E6" s="10" t="s">
        <v>652</v>
      </c>
      <c r="F6" s="10" t="s">
        <v>651</v>
      </c>
    </row>
    <row r="7" spans="1:6" ht="35.1" customHeight="1" x14ac:dyDescent="0.25">
      <c r="A7" s="10" t="s">
        <v>655</v>
      </c>
      <c r="B7" s="11">
        <v>1000000000</v>
      </c>
      <c r="C7" s="10">
        <v>861957</v>
      </c>
      <c r="D7" s="10" t="s">
        <v>62</v>
      </c>
      <c r="E7" s="10" t="s">
        <v>652</v>
      </c>
      <c r="F7" s="10" t="s">
        <v>654</v>
      </c>
    </row>
    <row r="8" spans="1:6" ht="35.1" customHeight="1" x14ac:dyDescent="0.25">
      <c r="A8" s="10"/>
      <c r="B8" s="11">
        <v>1760000000</v>
      </c>
      <c r="C8" s="10" t="s">
        <v>669</v>
      </c>
      <c r="D8" s="10" t="s">
        <v>668</v>
      </c>
      <c r="E8" s="10" t="s">
        <v>667</v>
      </c>
      <c r="F8" s="10" t="s">
        <v>666</v>
      </c>
    </row>
    <row r="9" spans="1:6" ht="35.1" customHeight="1" x14ac:dyDescent="0.25">
      <c r="A9" s="10" t="s">
        <v>672</v>
      </c>
      <c r="B9" s="11">
        <v>1600000000</v>
      </c>
      <c r="C9" s="10">
        <v>151522</v>
      </c>
      <c r="D9" s="10" t="s">
        <v>62</v>
      </c>
      <c r="E9" s="10" t="s">
        <v>667</v>
      </c>
      <c r="F9" s="10" t="s">
        <v>670</v>
      </c>
    </row>
    <row r="10" spans="1:6" ht="35.1" customHeight="1" x14ac:dyDescent="0.25">
      <c r="A10" s="10"/>
      <c r="B10" s="11">
        <v>1000000000</v>
      </c>
      <c r="C10" s="10">
        <v>180090</v>
      </c>
      <c r="D10" s="10" t="s">
        <v>62</v>
      </c>
      <c r="E10" s="10" t="s">
        <v>705</v>
      </c>
      <c r="F10" s="10" t="s">
        <v>693</v>
      </c>
    </row>
    <row r="11" spans="1:6" ht="35.1" customHeight="1" x14ac:dyDescent="0.25">
      <c r="A11" s="10"/>
      <c r="B11" s="11">
        <v>1000000000</v>
      </c>
      <c r="C11" s="10">
        <v>180506</v>
      </c>
      <c r="D11" s="10" t="s">
        <v>62</v>
      </c>
      <c r="E11" s="10" t="s">
        <v>706</v>
      </c>
      <c r="F11" s="10" t="s">
        <v>694</v>
      </c>
    </row>
    <row r="12" spans="1:6" ht="35.1" customHeight="1" x14ac:dyDescent="0.25">
      <c r="A12" s="10"/>
      <c r="B12" s="11">
        <v>500000000</v>
      </c>
      <c r="C12" s="10">
        <v>830265</v>
      </c>
      <c r="D12" s="10" t="s">
        <v>62</v>
      </c>
      <c r="E12" s="10" t="s">
        <v>707</v>
      </c>
      <c r="F12" s="10" t="s">
        <v>697</v>
      </c>
    </row>
    <row r="13" spans="1:6" ht="35.1" customHeight="1" x14ac:dyDescent="0.25">
      <c r="A13" s="10"/>
      <c r="B13" s="11">
        <v>3000000000</v>
      </c>
      <c r="C13" s="10" t="s">
        <v>640</v>
      </c>
      <c r="D13" s="10" t="s">
        <v>717</v>
      </c>
      <c r="E13" s="10" t="s">
        <v>709</v>
      </c>
      <c r="F13" s="10" t="s">
        <v>708</v>
      </c>
    </row>
    <row r="14" spans="1:6" ht="35.1" customHeight="1" x14ac:dyDescent="0.25">
      <c r="A14" s="10"/>
      <c r="B14" s="11">
        <v>1001000000</v>
      </c>
      <c r="C14" s="10">
        <v>180511</v>
      </c>
      <c r="D14" s="10" t="s">
        <v>62</v>
      </c>
      <c r="E14" s="10" t="s">
        <v>711</v>
      </c>
      <c r="F14" s="10" t="s">
        <v>710</v>
      </c>
    </row>
    <row r="15" spans="1:6" ht="35.1" customHeight="1" x14ac:dyDescent="0.25">
      <c r="A15" s="10"/>
      <c r="B15" s="11">
        <v>1000000000</v>
      </c>
      <c r="C15" s="10">
        <v>180084</v>
      </c>
      <c r="D15" s="10" t="s">
        <v>62</v>
      </c>
      <c r="E15" s="10" t="s">
        <v>712</v>
      </c>
      <c r="F15" s="10" t="s">
        <v>354</v>
      </c>
    </row>
    <row r="16" spans="1:6" ht="35.1" customHeight="1" x14ac:dyDescent="0.25">
      <c r="A16" s="10"/>
      <c r="B16" s="11">
        <v>200000000</v>
      </c>
      <c r="C16" s="10">
        <v>765580</v>
      </c>
      <c r="D16" s="10" t="s">
        <v>62</v>
      </c>
      <c r="E16" s="10" t="s">
        <v>712</v>
      </c>
      <c r="F16" s="10" t="s">
        <v>354</v>
      </c>
    </row>
    <row r="17" spans="1:6" ht="35.1" customHeight="1" x14ac:dyDescent="0.25">
      <c r="A17" s="10"/>
      <c r="B17" s="11">
        <v>100000000</v>
      </c>
      <c r="C17" s="10">
        <v>232810</v>
      </c>
      <c r="D17" s="10" t="s">
        <v>62</v>
      </c>
      <c r="E17" s="10" t="s">
        <v>712</v>
      </c>
      <c r="F17" s="10" t="s">
        <v>354</v>
      </c>
    </row>
    <row r="18" spans="1:6" ht="35.1" customHeight="1" x14ac:dyDescent="0.25">
      <c r="A18" s="10"/>
      <c r="B18" s="11">
        <v>250000000</v>
      </c>
      <c r="C18" s="10" t="s">
        <v>714</v>
      </c>
      <c r="D18" s="10" t="s">
        <v>717</v>
      </c>
      <c r="E18" s="10" t="s">
        <v>707</v>
      </c>
      <c r="F18" s="10" t="s">
        <v>713</v>
      </c>
    </row>
    <row r="19" spans="1:6" ht="35.1" customHeight="1" x14ac:dyDescent="0.25">
      <c r="A19" s="10"/>
      <c r="B19" s="11">
        <v>1250000000</v>
      </c>
      <c r="C19" s="10">
        <v>738262</v>
      </c>
      <c r="D19" s="10" t="s">
        <v>716</v>
      </c>
      <c r="E19" s="10" t="s">
        <v>715</v>
      </c>
      <c r="F19" s="10" t="s">
        <v>57</v>
      </c>
    </row>
    <row r="20" spans="1:6" ht="35.1" customHeight="1" x14ac:dyDescent="0.25">
      <c r="A20" s="10" t="s">
        <v>751</v>
      </c>
      <c r="B20" s="11">
        <v>1620000000</v>
      </c>
      <c r="C20" s="10">
        <v>50018067573</v>
      </c>
      <c r="D20" s="10" t="s">
        <v>750</v>
      </c>
      <c r="E20" s="10" t="s">
        <v>749</v>
      </c>
      <c r="F20" s="10" t="s">
        <v>65</v>
      </c>
    </row>
    <row r="21" spans="1:6" ht="35.1" customHeight="1" x14ac:dyDescent="0.25">
      <c r="A21" s="10" t="s">
        <v>752</v>
      </c>
      <c r="B21" s="11">
        <v>245000000</v>
      </c>
      <c r="C21" s="10"/>
      <c r="D21" s="13" t="s">
        <v>754</v>
      </c>
      <c r="E21" s="10" t="s">
        <v>753</v>
      </c>
      <c r="F21" s="10" t="s">
        <v>65</v>
      </c>
    </row>
    <row r="22" spans="1:6" ht="35.1" customHeight="1" x14ac:dyDescent="0.25">
      <c r="A22" s="10"/>
      <c r="B22" s="11">
        <v>550000000</v>
      </c>
      <c r="C22" s="10"/>
      <c r="D22" s="10"/>
      <c r="E22" s="10" t="s">
        <v>849</v>
      </c>
      <c r="F22" s="10" t="s">
        <v>850</v>
      </c>
    </row>
    <row r="23" spans="1:6" ht="35.1" customHeight="1" x14ac:dyDescent="0.25">
      <c r="A23" s="12"/>
      <c r="B23" s="12"/>
      <c r="C23" s="12"/>
      <c r="D23" s="12"/>
      <c r="E23" s="12"/>
      <c r="F23" s="12"/>
    </row>
    <row r="24" spans="1:6" ht="35.1" customHeight="1" x14ac:dyDescent="0.25">
      <c r="A24" s="12"/>
      <c r="B24" s="12"/>
      <c r="C24" s="12"/>
      <c r="D24" s="12"/>
      <c r="E24" s="12"/>
      <c r="F24" s="12"/>
    </row>
    <row r="25" spans="1:6" ht="23.25" x14ac:dyDescent="0.35">
      <c r="B25" s="9"/>
      <c r="C25" s="9"/>
      <c r="D25" s="9"/>
      <c r="E25" s="9"/>
      <c r="F2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1400 -03-01</vt:lpstr>
      <vt:lpstr>ثبت چکها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dc:creator>
  <cp:lastModifiedBy>hp</cp:lastModifiedBy>
  <cp:lastPrinted>2022-05-31T07:34:45Z</cp:lastPrinted>
  <dcterms:created xsi:type="dcterms:W3CDTF">2020-12-20T05:09:23Z</dcterms:created>
  <dcterms:modified xsi:type="dcterms:W3CDTF">2022-05-31T07:40:48Z</dcterms:modified>
</cp:coreProperties>
</file>