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
    </mc:Choice>
  </mc:AlternateContent>
  <bookViews>
    <workbookView xWindow="-105" yWindow="-105" windowWidth="23250" windowHeight="12450" tabRatio="619"/>
  </bookViews>
  <sheets>
    <sheet name="1400 -03-01" sheetId="1" r:id="rId1"/>
    <sheet name="EBI GHOLAMI" sheetId="3" r:id="rId2"/>
    <sheet name="ali" sheetId="2" r:id="rId3"/>
    <sheet name="ثبت چکها " sheetId="4" r:id="rId4"/>
    <sheet name="سررسید چکهای شرکت "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7" i="1" l="1"/>
  <c r="E99" i="1" l="1"/>
  <c r="E89" i="1"/>
  <c r="H70" i="1" l="1"/>
  <c r="E60" i="1"/>
  <c r="E26" i="1" l="1"/>
  <c r="G41" i="1"/>
  <c r="E35" i="1"/>
  <c r="E33" i="1"/>
  <c r="E9" i="1" l="1"/>
  <c r="E8" i="1"/>
  <c r="E193" i="1" l="1"/>
  <c r="E189" i="1" l="1"/>
  <c r="E180" i="1" l="1"/>
  <c r="E177" i="1"/>
  <c r="E168" i="1" l="1"/>
  <c r="E160" i="1"/>
  <c r="E153" i="1" l="1"/>
  <c r="E149" i="1"/>
  <c r="E143" i="1"/>
  <c r="E127" i="1" l="1"/>
  <c r="E134" i="1"/>
  <c r="E133" i="1" l="1"/>
  <c r="E131" i="1"/>
  <c r="E347" i="1" l="1"/>
  <c r="G421" i="1"/>
  <c r="G320" i="1" l="1"/>
  <c r="E303" i="1" l="1"/>
  <c r="E286" i="1" l="1"/>
  <c r="E285" i="1"/>
  <c r="G247" i="1" l="1"/>
  <c r="E277" i="1"/>
  <c r="E264" i="1" l="1"/>
  <c r="E81" i="1" l="1"/>
  <c r="E256" i="1"/>
  <c r="E61" i="1" l="1"/>
  <c r="E201" i="1"/>
  <c r="E116" i="1"/>
  <c r="E646" i="1" l="1"/>
  <c r="E219" i="1"/>
  <c r="E78" i="1" l="1"/>
  <c r="E30" i="1" l="1"/>
  <c r="E41" i="1"/>
  <c r="E111" i="1"/>
  <c r="E210" i="1"/>
  <c r="E10" i="1" l="1"/>
  <c r="G162" i="1" l="1"/>
  <c r="E326" i="1" l="1"/>
  <c r="E344" i="1" l="1"/>
  <c r="E321" i="1"/>
  <c r="E307" i="1" l="1"/>
  <c r="E312" i="1" l="1"/>
  <c r="E282" i="1" l="1"/>
  <c r="E261" i="1" l="1"/>
  <c r="E385" i="1"/>
  <c r="G342" i="1" l="1"/>
  <c r="G384" i="1"/>
  <c r="E297" i="1"/>
  <c r="E263" i="1" l="1"/>
  <c r="E115" i="1" l="1"/>
  <c r="E103" i="1"/>
  <c r="E108" i="1"/>
  <c r="E272" i="1"/>
  <c r="E252" i="1" l="1"/>
  <c r="E85" i="1"/>
  <c r="E220" i="1"/>
  <c r="E48" i="1" l="1"/>
  <c r="E645" i="1"/>
  <c r="E369" i="1" l="1"/>
  <c r="E209" i="1"/>
  <c r="E4" i="1" l="1"/>
  <c r="E46" i="1"/>
  <c r="E51" i="1"/>
  <c r="E49" i="1"/>
  <c r="E50" i="1"/>
  <c r="E3" i="1"/>
  <c r="E14" i="1"/>
  <c r="E248" i="1"/>
  <c r="E212" i="1"/>
  <c r="E39" i="1" l="1"/>
  <c r="G362" i="1"/>
  <c r="E354" i="1" l="1"/>
  <c r="E118" i="1"/>
  <c r="E340" i="1"/>
  <c r="G179" i="1"/>
  <c r="E200" i="1" l="1"/>
  <c r="E435" i="1"/>
  <c r="G375" i="1" l="1"/>
  <c r="E430" i="1" l="1"/>
  <c r="E161" i="1" l="1"/>
  <c r="E271" i="1"/>
  <c r="E145" i="1"/>
  <c r="E394" i="1"/>
  <c r="E178" i="1"/>
  <c r="E335" i="1" l="1"/>
  <c r="E142" i="1"/>
  <c r="G423" i="1"/>
  <c r="E155" i="1"/>
  <c r="E17" i="1"/>
  <c r="E319" i="1"/>
  <c r="E129" i="1"/>
  <c r="G313" i="1" l="1"/>
  <c r="E421" i="1"/>
  <c r="E302" i="1"/>
  <c r="E416" i="1"/>
  <c r="G31" i="1" l="1"/>
  <c r="E16" i="1" l="1"/>
  <c r="E40" i="1"/>
  <c r="E211" i="1"/>
  <c r="E36" i="1"/>
  <c r="E202" i="1" l="1"/>
  <c r="E190" i="1" l="1"/>
  <c r="E348" i="1" l="1"/>
  <c r="E469" i="1" l="1"/>
  <c r="G353" i="1"/>
  <c r="E176" i="1"/>
  <c r="E146" i="1" l="1"/>
  <c r="E423" i="1" l="1"/>
  <c r="E458" i="1" l="1"/>
  <c r="E44" i="1"/>
  <c r="E113" i="1" l="1"/>
  <c r="E313" i="1" l="1"/>
  <c r="E120" i="1" l="1"/>
  <c r="E452" i="1"/>
  <c r="E318" i="1" l="1"/>
  <c r="E450" i="1"/>
  <c r="E306" i="1" l="1"/>
  <c r="E365" i="1" l="1"/>
  <c r="G446" i="1" l="1"/>
  <c r="E446" i="1" s="1"/>
  <c r="E229" i="1" l="1"/>
  <c r="E70" i="1" l="1"/>
  <c r="E54" i="1" l="1"/>
  <c r="E53" i="1"/>
  <c r="E104" i="1" l="1"/>
  <c r="E68" i="1"/>
  <c r="E301" i="1" l="1"/>
  <c r="E380" i="1"/>
  <c r="E77" i="1" l="1"/>
  <c r="E87" i="1"/>
  <c r="E444" i="1"/>
  <c r="E357" i="1" l="1"/>
  <c r="E362" i="1"/>
  <c r="E32" i="1"/>
  <c r="E363" i="1" l="1"/>
  <c r="E80" i="1" l="1"/>
  <c r="E358" i="1" l="1"/>
  <c r="E163" i="1" l="1"/>
  <c r="E184" i="1"/>
  <c r="E465" i="1"/>
  <c r="G323" i="1"/>
  <c r="E327" i="1"/>
  <c r="E114" i="1" l="1"/>
  <c r="E309" i="1"/>
  <c r="G268" i="1"/>
  <c r="E268" i="1" s="1"/>
  <c r="E454" i="1"/>
  <c r="E463" i="1" l="1"/>
  <c r="E320" i="1" l="1"/>
  <c r="E490" i="1"/>
  <c r="E310" i="1" l="1"/>
  <c r="E391" i="1" l="1"/>
  <c r="E311" i="1"/>
  <c r="G489" i="1" l="1"/>
  <c r="E119" i="1"/>
  <c r="E329" i="1"/>
  <c r="E228" i="1"/>
  <c r="E128" i="1" l="1"/>
  <c r="E451" i="1"/>
  <c r="E293" i="1"/>
  <c r="E308" i="1"/>
  <c r="E249" i="1" l="1"/>
  <c r="E328" i="1" l="1"/>
  <c r="E338" i="1" l="1"/>
  <c r="E481" i="1" l="1"/>
  <c r="E186" i="1"/>
  <c r="E107" i="1"/>
  <c r="E262" i="1"/>
  <c r="E86" i="1"/>
  <c r="E140" i="1"/>
  <c r="E383" i="1"/>
  <c r="E483" i="1"/>
  <c r="E276" i="1" l="1"/>
  <c r="E240" i="1"/>
  <c r="E292" i="1"/>
  <c r="E66" i="1"/>
  <c r="E644" i="1"/>
  <c r="E23" i="1"/>
  <c r="E482" i="1"/>
  <c r="E393" i="1" l="1"/>
  <c r="G254" i="1"/>
  <c r="E230" i="1" l="1"/>
  <c r="G244" i="1" l="1"/>
  <c r="E84" i="1"/>
  <c r="E231" i="1"/>
  <c r="E375" i="1"/>
  <c r="E20" i="1" l="1"/>
  <c r="E247" i="1"/>
  <c r="E480" i="1"/>
  <c r="E74" i="1"/>
  <c r="E270" i="1"/>
  <c r="E226" i="1"/>
  <c r="E76" i="1" l="1"/>
  <c r="E62" i="1"/>
  <c r="E265" i="1" l="1"/>
  <c r="E7" i="1"/>
  <c r="E246" i="1"/>
  <c r="E213" i="1" l="1"/>
  <c r="E31" i="1" l="1"/>
  <c r="E233" i="1"/>
  <c r="E403" i="1"/>
  <c r="E216" i="1"/>
  <c r="E19" i="1"/>
  <c r="E179" i="1"/>
  <c r="E73" i="1" l="1"/>
  <c r="E171" i="1" l="1"/>
  <c r="E472" i="1"/>
  <c r="E137" i="1" l="1"/>
  <c r="E316" i="1" l="1"/>
  <c r="E484" i="1" l="1"/>
  <c r="E288" i="1"/>
  <c r="E152" i="1"/>
  <c r="E280" i="1"/>
  <c r="E466" i="1"/>
  <c r="E445" i="1" l="1"/>
  <c r="E535" i="1" l="1"/>
  <c r="E106" i="1"/>
  <c r="E353" i="1" l="1"/>
  <c r="E166" i="1" l="1"/>
  <c r="E188" i="1"/>
  <c r="E181" i="1"/>
  <c r="E102" i="1"/>
  <c r="E324" i="1" l="1"/>
  <c r="E470" i="1"/>
  <c r="E534" i="1"/>
  <c r="E126" i="1" l="1"/>
  <c r="E269" i="1" l="1"/>
  <c r="E69" i="1" l="1"/>
  <c r="E64" i="1"/>
  <c r="E65" i="1" l="1"/>
  <c r="E523" i="1"/>
  <c r="E38" i="1"/>
  <c r="E299" i="1"/>
  <c r="E192" i="1"/>
  <c r="E169" i="1"/>
  <c r="E350" i="1"/>
  <c r="E462" i="1"/>
  <c r="E345" i="1" l="1"/>
  <c r="E491" i="1"/>
  <c r="E343" i="1"/>
  <c r="E162" i="1" l="1"/>
  <c r="E460" i="1"/>
  <c r="E204" i="1" l="1"/>
  <c r="E141" i="1" l="1"/>
  <c r="E258" i="1" l="1"/>
  <c r="E215" i="1"/>
  <c r="E266" i="1" l="1"/>
  <c r="E196" i="1"/>
  <c r="E72" i="1"/>
  <c r="E79" i="1" l="1"/>
  <c r="E355" i="1" l="1"/>
  <c r="E197" i="1" l="1"/>
  <c r="E187" i="1"/>
  <c r="E502" i="1"/>
  <c r="E198" i="1"/>
  <c r="E567" i="1" l="1"/>
  <c r="E569" i="1"/>
  <c r="E123" i="1"/>
  <c r="E325" i="1"/>
  <c r="E322" i="1"/>
  <c r="E559" i="1"/>
  <c r="E499" i="1"/>
  <c r="E426" i="1"/>
  <c r="E257" i="1"/>
  <c r="E158" i="1"/>
  <c r="E191" i="1"/>
  <c r="E235" i="1"/>
  <c r="E546" i="1"/>
  <c r="E157" i="1"/>
  <c r="E397" i="1"/>
  <c r="E139" i="1" l="1"/>
  <c r="E373" i="1" l="1"/>
  <c r="E384" i="1" l="1"/>
  <c r="E250" i="1"/>
  <c r="E431" i="1"/>
  <c r="E287" i="1"/>
  <c r="E317" i="1"/>
  <c r="E15" i="1"/>
  <c r="E418" i="1"/>
  <c r="E194" i="1" l="1"/>
  <c r="E298" i="1"/>
  <c r="E537" i="1"/>
  <c r="E526" i="1"/>
  <c r="E18" i="1"/>
  <c r="E67" i="1"/>
  <c r="E441" i="1"/>
  <c r="E539" i="1"/>
  <c r="E552" i="1"/>
  <c r="E361" i="1"/>
  <c r="E93" i="1"/>
  <c r="G541" i="1"/>
  <c r="E541" i="1" s="1"/>
  <c r="E58" i="1"/>
  <c r="E97" i="1"/>
  <c r="E259" i="1"/>
  <c r="E553" i="1"/>
  <c r="E83" i="1"/>
  <c r="E29" i="1"/>
  <c r="E405" i="1"/>
  <c r="E501" i="1"/>
  <c r="E529" i="1"/>
  <c r="E505" i="1"/>
  <c r="E527" i="1" l="1"/>
  <c r="E411" i="1"/>
  <c r="E37" i="1"/>
  <c r="E427" i="1" l="1"/>
  <c r="E440" i="1"/>
  <c r="E144" i="1" l="1"/>
  <c r="E214" i="1"/>
  <c r="E396" i="1"/>
  <c r="E351" i="1"/>
  <c r="E577" i="1"/>
  <c r="E576" i="1"/>
  <c r="E563" i="1"/>
  <c r="E498" i="1"/>
  <c r="E561" i="1"/>
  <c r="E3" i="3" l="1"/>
  <c r="B3" i="3" s="1"/>
  <c r="G4" i="3" s="1"/>
  <c r="E4" i="3" s="1"/>
  <c r="B4" i="3" s="1"/>
  <c r="G5" i="3" s="1"/>
  <c r="E5" i="3" s="1"/>
  <c r="B5" i="3" s="1"/>
  <c r="G6" i="3" s="1"/>
  <c r="E6" i="3" s="1"/>
  <c r="B6" i="3" s="1"/>
  <c r="G7" i="3" s="1"/>
  <c r="E7" i="3" s="1"/>
  <c r="B7" i="3" s="1"/>
  <c r="G8" i="3" s="1"/>
  <c r="E8" i="3" s="1"/>
  <c r="B8" i="3" s="1"/>
  <c r="G9" i="3" s="1"/>
  <c r="E9" i="3" s="1"/>
  <c r="B9" i="3" s="1"/>
  <c r="G10" i="3" s="1"/>
  <c r="E10" i="3" s="1"/>
  <c r="B10" i="3" s="1"/>
  <c r="G11" i="3" s="1"/>
  <c r="E11" i="3" s="1"/>
  <c r="B11" i="3" s="1"/>
  <c r="G12" i="3" s="1"/>
  <c r="E12" i="3" s="1"/>
  <c r="B12" i="3" s="1"/>
  <c r="G13" i="3" s="1"/>
  <c r="E13" i="3" l="1"/>
  <c r="B13" i="3" s="1"/>
  <c r="G14" i="3" s="1"/>
  <c r="E14" i="3" s="1"/>
  <c r="B14" i="3" s="1"/>
  <c r="G15" i="3" s="1"/>
  <c r="G77" i="2"/>
  <c r="E172" i="1"/>
  <c r="E237" i="1"/>
  <c r="E15" i="3" l="1"/>
  <c r="B15" i="3" s="1"/>
  <c r="G16" i="3" s="1"/>
  <c r="E16" i="3" s="1"/>
  <c r="B16" i="3" s="1"/>
  <c r="G17" i="3" s="1"/>
  <c r="E429" i="1"/>
  <c r="E17" i="3" l="1"/>
  <c r="B17" i="3" s="1"/>
  <c r="G18" i="3" s="1"/>
  <c r="E150" i="1"/>
  <c r="E130" i="1"/>
  <c r="E173" i="1"/>
  <c r="E572" i="1"/>
  <c r="E98" i="1"/>
  <c r="E18" i="3" l="1"/>
  <c r="B18" i="3" s="1"/>
  <c r="G19" i="3" s="1"/>
  <c r="E571" i="1"/>
  <c r="E459" i="1"/>
  <c r="E91" i="1"/>
  <c r="E138" i="1"/>
  <c r="E159" i="1"/>
  <c r="E11" i="1"/>
  <c r="E341" i="1"/>
  <c r="E570" i="1"/>
  <c r="E19" i="3" l="1"/>
  <c r="B19" i="3" s="1"/>
  <c r="G20" i="3" s="1"/>
  <c r="E398" i="1"/>
  <c r="E336" i="1"/>
  <c r="E125" i="1"/>
  <c r="E124" i="1"/>
  <c r="E342" i="1"/>
  <c r="E333" i="1"/>
  <c r="E417" i="1"/>
  <c r="E20" i="3" l="1"/>
  <c r="B20" i="3" s="1"/>
  <c r="G21" i="3" s="1"/>
  <c r="E21" i="3" l="1"/>
  <c r="B21" i="3" s="1"/>
  <c r="G22" i="3" s="1"/>
  <c r="E315" i="1"/>
  <c r="E22" i="3" l="1"/>
  <c r="B22" i="3" s="1"/>
  <c r="G23" i="3" s="1"/>
  <c r="E279" i="1"/>
  <c r="E122" i="1"/>
  <c r="E154" i="1"/>
  <c r="E23" i="3" l="1"/>
  <c r="B23" i="3" s="1"/>
  <c r="G24" i="3" s="1"/>
  <c r="E253" i="1"/>
  <c r="E449" i="1"/>
  <c r="E274" i="1"/>
  <c r="E170" i="1"/>
  <c r="E24" i="3" l="1"/>
  <c r="B24" i="3" s="1"/>
  <c r="G25" i="3" s="1"/>
  <c r="E56" i="1"/>
  <c r="E400" i="1"/>
  <c r="E183" i="1"/>
  <c r="E260" i="1"/>
  <c r="E232" i="1"/>
  <c r="E151" i="1"/>
  <c r="E88" i="1"/>
  <c r="E508" i="1"/>
  <c r="E25" i="3" l="1"/>
  <c r="B25" i="3" s="1"/>
  <c r="G26" i="3" s="1"/>
  <c r="E565" i="1"/>
  <c r="E28" i="1"/>
  <c r="E100" i="1"/>
  <c r="E26" i="3" l="1"/>
  <c r="B26" i="3" s="1"/>
  <c r="G27" i="3" s="1"/>
  <c r="E542" i="1"/>
  <c r="E59" i="1"/>
  <c r="E27" i="3" l="1"/>
  <c r="B27" i="3" s="1"/>
  <c r="G28" i="3" s="1"/>
  <c r="E304" i="1"/>
  <c r="E251" i="1"/>
  <c r="E515" i="1"/>
  <c r="E494" i="1"/>
  <c r="E578" i="1"/>
  <c r="E21" i="1"/>
  <c r="E579" i="1"/>
  <c r="E582" i="1"/>
  <c r="E221" i="1"/>
  <c r="E28" i="3" l="1"/>
  <c r="B28" i="3" s="1"/>
  <c r="G29" i="3" s="1"/>
  <c r="E573" i="1"/>
  <c r="E424" i="1"/>
  <c r="E558" i="1"/>
  <c r="E29" i="3" l="1"/>
  <c r="B29" i="3" s="1"/>
  <c r="G30" i="3" s="1"/>
  <c r="E175" i="1"/>
  <c r="E581" i="1"/>
  <c r="E493" i="1"/>
  <c r="E30" i="3" l="1"/>
  <c r="B30" i="3" s="1"/>
  <c r="G31" i="3" s="1"/>
  <c r="E492" i="1"/>
  <c r="E31" i="3" l="1"/>
  <c r="B31" i="3" s="1"/>
  <c r="G32" i="3" s="1"/>
  <c r="E608" i="1"/>
  <c r="E32" i="3" l="1"/>
  <c r="B32" i="3" s="1"/>
  <c r="G33" i="3" s="1"/>
  <c r="E95" i="1"/>
  <c r="E255" i="1"/>
  <c r="E593" i="1"/>
  <c r="E594" i="1"/>
  <c r="E548" i="1"/>
  <c r="E540" i="1"/>
  <c r="E33" i="3" l="1"/>
  <c r="B33" i="3" s="1"/>
  <c r="G34" i="3" s="1"/>
  <c r="E314" i="1"/>
  <c r="E63" i="1"/>
  <c r="E590" i="1"/>
  <c r="E591" i="1"/>
  <c r="E34" i="3" l="1"/>
  <c r="B34" i="3" s="1"/>
  <c r="G35" i="3" s="1"/>
  <c r="I20" i="2"/>
  <c r="E35" i="3" l="1"/>
  <c r="B35" i="3" s="1"/>
  <c r="G36" i="3" s="1"/>
  <c r="B63" i="2"/>
  <c r="E36" i="3" l="1"/>
  <c r="B36" i="3" s="1"/>
  <c r="G37" i="3" s="1"/>
  <c r="B62" i="2"/>
  <c r="D64" i="2"/>
  <c r="E37" i="3" l="1"/>
  <c r="B37" i="3" s="1"/>
  <c r="G38" i="3" s="1"/>
  <c r="E619" i="1"/>
  <c r="E38" i="3" l="1"/>
  <c r="B38" i="3" s="1"/>
  <c r="G39" i="3" s="1"/>
  <c r="E549" i="1"/>
  <c r="E554" i="1"/>
  <c r="E267" i="1"/>
  <c r="E609" i="1"/>
  <c r="E617" i="1"/>
  <c r="E474" i="1"/>
  <c r="E392" i="1"/>
  <c r="E55" i="1"/>
  <c r="E512" i="1"/>
  <c r="E323" i="1"/>
  <c r="E281" i="1"/>
  <c r="E236" i="1"/>
  <c r="E39" i="3" l="1"/>
  <c r="B39" i="3" s="1"/>
  <c r="G40" i="3" s="1"/>
  <c r="G78" i="2"/>
  <c r="G605" i="1"/>
  <c r="B34" i="2"/>
  <c r="B33" i="2"/>
  <c r="E40" i="3" l="1"/>
  <c r="B40" i="3" s="1"/>
  <c r="G41" i="3" s="1"/>
  <c r="G101" i="1"/>
  <c r="G564" i="1" s="1"/>
  <c r="E76" i="2"/>
  <c r="B61" i="2"/>
  <c r="B60" i="2"/>
  <c r="B59" i="2"/>
  <c r="B58" i="2"/>
  <c r="B57" i="2"/>
  <c r="B56" i="2"/>
  <c r="E41" i="3" l="1"/>
  <c r="B41" i="3" s="1"/>
  <c r="G42" i="3" s="1"/>
  <c r="E77" i="2"/>
  <c r="E78" i="2" s="1"/>
  <c r="B79" i="2" s="1"/>
  <c r="E401" i="1"/>
  <c r="E556" i="1"/>
  <c r="E504" i="1"/>
  <c r="E616" i="1"/>
  <c r="E615" i="1"/>
  <c r="E294" i="1"/>
  <c r="E596" i="1"/>
  <c r="E42" i="3" l="1"/>
  <c r="B42" i="3" s="1"/>
  <c r="G43" i="3" s="1"/>
  <c r="E254" i="1"/>
  <c r="E43" i="3" l="1"/>
  <c r="B43" i="3" s="1"/>
  <c r="G44" i="3" s="1"/>
  <c r="E356" i="1"/>
  <c r="E44" i="3" l="1"/>
  <c r="B44" i="3" s="1"/>
  <c r="G45" i="3" s="1"/>
  <c r="E607" i="1"/>
  <c r="E225" i="1"/>
  <c r="E109" i="1"/>
  <c r="E227" i="1"/>
  <c r="E110" i="1"/>
  <c r="E600" i="1"/>
  <c r="E45" i="3" l="1"/>
  <c r="B45" i="3" s="1"/>
  <c r="G46" i="3" s="1"/>
  <c r="E583" i="1"/>
  <c r="E489" i="1"/>
  <c r="E585" i="1"/>
  <c r="E592" i="1"/>
  <c r="E477" i="1"/>
  <c r="E545" i="1"/>
  <c r="E46" i="3" l="1"/>
  <c r="B46" i="3" s="1"/>
  <c r="G47" i="3" s="1"/>
  <c r="E587" i="1"/>
  <c r="E47" i="3" l="1"/>
  <c r="B47" i="3" s="1"/>
  <c r="G48" i="3" s="1"/>
  <c r="E642" i="1"/>
  <c r="E12" i="1"/>
  <c r="E467" i="1"/>
  <c r="E641" i="1"/>
  <c r="E359" i="1"/>
  <c r="E640" i="1"/>
  <c r="E639" i="1"/>
  <c r="E638" i="1"/>
  <c r="E637" i="1"/>
  <c r="E627" i="1"/>
  <c r="E635" i="1"/>
  <c r="E48" i="3" l="1"/>
  <c r="B48" i="3" s="1"/>
  <c r="G49" i="3" s="1"/>
  <c r="E634" i="1"/>
  <c r="E378" i="1"/>
  <c r="E633" i="1"/>
  <c r="E165" i="1"/>
  <c r="E632" i="1"/>
  <c r="E575" i="1"/>
  <c r="E631" i="1"/>
  <c r="E606" i="1"/>
  <c r="E555" i="1"/>
  <c r="E574" i="1"/>
  <c r="E346" i="1"/>
  <c r="E629" i="1"/>
  <c r="E49" i="3" l="1"/>
  <c r="B49" i="3" s="1"/>
  <c r="G50" i="3" s="1"/>
  <c r="E611" i="1"/>
  <c r="E628" i="1"/>
  <c r="E613" i="1"/>
  <c r="E389" i="1"/>
  <c r="E626" i="1"/>
  <c r="E50" i="3" l="1"/>
  <c r="B50" i="3" s="1"/>
  <c r="G51" i="3" s="1"/>
  <c r="B55" i="2"/>
  <c r="E51" i="3" l="1"/>
  <c r="B51" i="3" s="1"/>
  <c r="G52" i="3" s="1"/>
  <c r="E625" i="1"/>
  <c r="E476" i="1"/>
  <c r="E52" i="3" l="1"/>
  <c r="B52" i="3" s="1"/>
  <c r="G53" i="3" s="1"/>
  <c r="E624" i="1"/>
  <c r="E53" i="3" l="1"/>
  <c r="B53" i="3" s="1"/>
  <c r="G54" i="3" s="1"/>
  <c r="E331" i="1"/>
  <c r="E27" i="1"/>
  <c r="E284" i="1"/>
  <c r="E387" i="1"/>
  <c r="E167" i="1"/>
  <c r="E488" i="1"/>
  <c r="E487" i="1"/>
  <c r="E614" i="1"/>
  <c r="E415" i="1"/>
  <c r="E135" i="1"/>
  <c r="E34" i="1"/>
  <c r="E623" i="1"/>
  <c r="E54" i="3" l="1"/>
  <c r="B54" i="3" s="1"/>
  <c r="G55" i="3" s="1"/>
  <c r="E296" i="1"/>
  <c r="E55" i="3" l="1"/>
  <c r="B55" i="3" s="1"/>
  <c r="G56" i="3" s="1"/>
  <c r="E56" i="3" l="1"/>
  <c r="B56" i="3" s="1"/>
  <c r="G57" i="3" s="1"/>
  <c r="B54" i="2"/>
  <c r="E57" i="3" l="1"/>
  <c r="B57" i="3" s="1"/>
  <c r="G58" i="3" s="1"/>
  <c r="E602" i="1"/>
  <c r="E58" i="3" l="1"/>
  <c r="B58" i="3" s="1"/>
  <c r="G59" i="3" s="1"/>
  <c r="E544" i="1"/>
  <c r="E622" i="1"/>
  <c r="E59" i="3" l="1"/>
  <c r="B59" i="3" s="1"/>
  <c r="G60" i="3" s="1"/>
  <c r="E621" i="1"/>
  <c r="E557" i="1"/>
  <c r="E244" i="1"/>
  <c r="E60" i="3" l="1"/>
  <c r="B60" i="3" s="1"/>
  <c r="G61" i="3" s="1"/>
  <c r="E605" i="1"/>
  <c r="E568" i="1"/>
  <c r="E618" i="1"/>
  <c r="E588" i="1"/>
  <c r="E479" i="1"/>
  <c r="E620" i="1"/>
  <c r="E61" i="3" l="1"/>
  <c r="B61" i="3" s="1"/>
  <c r="G62" i="3" s="1"/>
  <c r="E101" i="1"/>
  <c r="E584" i="1"/>
  <c r="E601" i="1"/>
  <c r="E295" i="1"/>
  <c r="E560" i="1"/>
  <c r="E586" i="1"/>
  <c r="E136" i="1"/>
  <c r="E62" i="3" l="1"/>
  <c r="B62" i="3" s="1"/>
  <c r="G63" i="3" s="1"/>
  <c r="A66" i="2"/>
  <c r="B66" i="2" s="1"/>
  <c r="B46" i="2"/>
  <c r="B45" i="2"/>
  <c r="B44" i="2"/>
  <c r="B43" i="2"/>
  <c r="B42" i="2"/>
  <c r="E63" i="3" l="1"/>
  <c r="B63" i="3" s="1"/>
  <c r="G64" i="3" s="1"/>
  <c r="E337" i="1"/>
  <c r="E64" i="3" l="1"/>
  <c r="B64" i="3" s="1"/>
  <c r="G65" i="3" s="1"/>
  <c r="E349" i="1"/>
  <c r="E65" i="3" l="1"/>
  <c r="B65" i="3" s="1"/>
  <c r="G66" i="3" s="1"/>
  <c r="E90" i="1"/>
  <c r="E66" i="3" l="1"/>
  <c r="B66" i="3" s="1"/>
  <c r="G67" i="3" s="1"/>
  <c r="B65" i="2"/>
  <c r="C66" i="2" s="1"/>
  <c r="B53" i="2"/>
  <c r="D39" i="2"/>
  <c r="B52" i="2"/>
  <c r="B51" i="2"/>
  <c r="B50" i="2"/>
  <c r="B49" i="2"/>
  <c r="B32" i="2"/>
  <c r="B31" i="2"/>
  <c r="B30" i="2"/>
  <c r="B29" i="2"/>
  <c r="B28" i="2"/>
  <c r="B27" i="2"/>
  <c r="B48" i="2"/>
  <c r="B26" i="2"/>
  <c r="B25" i="2"/>
  <c r="B24" i="2"/>
  <c r="B23" i="2"/>
  <c r="B22" i="2"/>
  <c r="B21" i="2"/>
  <c r="B20" i="2"/>
  <c r="B19" i="2"/>
  <c r="B18" i="2"/>
  <c r="B47" i="2"/>
  <c r="B17" i="2"/>
  <c r="B16" i="2"/>
  <c r="B15" i="2"/>
  <c r="B14" i="2"/>
  <c r="E67" i="3" l="1"/>
  <c r="B67" i="3" s="1"/>
  <c r="G68" i="3" s="1"/>
  <c r="A64" i="2"/>
  <c r="B13" i="2"/>
  <c r="B12" i="2"/>
  <c r="B11" i="2"/>
  <c r="B10" i="2"/>
  <c r="B9" i="2"/>
  <c r="B8" i="2"/>
  <c r="B7" i="2"/>
  <c r="B6" i="2"/>
  <c r="B5" i="2"/>
  <c r="B4" i="2"/>
  <c r="B3" i="2"/>
  <c r="E68" i="3" l="1"/>
  <c r="B68" i="3" s="1"/>
  <c r="G69" i="3" s="1"/>
  <c r="E182" i="1"/>
  <c r="E566" i="1"/>
  <c r="E399" i="1"/>
  <c r="E422" i="1"/>
  <c r="E599" i="1"/>
  <c r="E75" i="1"/>
  <c r="E598" i="1"/>
  <c r="E597" i="1"/>
  <c r="E147" i="1"/>
  <c r="E334" i="1"/>
  <c r="E241" i="1"/>
  <c r="E199" i="1"/>
  <c r="E595" i="1"/>
  <c r="E43" i="1"/>
  <c r="E589" i="1"/>
  <c r="E519" i="1"/>
  <c r="E604" i="1"/>
  <c r="E69" i="3" l="1"/>
  <c r="B69" i="3" s="1"/>
  <c r="G70" i="3" s="1"/>
  <c r="E603" i="1"/>
  <c r="E70" i="3" l="1"/>
  <c r="B70" i="3" s="1"/>
  <c r="G71" i="3" s="1"/>
  <c r="E533" i="1"/>
  <c r="E610" i="1"/>
  <c r="E71" i="3" l="1"/>
  <c r="B71" i="3" s="1"/>
  <c r="G72" i="3" s="1"/>
  <c r="E47" i="1"/>
  <c r="E564" i="1" s="1"/>
  <c r="E72" i="3" l="1"/>
  <c r="B72" i="3" s="1"/>
  <c r="G73" i="3" s="1"/>
  <c r="E73" i="3" l="1"/>
  <c r="B73" i="3" s="1"/>
  <c r="G74" i="3" s="1"/>
  <c r="E74" i="3" l="1"/>
  <c r="B74" i="3" s="1"/>
  <c r="G75" i="3" s="1"/>
  <c r="E75" i="3" l="1"/>
  <c r="B75" i="3" s="1"/>
  <c r="G76" i="3" s="1"/>
  <c r="E76" i="3" l="1"/>
  <c r="B76" i="3" s="1"/>
  <c r="G77" i="3" s="1"/>
  <c r="E77" i="3" l="1"/>
  <c r="B77" i="3" s="1"/>
  <c r="G78" i="3" s="1"/>
  <c r="E78" i="3" l="1"/>
  <c r="B78" i="3" s="1"/>
  <c r="G79" i="3" s="1"/>
  <c r="E79" i="3" l="1"/>
  <c r="B79" i="3" s="1"/>
  <c r="G80" i="3" s="1"/>
  <c r="E80" i="3" l="1"/>
  <c r="B80" i="3" s="1"/>
  <c r="G81" i="3" s="1"/>
  <c r="E81" i="3" l="1"/>
  <c r="B81" i="3" s="1"/>
  <c r="G82" i="3" s="1"/>
  <c r="E82" i="3" l="1"/>
  <c r="B82" i="3" s="1"/>
  <c r="G83" i="3" s="1"/>
  <c r="E83" i="3" l="1"/>
  <c r="B83" i="3" s="1"/>
  <c r="G84" i="3" s="1"/>
  <c r="E84" i="3" l="1"/>
  <c r="B84" i="3" s="1"/>
  <c r="G85" i="3" s="1"/>
  <c r="E85" i="3" l="1"/>
  <c r="B85" i="3" s="1"/>
  <c r="G86" i="3" s="1"/>
  <c r="E86" i="3" l="1"/>
  <c r="B86" i="3" s="1"/>
  <c r="G87" i="3" s="1"/>
  <c r="E87" i="3" l="1"/>
  <c r="B87" i="3" s="1"/>
  <c r="G88" i="3" s="1"/>
  <c r="E88" i="3" l="1"/>
  <c r="B88" i="3" s="1"/>
  <c r="G89" i="3" s="1"/>
  <c r="E89" i="3" l="1"/>
  <c r="B89" i="3" s="1"/>
  <c r="G90" i="3" s="1"/>
  <c r="E90" i="3" l="1"/>
  <c r="B90" i="3" s="1"/>
  <c r="G91" i="3" s="1"/>
  <c r="E91" i="3" l="1"/>
  <c r="B91" i="3" s="1"/>
  <c r="G92" i="3" s="1"/>
  <c r="E92" i="3" l="1"/>
  <c r="B92" i="3" s="1"/>
  <c r="G93" i="3" s="1"/>
  <c r="E93" i="3" l="1"/>
  <c r="B93" i="3" s="1"/>
  <c r="G94" i="3" s="1"/>
  <c r="E94" i="3" l="1"/>
  <c r="B94" i="3" s="1"/>
  <c r="G95" i="3" s="1"/>
  <c r="E95" i="3" l="1"/>
  <c r="B95" i="3" s="1"/>
  <c r="G96" i="3" s="1"/>
  <c r="E96" i="3" l="1"/>
  <c r="B96" i="3" s="1"/>
  <c r="G97" i="3" s="1"/>
  <c r="E97" i="3" l="1"/>
  <c r="B97" i="3" s="1"/>
  <c r="G98" i="3" s="1"/>
  <c r="E98" i="3" l="1"/>
  <c r="B98" i="3" s="1"/>
  <c r="G99" i="3" s="1"/>
  <c r="E99" i="3" l="1"/>
  <c r="B99" i="3" s="1"/>
  <c r="G100" i="3" s="1"/>
  <c r="E100" i="3" l="1"/>
  <c r="B100" i="3" s="1"/>
  <c r="G101" i="3" s="1"/>
  <c r="E101" i="3" l="1"/>
  <c r="B101" i="3" s="1"/>
  <c r="G102" i="3" s="1"/>
  <c r="E102" i="3" l="1"/>
  <c r="B102" i="3" s="1"/>
  <c r="G103" i="3" s="1"/>
  <c r="E103" i="3" l="1"/>
  <c r="B103" i="3" s="1"/>
  <c r="G104" i="3" s="1"/>
  <c r="E104" i="3" l="1"/>
  <c r="B104" i="3" s="1"/>
  <c r="G105" i="3" s="1"/>
  <c r="E105" i="3" l="1"/>
  <c r="B105" i="3" s="1"/>
  <c r="G106" i="3" s="1"/>
  <c r="E106" i="3" l="1"/>
  <c r="B106" i="3" s="1"/>
  <c r="G107" i="3" s="1"/>
  <c r="E107" i="3" l="1"/>
  <c r="B107" i="3" s="1"/>
  <c r="G108" i="3" s="1"/>
  <c r="E108" i="3" l="1"/>
  <c r="B108" i="3" s="1"/>
  <c r="G109" i="3" s="1"/>
  <c r="E109" i="3" l="1"/>
  <c r="B109" i="3" s="1"/>
  <c r="G110" i="3" s="1"/>
  <c r="E110" i="3" l="1"/>
  <c r="B110" i="3" s="1"/>
  <c r="G111" i="3" s="1"/>
  <c r="E111" i="3" l="1"/>
  <c r="B111" i="3" s="1"/>
  <c r="G112" i="3" s="1"/>
  <c r="E112" i="3" l="1"/>
  <c r="B112" i="3" s="1"/>
  <c r="G113" i="3" s="1"/>
  <c r="E113" i="3" l="1"/>
  <c r="B113" i="3" s="1"/>
  <c r="G114" i="3" s="1"/>
  <c r="E114" i="3" l="1"/>
  <c r="B114" i="3" s="1"/>
  <c r="G115" i="3" s="1"/>
  <c r="E115" i="3" l="1"/>
  <c r="B115" i="3" s="1"/>
  <c r="G116" i="3" s="1"/>
  <c r="E116" i="3" l="1"/>
  <c r="B116" i="3" s="1"/>
  <c r="G117" i="3" s="1"/>
  <c r="E117" i="3" l="1"/>
  <c r="B117" i="3" s="1"/>
  <c r="G118" i="3" s="1"/>
  <c r="E118" i="3" l="1"/>
  <c r="B118" i="3" s="1"/>
  <c r="G119" i="3" s="1"/>
  <c r="E119" i="3" l="1"/>
  <c r="B119" i="3" s="1"/>
  <c r="G120" i="3" s="1"/>
  <c r="E120" i="3" l="1"/>
  <c r="B120" i="3" s="1"/>
  <c r="G121" i="3" s="1"/>
  <c r="E121" i="3" l="1"/>
  <c r="B121" i="3" s="1"/>
  <c r="G122" i="3" s="1"/>
  <c r="E122" i="3" l="1"/>
  <c r="B122" i="3" s="1"/>
</calcChain>
</file>

<file path=xl/sharedStrings.xml><?xml version="1.0" encoding="utf-8"?>
<sst xmlns="http://schemas.openxmlformats.org/spreadsheetml/2006/main" count="1979" uniqueCount="1532">
  <si>
    <t>ردیف</t>
  </si>
  <si>
    <t xml:space="preserve">نام </t>
  </si>
  <si>
    <t xml:space="preserve">اصل مبلغ </t>
  </si>
  <si>
    <t xml:space="preserve">تاریخ سر رسید </t>
  </si>
  <si>
    <t>درصد مشارکت</t>
  </si>
  <si>
    <t>میزان سود مشارکت</t>
  </si>
  <si>
    <t xml:space="preserve">توضیحات </t>
  </si>
  <si>
    <t xml:space="preserve">مهران جلالی </t>
  </si>
  <si>
    <t xml:space="preserve">ضمانت اصل </t>
  </si>
  <si>
    <t>صغری باقری زاده</t>
  </si>
  <si>
    <t xml:space="preserve">علی کامکاری </t>
  </si>
  <si>
    <t>ارزو کامکاری</t>
  </si>
  <si>
    <t>6104-3376-2087-2323</t>
  </si>
  <si>
    <t xml:space="preserve">شماره کارت </t>
  </si>
  <si>
    <t>نرگس رمضانی</t>
  </si>
  <si>
    <t>محمد فخری</t>
  </si>
  <si>
    <t>6104-3374-3135-1384</t>
  </si>
  <si>
    <t>محمد علی نیازجو</t>
  </si>
  <si>
    <t>6037-6974-4434-9846</t>
  </si>
  <si>
    <t>حاج رمضان</t>
  </si>
  <si>
    <t>6104-3375-9127-5365</t>
  </si>
  <si>
    <t>6037-7016-6185-4189</t>
  </si>
  <si>
    <t>6104-3378-6953-5169</t>
  </si>
  <si>
    <t xml:space="preserve">تربت جام روستا </t>
  </si>
  <si>
    <t>6104-3379-2146-7328</t>
  </si>
  <si>
    <t xml:space="preserve">رضا یگانه </t>
  </si>
  <si>
    <t>علی حسینی نصراباد</t>
  </si>
  <si>
    <t>اسماعیل حسینی</t>
  </si>
  <si>
    <t>علی جوینی</t>
  </si>
  <si>
    <t>گل افروز کامکار</t>
  </si>
  <si>
    <t>علی محمودی</t>
  </si>
  <si>
    <t>صادق جوینی</t>
  </si>
  <si>
    <t>علی اکبر باقریان</t>
  </si>
  <si>
    <t>رضا حسینی پور کاریزنو</t>
  </si>
  <si>
    <t>خدیجه بهلوری</t>
  </si>
  <si>
    <t>محمد عزیز عربی</t>
  </si>
  <si>
    <t xml:space="preserve">سمانه روشندل </t>
  </si>
  <si>
    <t xml:space="preserve">قدیم </t>
  </si>
  <si>
    <t>الهام ساری</t>
  </si>
  <si>
    <t xml:space="preserve">چک 400 میلیون </t>
  </si>
  <si>
    <t>سفته 40 میلیون</t>
  </si>
  <si>
    <t xml:space="preserve">1400 جدید </t>
  </si>
  <si>
    <t xml:space="preserve">جدید </t>
  </si>
  <si>
    <t>سفته 10 میلیون</t>
  </si>
  <si>
    <t>زینب غفوریان</t>
  </si>
  <si>
    <t xml:space="preserve">صدیقه دهقان </t>
  </si>
  <si>
    <t>سفته 15 میلیون</t>
  </si>
  <si>
    <t>اعظمی چنار</t>
  </si>
  <si>
    <t>سفته 50 میلیون</t>
  </si>
  <si>
    <t xml:space="preserve">محبوبه رسولی </t>
  </si>
  <si>
    <t>ربابه علیزاده</t>
  </si>
  <si>
    <t>سفته 8 میلیون</t>
  </si>
  <si>
    <t xml:space="preserve">فریده دانایی </t>
  </si>
  <si>
    <t>سفته7.5میلیون</t>
  </si>
  <si>
    <t>فاطمه خندمی</t>
  </si>
  <si>
    <t>جواد علیزاده</t>
  </si>
  <si>
    <t>فاطمه محمد زاده</t>
  </si>
  <si>
    <t>سفته 11 میلیون</t>
  </si>
  <si>
    <t xml:space="preserve">زهره کریمی </t>
  </si>
  <si>
    <t>صغری افشار</t>
  </si>
  <si>
    <t>جواد مدارا</t>
  </si>
  <si>
    <t>سفته 12.5 میلیون</t>
  </si>
  <si>
    <t>علیرضا علیزاده</t>
  </si>
  <si>
    <t xml:space="preserve">چک 95 میلیون </t>
  </si>
  <si>
    <t>سفته 31.5 میلیون</t>
  </si>
  <si>
    <t>غلامعلی دل آرام</t>
  </si>
  <si>
    <t>محمد نیک فرجام</t>
  </si>
  <si>
    <t>عصمت شعبانی</t>
  </si>
  <si>
    <t xml:space="preserve">اعظم بارانی </t>
  </si>
  <si>
    <t>سفته 20 میلیون</t>
  </si>
  <si>
    <t>مهدی غلامعلی زاده</t>
  </si>
  <si>
    <t>سفته 14 میلیون</t>
  </si>
  <si>
    <t xml:space="preserve">اکرم ساری </t>
  </si>
  <si>
    <t xml:space="preserve">فاطمه بارانی </t>
  </si>
  <si>
    <t>سفته 25 میلیون</t>
  </si>
  <si>
    <t>حسین عطایی</t>
  </si>
  <si>
    <t>سفته 34 میلیون</t>
  </si>
  <si>
    <t>مهری برومند</t>
  </si>
  <si>
    <t>محمد کریمی</t>
  </si>
  <si>
    <t>سفته 55 میلیون</t>
  </si>
  <si>
    <t>حسین جیم ابادی</t>
  </si>
  <si>
    <t xml:space="preserve">چک </t>
  </si>
  <si>
    <t>صدیقه جهان سوز</t>
  </si>
  <si>
    <t>سفته 5 میلیون</t>
  </si>
  <si>
    <t>زهرا زمانیان</t>
  </si>
  <si>
    <t>محمد جیم ابادی</t>
  </si>
  <si>
    <t>نصرت شعبانی</t>
  </si>
  <si>
    <t>حسین صابر</t>
  </si>
  <si>
    <t>محمد خنده می</t>
  </si>
  <si>
    <t>زهرا عباسی</t>
  </si>
  <si>
    <t>مریم محمد زاده</t>
  </si>
  <si>
    <t>دادخدا نادی</t>
  </si>
  <si>
    <t>حسین پورخواجه</t>
  </si>
  <si>
    <t>محمد احمدی</t>
  </si>
  <si>
    <t>مریم قربانی تقی اباد</t>
  </si>
  <si>
    <t>امیر مصمور</t>
  </si>
  <si>
    <t xml:space="preserve">ابوالفضل عبداللهی </t>
  </si>
  <si>
    <t xml:space="preserve">1400 راسی </t>
  </si>
  <si>
    <t>اقدس علیزاده</t>
  </si>
  <si>
    <t>400-02-26</t>
  </si>
  <si>
    <t>چک</t>
  </si>
  <si>
    <t>ملت</t>
  </si>
  <si>
    <t>علی عبداللهی بی نام</t>
  </si>
  <si>
    <t>سفته 30 میلیون</t>
  </si>
  <si>
    <t>سفته 6 میلیون</t>
  </si>
  <si>
    <t>سفته 4 میلیون</t>
  </si>
  <si>
    <t>اصل مبلغ پرداخت شد . 15 میلیون</t>
  </si>
  <si>
    <t xml:space="preserve">فاطمه اسماعیلی  </t>
  </si>
  <si>
    <t>وجیهه جوینی</t>
  </si>
  <si>
    <t>محمد رضا شریفی گرمجان</t>
  </si>
  <si>
    <t>حمیده بیرجندی</t>
  </si>
  <si>
    <t>وحیدی خواه فاطمه</t>
  </si>
  <si>
    <t xml:space="preserve">مرضیه نصیریان </t>
  </si>
  <si>
    <t xml:space="preserve">مریم قندی بهلولی </t>
  </si>
  <si>
    <t xml:space="preserve">شهربانو قدم دخت </t>
  </si>
  <si>
    <t xml:space="preserve">هادی </t>
  </si>
  <si>
    <t>سید محسن رضانیا زاده</t>
  </si>
  <si>
    <t>ابوالفضل بهلولی</t>
  </si>
  <si>
    <t>محمد رازی</t>
  </si>
  <si>
    <t>علی عبداللهی</t>
  </si>
  <si>
    <t>طیبه غلامعلی زاده</t>
  </si>
  <si>
    <t>راضیه رستمی</t>
  </si>
  <si>
    <t>خانم مریم درست</t>
  </si>
  <si>
    <t xml:space="preserve">سفته </t>
  </si>
  <si>
    <t>علی اکبر یزدانی نژاد</t>
  </si>
  <si>
    <t>400-10-09</t>
  </si>
  <si>
    <t>مهروز مزینانی</t>
  </si>
  <si>
    <t xml:space="preserve">محمد امیر شی بهلولی </t>
  </si>
  <si>
    <t>مرضیه خالقی</t>
  </si>
  <si>
    <t xml:space="preserve">دو میلیون یازدهم واریز شد </t>
  </si>
  <si>
    <t>پرستو محمد زاده</t>
  </si>
  <si>
    <t>عبدالمجید ایوبی مقدم</t>
  </si>
  <si>
    <t>مرضیه غلامعلی زاده</t>
  </si>
  <si>
    <t>علی عزیز عربی</t>
  </si>
  <si>
    <t xml:space="preserve">قاسم حسینی </t>
  </si>
  <si>
    <t>زهره حسنی</t>
  </si>
  <si>
    <t>صدیقه قایناتی</t>
  </si>
  <si>
    <t>مهدیه خالقی</t>
  </si>
  <si>
    <t>زهرا عبداللهی</t>
  </si>
  <si>
    <t>ماهیانه 1300 و راسی 150 میلیون چک 1400</t>
  </si>
  <si>
    <t xml:space="preserve">مهدی چهکندی </t>
  </si>
  <si>
    <t>جواد عبداللهی</t>
  </si>
  <si>
    <t xml:space="preserve">اکبر جلالی </t>
  </si>
  <si>
    <t xml:space="preserve">بیست میلیون شش ماهه </t>
  </si>
  <si>
    <t xml:space="preserve">زهرا رازی </t>
  </si>
  <si>
    <t>محمد غلامی رحمان</t>
  </si>
  <si>
    <t>قاسم کامکار زهره غلامی</t>
  </si>
  <si>
    <t>عصمت نیازجو</t>
  </si>
  <si>
    <t>مهدی بارانی</t>
  </si>
  <si>
    <t>فاطمه بارانی</t>
  </si>
  <si>
    <t>400-10-14</t>
  </si>
  <si>
    <t>سفته</t>
  </si>
  <si>
    <t xml:space="preserve">منصوره کامکار </t>
  </si>
  <si>
    <t>عفت عبداللهی</t>
  </si>
  <si>
    <t>محمد گل عبداللهی</t>
  </si>
  <si>
    <t>حمید ابراهیمی</t>
  </si>
  <si>
    <t xml:space="preserve">5 میلیون زودتر از  دهم بهمن موعد </t>
  </si>
  <si>
    <t>غلامرضا عبداللهی</t>
  </si>
  <si>
    <t>رامین عبداللهی</t>
  </si>
  <si>
    <t>احمد احمدی پساویی</t>
  </si>
  <si>
    <t>غلامرضا رستمی</t>
  </si>
  <si>
    <t>محمد کریمی شریف</t>
  </si>
  <si>
    <t>سیما حسن زاده</t>
  </si>
  <si>
    <t>احمد غلامی اهنگرانی</t>
  </si>
  <si>
    <t>علی غلامی پلبند</t>
  </si>
  <si>
    <t xml:space="preserve">علی حسینی قاین پسر دایی </t>
  </si>
  <si>
    <t xml:space="preserve">علی محمد صلواتی </t>
  </si>
  <si>
    <t xml:space="preserve">سعیده خیامی </t>
  </si>
  <si>
    <t xml:space="preserve">هادی تابانی </t>
  </si>
  <si>
    <t>صغری پودنی</t>
  </si>
  <si>
    <t>جواد رجب زاده بیرجند</t>
  </si>
  <si>
    <t xml:space="preserve">ابراهیم حسینی عصمت </t>
  </si>
  <si>
    <t xml:space="preserve">اسماعیل قاینی </t>
  </si>
  <si>
    <t>فاطمه خالقی</t>
  </si>
  <si>
    <t>فاطمه احمدی فیض اباد</t>
  </si>
  <si>
    <t xml:space="preserve">جعفر یزدی </t>
  </si>
  <si>
    <t xml:space="preserve">مصطفی جلالی زهرا </t>
  </si>
  <si>
    <t>ام البنین عبداللهی</t>
  </si>
  <si>
    <t xml:space="preserve">رضا بادرنگین نورابادی </t>
  </si>
  <si>
    <t xml:space="preserve">معصومه پورخواجه </t>
  </si>
  <si>
    <t>سید کورده فاطمه قزلسفلو</t>
  </si>
  <si>
    <t xml:space="preserve">علیرضا اسدی سرچشمه </t>
  </si>
  <si>
    <t>ابراهیم جواهری</t>
  </si>
  <si>
    <t xml:space="preserve">اسماعیل کریمی الهه جوینی </t>
  </si>
  <si>
    <t xml:space="preserve">ابراهیم حسینی عصمت حسینی </t>
  </si>
  <si>
    <t>زهرا علی اکبری</t>
  </si>
  <si>
    <t>چک ملت</t>
  </si>
  <si>
    <t>6104-3375-2027-4216</t>
  </si>
  <si>
    <t>مجتبی کامکاری .فاطمه محمدپور نادی</t>
  </si>
  <si>
    <t>6104-3374--4052-8501</t>
  </si>
  <si>
    <t>شماره چک</t>
  </si>
  <si>
    <t>6104-3373-4099-8374</t>
  </si>
  <si>
    <t>کاظم غلامی-نرگس اقبال همت ابادی</t>
  </si>
  <si>
    <t>عباس علیمیرزایی</t>
  </si>
  <si>
    <t>سلیمه مفهوم یادگاری رامی</t>
  </si>
  <si>
    <t xml:space="preserve">محمد رازی زهرا </t>
  </si>
  <si>
    <t xml:space="preserve">مجید حسن زاده خانم فاطمه غدیری </t>
  </si>
  <si>
    <t>مهناز حسینی مقدم پهلوان</t>
  </si>
  <si>
    <t xml:space="preserve">افضل کامگارپور </t>
  </si>
  <si>
    <t>هادی قربان نژاد</t>
  </si>
  <si>
    <t xml:space="preserve">حسین عرب تیموری محمود ابادی </t>
  </si>
  <si>
    <t xml:space="preserve">مرضیه احیایی </t>
  </si>
  <si>
    <t>محمد رازی زهرا  جدید</t>
  </si>
  <si>
    <t>حسن رضایی 10</t>
  </si>
  <si>
    <t>زهرا کامگارپور</t>
  </si>
  <si>
    <t>احسان عبداللهی 5</t>
  </si>
  <si>
    <t>سعید جوینی</t>
  </si>
  <si>
    <t>فاطمه بهلولی علی عرب غضنفری</t>
  </si>
  <si>
    <t>باقر وحیدی خواه</t>
  </si>
  <si>
    <t>p</t>
  </si>
  <si>
    <t>عطیه علیزاده امیر حاج میری</t>
  </si>
  <si>
    <t>پرداخت شد</t>
  </si>
  <si>
    <t xml:space="preserve">محمد کریمی سری جدید </t>
  </si>
  <si>
    <t>400-11-5</t>
  </si>
  <si>
    <t xml:space="preserve">ابراهیم تیموری </t>
  </si>
  <si>
    <t>سمانه عزیزی بهلولی</t>
  </si>
  <si>
    <t xml:space="preserve">سمانه روشندل جدید </t>
  </si>
  <si>
    <t xml:space="preserve">کاظم جان محمدی </t>
  </si>
  <si>
    <t>عباسعلی برومند</t>
  </si>
  <si>
    <t xml:space="preserve">صورت حساب کلی </t>
  </si>
  <si>
    <t xml:space="preserve">ردیف </t>
  </si>
  <si>
    <t>اصل مبلغ</t>
  </si>
  <si>
    <t xml:space="preserve">میزان مشارکت </t>
  </si>
  <si>
    <t xml:space="preserve">درصد مشارکت </t>
  </si>
  <si>
    <t>سری</t>
  </si>
  <si>
    <t xml:space="preserve">وام </t>
  </si>
  <si>
    <t>عظیمی</t>
  </si>
  <si>
    <t>قرض جهت گرفتن وام بانکی</t>
  </si>
  <si>
    <t>1399-11-14</t>
  </si>
  <si>
    <t xml:space="preserve"> </t>
  </si>
  <si>
    <t>خاله زهرا دانایی</t>
  </si>
  <si>
    <t>جمیله علیزاده</t>
  </si>
  <si>
    <t xml:space="preserve">مجتبی عبداللهی </t>
  </si>
  <si>
    <t>جعفر عبداللهی</t>
  </si>
  <si>
    <t>مرضیه نادری جیم اباد</t>
  </si>
  <si>
    <t>حسن عبداللهی</t>
  </si>
  <si>
    <t xml:space="preserve">هادی عبداللهی </t>
  </si>
  <si>
    <t>محمد علیزاده</t>
  </si>
  <si>
    <t>ابوافضل احمدی پساویی</t>
  </si>
  <si>
    <t>زهرا جلالی 15</t>
  </si>
  <si>
    <t xml:space="preserve">74 لک مریم </t>
  </si>
  <si>
    <t>محمود 30</t>
  </si>
  <si>
    <t xml:space="preserve">حمید رضا محمدی </t>
  </si>
  <si>
    <t>حسن حسینی</t>
  </si>
  <si>
    <t xml:space="preserve">چک دست خواهر </t>
  </si>
  <si>
    <t xml:space="preserve">ام البنین عبداللهی </t>
  </si>
  <si>
    <t>محمد کریمی بهار رمضانی</t>
  </si>
  <si>
    <t>محمد کریمی وطن پرست</t>
  </si>
  <si>
    <t>سوم اسفند واریز</t>
  </si>
  <si>
    <t xml:space="preserve">پنجم اسفند </t>
  </si>
  <si>
    <t xml:space="preserve">1400 mosharekat </t>
  </si>
  <si>
    <t>6104-3374-7002-8406</t>
  </si>
  <si>
    <t>محمد کامگاری</t>
  </si>
  <si>
    <t>6104-3375-8740-7873</t>
  </si>
  <si>
    <t>6104-3373-9781-9580</t>
  </si>
  <si>
    <t>6104-3378-2586-7664</t>
  </si>
  <si>
    <t>6037-7016-4698-1941</t>
  </si>
  <si>
    <t xml:space="preserve">ظریفه نیازجو </t>
  </si>
  <si>
    <t xml:space="preserve">کنیز جلالی </t>
  </si>
  <si>
    <t>6104-3373-9056-4944</t>
  </si>
  <si>
    <t xml:space="preserve">بیگم شمشیری </t>
  </si>
  <si>
    <t>6104-3373-3449-7003</t>
  </si>
  <si>
    <t>معصومه ستونی کاظم کامکاری</t>
  </si>
  <si>
    <t>6104-3376-4125-2612</t>
  </si>
  <si>
    <t>6037-9975-5235-9607</t>
  </si>
  <si>
    <t>مسعود غلامی</t>
  </si>
  <si>
    <t>6104-3374-9875-9610</t>
  </si>
  <si>
    <t>6104-3374-6128-7201</t>
  </si>
  <si>
    <t>فاطمه بخشی</t>
  </si>
  <si>
    <t>6273-8111-0748-3480</t>
  </si>
  <si>
    <t>غلامعلی زردادخانی</t>
  </si>
  <si>
    <t>6104-3379-9965-8733</t>
  </si>
  <si>
    <t>5 واریز شده</t>
  </si>
  <si>
    <t>مجتبی عبداللهی</t>
  </si>
  <si>
    <t>علیرضا رضایی</t>
  </si>
  <si>
    <t xml:space="preserve">اسد عبداللهی </t>
  </si>
  <si>
    <t>6104-3374-8551-6353</t>
  </si>
  <si>
    <t>1800 بیشتر واریز شده</t>
  </si>
  <si>
    <t>حسن کامکار</t>
  </si>
  <si>
    <t>6104-3374-9813-7379</t>
  </si>
  <si>
    <t>6037-9974-7541-6393</t>
  </si>
  <si>
    <t xml:space="preserve">فاطمه صالحان </t>
  </si>
  <si>
    <t>6104-3378-9903-8275</t>
  </si>
  <si>
    <t>6104-3378-3869-2083</t>
  </si>
  <si>
    <t>6104-3379-6729-3323</t>
  </si>
  <si>
    <t>6104-3378-8030-5428</t>
  </si>
  <si>
    <t>5041-7210-4490-5033</t>
  </si>
  <si>
    <t>شهرزاد هژبر</t>
  </si>
  <si>
    <t>6104-3372-2341-1834</t>
  </si>
  <si>
    <t xml:space="preserve">علی جوینی </t>
  </si>
  <si>
    <t>6104-3374-7175-7649</t>
  </si>
  <si>
    <t>6037-7017-2421-5188</t>
  </si>
  <si>
    <t>هادی اصغری</t>
  </si>
  <si>
    <t>6104-3378-5807-4238</t>
  </si>
  <si>
    <t>موسی علیزاده 24</t>
  </si>
  <si>
    <t xml:space="preserve">ریحانه کریمی </t>
  </si>
  <si>
    <t>6104-3374-8714-5037</t>
  </si>
  <si>
    <t>محمد علی هژبر</t>
  </si>
  <si>
    <t>6277-6012-4116-0041</t>
  </si>
  <si>
    <t>6104-3378-6593-6668</t>
  </si>
  <si>
    <t>6037-9971-0193-8554</t>
  </si>
  <si>
    <t xml:space="preserve">محمد غلامی آهنگرانی </t>
  </si>
  <si>
    <t>6104-3375-3327-1985</t>
  </si>
  <si>
    <t>مرضیه اخوان</t>
  </si>
  <si>
    <t>6104-3376-0204-8041</t>
  </si>
  <si>
    <t xml:space="preserve">غلامرضا رمضانی </t>
  </si>
  <si>
    <t>6104-3379-0309-4546</t>
  </si>
  <si>
    <t>عباس علیمیرضایی معصومه ریگی</t>
  </si>
  <si>
    <t xml:space="preserve">رضا خاکسار </t>
  </si>
  <si>
    <t>6104-3377-2317-6234</t>
  </si>
  <si>
    <t>پیام حسینیان</t>
  </si>
  <si>
    <t>5041-7210-4632-6998</t>
  </si>
  <si>
    <t>حسین علی میرزایی</t>
  </si>
  <si>
    <t>6104-3376-4528-6343</t>
  </si>
  <si>
    <t xml:space="preserve">سید علی حسینی </t>
  </si>
  <si>
    <t>6104-3373-2100-0505</t>
  </si>
  <si>
    <t>الهه طیبی -فاطمه خالقی</t>
  </si>
  <si>
    <t>6037-9971-2950-9528</t>
  </si>
  <si>
    <t>زهرا جلالی1</t>
  </si>
  <si>
    <t>احمد لک 150</t>
  </si>
  <si>
    <t>معصومه لک 50</t>
  </si>
  <si>
    <t>85 دوست محمود</t>
  </si>
  <si>
    <t xml:space="preserve">غلامعلی غلامی پلبند </t>
  </si>
  <si>
    <t>6037-7011-9183-0931</t>
  </si>
  <si>
    <t xml:space="preserve">محمد یوسفی حسین یوسفی </t>
  </si>
  <si>
    <t>6104-3374-3389-0645</t>
  </si>
  <si>
    <t xml:space="preserve">پری کامکاری </t>
  </si>
  <si>
    <t>6104-3373-0692-5791</t>
  </si>
  <si>
    <t>6104-3374-4827-2367</t>
  </si>
  <si>
    <t xml:space="preserve">محمد غلامی پسر علی </t>
  </si>
  <si>
    <t xml:space="preserve">ایمان رستم زاده همکار مصطفی جلالی </t>
  </si>
  <si>
    <t>6104-3373-3090-8847</t>
  </si>
  <si>
    <t>مرضیه باذرنگین نورآبادی</t>
  </si>
  <si>
    <t>6104-3373-2142-9720</t>
  </si>
  <si>
    <t xml:space="preserve">زهرا حسنی </t>
  </si>
  <si>
    <t>6104-3379-0452-5308</t>
  </si>
  <si>
    <t>گل افروز  کامکار</t>
  </si>
  <si>
    <t xml:space="preserve">شیبانی اعظم کاظمی پور </t>
  </si>
  <si>
    <t xml:space="preserve">شهربانو ستونی کاظم کامکاری </t>
  </si>
  <si>
    <t>احمد عبداللهی</t>
  </si>
  <si>
    <t xml:space="preserve">محمد اکبریان جیم اباد </t>
  </si>
  <si>
    <t>6104-3373-4224-7804</t>
  </si>
  <si>
    <t>6104-3374-3214-4804</t>
  </si>
  <si>
    <t xml:space="preserve">علی قندی مطلق فریمان </t>
  </si>
  <si>
    <t>6104-3375-6542-1748</t>
  </si>
  <si>
    <t xml:space="preserve">علیرضا اسدی </t>
  </si>
  <si>
    <t>6037-9981-7378-8067</t>
  </si>
  <si>
    <t>6104-3375-8207-0916</t>
  </si>
  <si>
    <t xml:space="preserve">علی محمودی </t>
  </si>
  <si>
    <t>6104-3377-6645-8754</t>
  </si>
  <si>
    <t>6037-9917-8265-8144</t>
  </si>
  <si>
    <t>6037-6974-6065-8369</t>
  </si>
  <si>
    <t xml:space="preserve">احسان جلالی </t>
  </si>
  <si>
    <t>6104-3378-0703-1230</t>
  </si>
  <si>
    <t>6104-3374-7091-2633</t>
  </si>
  <si>
    <t>6037-7015-1471-7666</t>
  </si>
  <si>
    <t>6104-3378-8245-0099</t>
  </si>
  <si>
    <t>رضا بادرنگین نور آبادی</t>
  </si>
  <si>
    <t>6104-3373-4041-2160</t>
  </si>
  <si>
    <t>6104-3376-4077-7411</t>
  </si>
  <si>
    <t>6104-3374-7645-6767</t>
  </si>
  <si>
    <t>6104-3378-2422-4610</t>
  </si>
  <si>
    <t>6104-3373-4874-0539</t>
  </si>
  <si>
    <t>6037-9917-8283-5643</t>
  </si>
  <si>
    <t xml:space="preserve">مرتضی رمضانی </t>
  </si>
  <si>
    <t>6104-3373-9198-7680</t>
  </si>
  <si>
    <t>امیر شریف زاده کریمی شریف</t>
  </si>
  <si>
    <t>6104-3374-3199-7020</t>
  </si>
  <si>
    <t xml:space="preserve">یزدی خواهر </t>
  </si>
  <si>
    <t>ملیحه  فخری  هادی فخری</t>
  </si>
  <si>
    <t xml:space="preserve">مریم درست </t>
  </si>
  <si>
    <t>ابراهیم جلالی</t>
  </si>
  <si>
    <t xml:space="preserve">محمد عبداللهی غلام </t>
  </si>
  <si>
    <t>کنیز رضا شفایی</t>
  </si>
  <si>
    <t>محمد رضا عبداللهی</t>
  </si>
  <si>
    <t>فاطمه شیرازی کالشور</t>
  </si>
  <si>
    <t>محمد یوسفی 2</t>
  </si>
  <si>
    <t>علی زردادخانی</t>
  </si>
  <si>
    <t>مرضیه خیاط زاده</t>
  </si>
  <si>
    <t xml:space="preserve">فهیمه مصمور مادر </t>
  </si>
  <si>
    <t>نعیم رازی</t>
  </si>
  <si>
    <t xml:space="preserve">فاطمه شیرین مزار </t>
  </si>
  <si>
    <t>فاطمه احمدی فیض آباد</t>
  </si>
  <si>
    <t xml:space="preserve">عصمت حسینی </t>
  </si>
  <si>
    <t>زهرا کریمی تیگاب</t>
  </si>
  <si>
    <t>6104-3373-3162-9129</t>
  </si>
  <si>
    <t>6104-3379-6611-7689</t>
  </si>
  <si>
    <t xml:space="preserve">معصومه شادکی </t>
  </si>
  <si>
    <t xml:space="preserve">محمد رضا جواهری </t>
  </si>
  <si>
    <t>6104-3376-7494-2253</t>
  </si>
  <si>
    <t xml:space="preserve">سحر حسن زاده یاسر </t>
  </si>
  <si>
    <t>6104-3373-6644-7744</t>
  </si>
  <si>
    <t xml:space="preserve">صغری پودنی بوستان </t>
  </si>
  <si>
    <t xml:space="preserve">5 میلیون </t>
  </si>
  <si>
    <t>6037-9975-0427-3872</t>
  </si>
  <si>
    <t xml:space="preserve">فاطمه قزل سفلو </t>
  </si>
  <si>
    <t>6104-3377-6559-2843</t>
  </si>
  <si>
    <t>عصمت احسانی متین عباس عطایی</t>
  </si>
  <si>
    <t xml:space="preserve">علی محمد صلواتی موحد </t>
  </si>
  <si>
    <t>6104-3377-6090-4811</t>
  </si>
  <si>
    <t>مصطفی جلالی زهرا جلالی</t>
  </si>
  <si>
    <t xml:space="preserve">تاریخ </t>
  </si>
  <si>
    <t xml:space="preserve">میزان سود مشارکت </t>
  </si>
  <si>
    <t xml:space="preserve">جمع مبلغ </t>
  </si>
  <si>
    <t>1400-04-27</t>
  </si>
  <si>
    <t xml:space="preserve">افزایش سرمایه </t>
  </si>
  <si>
    <t xml:space="preserve">برداشت سرمایه </t>
  </si>
  <si>
    <t>1400-05-27</t>
  </si>
  <si>
    <t>1400-06-27</t>
  </si>
  <si>
    <t>1400-07-27</t>
  </si>
  <si>
    <t>1400-08-27</t>
  </si>
  <si>
    <t>1400-09-27</t>
  </si>
  <si>
    <t>1400-10-27</t>
  </si>
  <si>
    <t>1400-11-27</t>
  </si>
  <si>
    <t>1400-12-27</t>
  </si>
  <si>
    <t>1401-01-27</t>
  </si>
  <si>
    <t>1401-02-27</t>
  </si>
  <si>
    <t>1401-03-27</t>
  </si>
  <si>
    <t xml:space="preserve">ابراهیم غلامی </t>
  </si>
  <si>
    <t>1410-03-27</t>
  </si>
  <si>
    <t>غلامرضا غلامی محمد علی</t>
  </si>
  <si>
    <t>6037-9919-3931-4419</t>
  </si>
  <si>
    <t xml:space="preserve">زهرا حسینی قاین </t>
  </si>
  <si>
    <t>6104-3372-0018-7449</t>
  </si>
  <si>
    <t>گلشاه خالقی</t>
  </si>
  <si>
    <t>بهناز ذبیحی</t>
  </si>
  <si>
    <t xml:space="preserve">عباس عباسی بهلولی </t>
  </si>
  <si>
    <t>امین صاحبدادی کاریزی</t>
  </si>
  <si>
    <t>غلامعلی کامگارپور</t>
  </si>
  <si>
    <t xml:space="preserve">منیره ملکی </t>
  </si>
  <si>
    <t>6104-3376-4013-9570</t>
  </si>
  <si>
    <t xml:space="preserve">جواد خاکسار </t>
  </si>
  <si>
    <t>6104-3374-5609-6161</t>
  </si>
  <si>
    <t>6104-3377-4434-2195</t>
  </si>
  <si>
    <t>6273-8111-0748-3486</t>
  </si>
  <si>
    <t>6104-3375-3142-1046</t>
  </si>
  <si>
    <t>5894-6311-1336-1125</t>
  </si>
  <si>
    <t xml:space="preserve">سمیه جان محمدی </t>
  </si>
  <si>
    <t>6280-2314-9835-6038</t>
  </si>
  <si>
    <t>6104-3378-7491-1420</t>
  </si>
  <si>
    <t>6104-3373-3371-9670</t>
  </si>
  <si>
    <t xml:space="preserve">امید حسن زاده </t>
  </si>
  <si>
    <t>6104-3377-6009-0462</t>
  </si>
  <si>
    <t>6369-4910-1039-0634</t>
  </si>
  <si>
    <t>6104-3379-4433-1402</t>
  </si>
  <si>
    <t>محمد رضایی (مصیب)</t>
  </si>
  <si>
    <t>محمود کامکاری</t>
  </si>
  <si>
    <t>5041-7210-6216-8860</t>
  </si>
  <si>
    <t>6104-3373-7290-2484</t>
  </si>
  <si>
    <t xml:space="preserve">زهراکامگار پور </t>
  </si>
  <si>
    <t xml:space="preserve">محمد کریمی </t>
  </si>
  <si>
    <t>6104-3379-3464-0184</t>
  </si>
  <si>
    <t>6037-7015-3798-2214</t>
  </si>
  <si>
    <t>6277-6012-7893-6156</t>
  </si>
  <si>
    <t>6037-7016-1542-5656</t>
  </si>
  <si>
    <t>سید علی حسینی</t>
  </si>
  <si>
    <t>سید محمد حسینی قره تکان</t>
  </si>
  <si>
    <t xml:space="preserve">مصطفی غلامی </t>
  </si>
  <si>
    <t>هادی رسولی طرقی</t>
  </si>
  <si>
    <t>6104-3374-2455-6775</t>
  </si>
  <si>
    <t>غلام عباس علیمیرزایی</t>
  </si>
  <si>
    <t>معصومه ریگی</t>
  </si>
  <si>
    <t>6104-3379-6511-8472</t>
  </si>
  <si>
    <t>مهران گنابادی</t>
  </si>
  <si>
    <t xml:space="preserve">مرضیه اخوان </t>
  </si>
  <si>
    <t>6104-3373-7220-8064</t>
  </si>
  <si>
    <t>6104-3373-5019-2751</t>
  </si>
  <si>
    <t>6104-3374-5361-7738</t>
  </si>
  <si>
    <t>محمود 80</t>
  </si>
  <si>
    <t xml:space="preserve">110 مریم وفاطمه </t>
  </si>
  <si>
    <t>6104-3376-6025-0679</t>
  </si>
  <si>
    <t>6104-3373-8329-9565</t>
  </si>
  <si>
    <t>6104-3379-8296-4296</t>
  </si>
  <si>
    <t>6104-3378-8849-4059</t>
  </si>
  <si>
    <t>6104-3378-3112-7756</t>
  </si>
  <si>
    <t>6104-3375-7166-9397</t>
  </si>
  <si>
    <t>6104-3373-6619-9949</t>
  </si>
  <si>
    <t>6104-3375-4538-3836</t>
  </si>
  <si>
    <t>6104-3372-3546-9747</t>
  </si>
  <si>
    <t>6037-9917-9507-0519</t>
  </si>
  <si>
    <t>6104-3374-7976-0538</t>
  </si>
  <si>
    <t>6037-9979-2280-3789</t>
  </si>
  <si>
    <t>6037-6974-4773-9316</t>
  </si>
  <si>
    <t xml:space="preserve">احسان عبداللهی 5 </t>
  </si>
  <si>
    <t>6037-7017-2668-5438</t>
  </si>
  <si>
    <t>پریسا خنک بان ابوالفضل بهلولی</t>
  </si>
  <si>
    <t>6104-3374-4780-5936</t>
  </si>
  <si>
    <t>6104-3374-3642-0879</t>
  </si>
  <si>
    <t>6104-3373-3739-2235</t>
  </si>
  <si>
    <t>6104-3373-3549-4264</t>
  </si>
  <si>
    <t>6104-33796129-5829</t>
  </si>
  <si>
    <t>عباس وحیدی 8</t>
  </si>
  <si>
    <t>6104-3374-8909-2849</t>
  </si>
  <si>
    <t>6037-9981-7241-2446</t>
  </si>
  <si>
    <t>6104-3375-7540-7612</t>
  </si>
  <si>
    <t>6037-6917-3385-0655</t>
  </si>
  <si>
    <t xml:space="preserve">زهرا کرمی </t>
  </si>
  <si>
    <t>5859-8310-9740-0427</t>
  </si>
  <si>
    <t>مریم میرکی قرایی</t>
  </si>
  <si>
    <t>5892-1012-5731-1742</t>
  </si>
  <si>
    <t>6104-3376-0486-0070</t>
  </si>
  <si>
    <t>6104-3373-9454-6756</t>
  </si>
  <si>
    <t>6104-3377-4994-9523</t>
  </si>
  <si>
    <t>6037-6916-3599-5632</t>
  </si>
  <si>
    <t>6104-3374-8201-9328</t>
  </si>
  <si>
    <t xml:space="preserve">صادق شفیعی </t>
  </si>
  <si>
    <t>5894-6318-8296-0792</t>
  </si>
  <si>
    <t>6104-3373-2171-8908</t>
  </si>
  <si>
    <t>6037-7016-4605-9151</t>
  </si>
  <si>
    <t>6104-3373-5952-7551</t>
  </si>
  <si>
    <t xml:space="preserve">علیرضا صلواتی موحد </t>
  </si>
  <si>
    <t>6104-3378-4228-2772</t>
  </si>
  <si>
    <t>5894-6311-4667-0906</t>
  </si>
  <si>
    <t xml:space="preserve">احمد طاهری </t>
  </si>
  <si>
    <t>6037-6915-3681-3058</t>
  </si>
  <si>
    <t xml:space="preserve">عسگری شهبازی نیا </t>
  </si>
  <si>
    <t>کبری تقوی تقی آباد</t>
  </si>
  <si>
    <t>6037-6974-0542-3200</t>
  </si>
  <si>
    <t>6104-3374-3825-8400</t>
  </si>
  <si>
    <t>احمد احمد یپساوئی</t>
  </si>
  <si>
    <t xml:space="preserve">فاطمه رازی </t>
  </si>
  <si>
    <t>6104-3378-3403-5311</t>
  </si>
  <si>
    <t>6104-3379-9554-7120</t>
  </si>
  <si>
    <t>6037-7011-8172-4334</t>
  </si>
  <si>
    <t>6037-9973-8516-3499</t>
  </si>
  <si>
    <t>پریسا تصدیقی (علیرضا)</t>
  </si>
  <si>
    <t>5894-6318-7384-2314</t>
  </si>
  <si>
    <t>6104-3374-5525-9554</t>
  </si>
  <si>
    <t>6104-3379-5174-3697</t>
  </si>
  <si>
    <t>ریحانه کریمی شریف</t>
  </si>
  <si>
    <t xml:space="preserve">محمد رضا خاکسار </t>
  </si>
  <si>
    <t>2 واریز شده</t>
  </si>
  <si>
    <t>مسلم رحمانی</t>
  </si>
  <si>
    <t>طاهره شافعی اسفدن</t>
  </si>
  <si>
    <t>6104-3376-7030-2247</t>
  </si>
  <si>
    <t>5859-8310-8809-3041</t>
  </si>
  <si>
    <t>6104-3373-0772-9259</t>
  </si>
  <si>
    <t>علی حسینی (قاین)</t>
  </si>
  <si>
    <t>6104--3375-4765-8409</t>
  </si>
  <si>
    <t>6104-3376-6388-1215</t>
  </si>
  <si>
    <t>6104-3377-5060-8562</t>
  </si>
  <si>
    <t>شاه جهان کریم خواه</t>
  </si>
  <si>
    <t>6037-7011-0849-2916</t>
  </si>
  <si>
    <t>6104-3375-3817-0646</t>
  </si>
  <si>
    <t>6104-3373-2510-9211</t>
  </si>
  <si>
    <t>6104-3374-2950-3947</t>
  </si>
  <si>
    <t>5047-0610-4952-7613</t>
  </si>
  <si>
    <t>6037-6915-1068-4996</t>
  </si>
  <si>
    <t>6037-6916-7111-1169</t>
  </si>
  <si>
    <t>زهرا اکبری کلاته رضا</t>
  </si>
  <si>
    <t>6104-3372-3581-4470</t>
  </si>
  <si>
    <t xml:space="preserve">محمد علی غلامی </t>
  </si>
  <si>
    <t>محسن عبداللهی</t>
  </si>
  <si>
    <t xml:space="preserve">از اصل مبلغ </t>
  </si>
  <si>
    <t xml:space="preserve">ماهیانه مرداد تسویه </t>
  </si>
  <si>
    <t>زهره حشمتی</t>
  </si>
  <si>
    <t>5894-6311-3251-8788</t>
  </si>
  <si>
    <t>6104-3377-3677-4124</t>
  </si>
  <si>
    <t xml:space="preserve">زهرا کامگار پور </t>
  </si>
  <si>
    <t xml:space="preserve">هادی سحابی </t>
  </si>
  <si>
    <t>علی مهدوی تبار</t>
  </si>
  <si>
    <t>مهدی فتح ابادی</t>
  </si>
  <si>
    <t>کبری مقدم ماشوله</t>
  </si>
  <si>
    <t>ام البنین بهلوری</t>
  </si>
  <si>
    <t>قرض به مسعود رازی</t>
  </si>
  <si>
    <t xml:space="preserve">طاهره کامکاری </t>
  </si>
  <si>
    <t>6037-7014-0591-2467</t>
  </si>
  <si>
    <t>6037-9919-3052-5609</t>
  </si>
  <si>
    <t xml:space="preserve">مهدی بلیله </t>
  </si>
  <si>
    <t>6037-6974-8290-7224</t>
  </si>
  <si>
    <t xml:space="preserve">فاطمه وحیدی خواه </t>
  </si>
  <si>
    <t>6104-3373-43152938</t>
  </si>
  <si>
    <t>5041-7210-4106-6276</t>
  </si>
  <si>
    <t>سید ناصر داودی ناوخ</t>
  </si>
  <si>
    <t>غلامحسین کامگار</t>
  </si>
  <si>
    <t>فاطمه گلبهاری خیر آبادی</t>
  </si>
  <si>
    <t>6104-3373-8146-7180</t>
  </si>
  <si>
    <t>رضا سر بیشه گی</t>
  </si>
  <si>
    <t>6104-3375-1284-4299</t>
  </si>
  <si>
    <t>6104-3373-5874-2793</t>
  </si>
  <si>
    <t>6104-3374-70912633</t>
  </si>
  <si>
    <t>4میلیون از اصل   14</t>
  </si>
  <si>
    <t>6037-7011-2805-1510</t>
  </si>
  <si>
    <t xml:space="preserve">3میلیون 2ماهه </t>
  </si>
  <si>
    <t>6104-3373-3006-4781</t>
  </si>
  <si>
    <t xml:space="preserve">معصومه رستمی </t>
  </si>
  <si>
    <t>6104-3373-4660-3971</t>
  </si>
  <si>
    <t>500تومن واریز شده</t>
  </si>
  <si>
    <t>سعید رضاگلچین</t>
  </si>
  <si>
    <t>سهیلا وظیفه دار</t>
  </si>
  <si>
    <t xml:space="preserve">محمد علی زاده </t>
  </si>
  <si>
    <t>1650 واریز شده</t>
  </si>
  <si>
    <t>از اصل 5م اصل 30م</t>
  </si>
  <si>
    <t xml:space="preserve">حسین رجب زاده </t>
  </si>
  <si>
    <t xml:space="preserve">سکینه زارع بیدک </t>
  </si>
  <si>
    <t xml:space="preserve">ارسیا صنعتی </t>
  </si>
  <si>
    <t>6104-3374-8201-9476</t>
  </si>
  <si>
    <t>رضا حشمتی(فاطمه جلالی)</t>
  </si>
  <si>
    <t>اسمعیل نوری فر</t>
  </si>
  <si>
    <t>واریز شده12/150</t>
  </si>
  <si>
    <t>مهدی بیدل پل بندی</t>
  </si>
  <si>
    <t>6037-7011-2415-5109</t>
  </si>
  <si>
    <t>سید حسام راد حسینی</t>
  </si>
  <si>
    <t>محمد رضا خالقی(پری خالقی)</t>
  </si>
  <si>
    <t xml:space="preserve">غلامرضا جلالی </t>
  </si>
  <si>
    <t>6277-6012-9335-5978</t>
  </si>
  <si>
    <t>6037-6975-0463-9789</t>
  </si>
  <si>
    <t>هدا شورئی</t>
  </si>
  <si>
    <t xml:space="preserve">مریم خورنگاه </t>
  </si>
  <si>
    <t>ساناز حسن زاده(قاسم جوینی)</t>
  </si>
  <si>
    <t xml:space="preserve">غلامرضا حشمتی نیا </t>
  </si>
  <si>
    <t>عباسعلی میرزائیی ابرده</t>
  </si>
  <si>
    <t>ابراهیم علیا کبری</t>
  </si>
  <si>
    <t>احمد عبدالهی</t>
  </si>
  <si>
    <t>زهرا محمدی</t>
  </si>
  <si>
    <t>6037-7010-9769-6147</t>
  </si>
  <si>
    <t>1م واریز شده</t>
  </si>
  <si>
    <t>40م واریز شده</t>
  </si>
  <si>
    <t>4 معرف قاسم</t>
  </si>
  <si>
    <t>محمد رضا قدسی نیا</t>
  </si>
  <si>
    <t>علی مهدویتبار</t>
  </si>
  <si>
    <t>20م واریز شده</t>
  </si>
  <si>
    <t>22700 واریز شده</t>
  </si>
  <si>
    <t xml:space="preserve">اشرف سادات سید قطبی </t>
  </si>
  <si>
    <t>اسماعیل علی زاده</t>
  </si>
  <si>
    <t>6104-3373-2731-9545</t>
  </si>
  <si>
    <t>6037-9975-9231-0578</t>
  </si>
  <si>
    <t>6104-3374-4563-2514</t>
  </si>
  <si>
    <t>محمد کامکاری</t>
  </si>
  <si>
    <t xml:space="preserve">3 م از اصل پول </t>
  </si>
  <si>
    <t>620واریز شده</t>
  </si>
  <si>
    <t>عباسعلی دوست بین</t>
  </si>
  <si>
    <t>6104-3378-0700-4039</t>
  </si>
  <si>
    <t xml:space="preserve">محمد غالمی </t>
  </si>
  <si>
    <t xml:space="preserve">عارفه نصری </t>
  </si>
  <si>
    <t>عباس وحیدی خواه</t>
  </si>
  <si>
    <t xml:space="preserve">معصومه رستمی سورگ </t>
  </si>
  <si>
    <t xml:space="preserve">محبوبه رسولی طرقی </t>
  </si>
  <si>
    <t xml:space="preserve">هانیه نیک اقبال </t>
  </si>
  <si>
    <t xml:space="preserve">مجتبی غلامی </t>
  </si>
  <si>
    <t>زهرا  علی پور سویز</t>
  </si>
  <si>
    <t>محمود مختاریابروان</t>
  </si>
  <si>
    <t>اسماعیل مودی</t>
  </si>
  <si>
    <t>400 واریز</t>
  </si>
  <si>
    <t>8+23</t>
  </si>
  <si>
    <t>سمیه خدادوست</t>
  </si>
  <si>
    <t xml:space="preserve">سمیرا خدادوست </t>
  </si>
  <si>
    <t>6277-6012-8887-4074</t>
  </si>
  <si>
    <t>6277-6012-5808-6519</t>
  </si>
  <si>
    <t>ذلیخا کریم خواه</t>
  </si>
  <si>
    <t>حسین یوسفی(پدر )</t>
  </si>
  <si>
    <t>حمید ابراهیم پور</t>
  </si>
  <si>
    <t>حمید عبداللهی</t>
  </si>
  <si>
    <t>محسن میر محرابی (مژده)</t>
  </si>
  <si>
    <t xml:space="preserve">برج 8 هم واریز شده </t>
  </si>
  <si>
    <t xml:space="preserve">سیده پریا واحدی حسینیان </t>
  </si>
  <si>
    <t>حانیه شورئی</t>
  </si>
  <si>
    <t>5041-7210-6769-4860</t>
  </si>
  <si>
    <t xml:space="preserve">5م واریز شد </t>
  </si>
  <si>
    <t xml:space="preserve">بی بی زهرا تنهایی سنجد بوری </t>
  </si>
  <si>
    <t>6280-2313-7746-8961</t>
  </si>
  <si>
    <t>سید ناصر رییس الساداتی</t>
  </si>
  <si>
    <t>مهدی چمکتوی</t>
  </si>
  <si>
    <t xml:space="preserve">محمد رضا قربانی تقی آباد </t>
  </si>
  <si>
    <t xml:space="preserve">فاطمه عبدالهی </t>
  </si>
  <si>
    <t>حسین نادری</t>
  </si>
  <si>
    <t>علیرضا هژبر</t>
  </si>
  <si>
    <t>نجمه ایمانی</t>
  </si>
  <si>
    <t>غلامحسن گلی</t>
  </si>
  <si>
    <t>6104-3371-3192-1460</t>
  </si>
  <si>
    <t>مریم رستگار مقدم اصغری</t>
  </si>
  <si>
    <t>3+5</t>
  </si>
  <si>
    <t xml:space="preserve">8م واریز شد </t>
  </si>
  <si>
    <t>سمیرا محمد زاده بیرم آباد</t>
  </si>
  <si>
    <t xml:space="preserve">غلامعلی دل آرام </t>
  </si>
  <si>
    <t>زهرا قربان نژاد</t>
  </si>
  <si>
    <t>4+7</t>
  </si>
  <si>
    <t xml:space="preserve">جلال دل آرام </t>
  </si>
  <si>
    <t>مصطفی اعظمی چنار</t>
  </si>
  <si>
    <t>6277-6012-7551-0459</t>
  </si>
  <si>
    <t>6104-3375-1160-7317</t>
  </si>
  <si>
    <t>6104-3376-5589-4887</t>
  </si>
  <si>
    <t>7+9</t>
  </si>
  <si>
    <t xml:space="preserve">ملیحه جوینی </t>
  </si>
  <si>
    <t>نرگس علیزاده</t>
  </si>
  <si>
    <t>6062-5611-0205-7463</t>
  </si>
  <si>
    <t>6037-9919-4350-5317</t>
  </si>
  <si>
    <t>عیسی رازی</t>
  </si>
  <si>
    <t>سید امیر حسام راد حسینی</t>
  </si>
  <si>
    <t>6104-3379-0732--8304</t>
  </si>
  <si>
    <t xml:space="preserve">حسین زمانیان سیانی نژاد </t>
  </si>
  <si>
    <t>6104-3378-3595-2530</t>
  </si>
  <si>
    <t>صادق رازی</t>
  </si>
  <si>
    <t>6104-3376-3420-6724</t>
  </si>
  <si>
    <t>25م واریز شده</t>
  </si>
  <si>
    <t xml:space="preserve">امید جلالیان فرد </t>
  </si>
  <si>
    <t>6104-3373-8122-0928</t>
  </si>
  <si>
    <t xml:space="preserve">جابر امیری </t>
  </si>
  <si>
    <t>6104-3374-9289-0924</t>
  </si>
  <si>
    <t>محمد رضا هژبر</t>
  </si>
  <si>
    <t>6104-3374-3440-8371</t>
  </si>
  <si>
    <t>6104-3374-0705-9813</t>
  </si>
  <si>
    <t>6104-3374-9260-8308</t>
  </si>
  <si>
    <t>6104-3374-5675-7051</t>
  </si>
  <si>
    <t>6104-3375-2325-9693</t>
  </si>
  <si>
    <t>6104-3373-6919-2545</t>
  </si>
  <si>
    <t>هاشم مقدم فدائی</t>
  </si>
  <si>
    <t>6104-3379-1923-0464</t>
  </si>
  <si>
    <t>علی رضا خالقی</t>
  </si>
  <si>
    <t>6037-6974-0880-4786</t>
  </si>
  <si>
    <t>محمد حسینی</t>
  </si>
  <si>
    <t>مرتضی خالقی (قمر ابراهیمی)</t>
  </si>
  <si>
    <t>اسداله عبدالهی(مصطفی عبداللهی)</t>
  </si>
  <si>
    <t>5859-8311-1078-0029</t>
  </si>
  <si>
    <t xml:space="preserve">علی اصغر نیاز جو </t>
  </si>
  <si>
    <t>فاطمه غلامعلی زاده عباس ابادی</t>
  </si>
  <si>
    <t>6104-3377-9375-9232</t>
  </si>
  <si>
    <t>6104-3378-4017-5911</t>
  </si>
  <si>
    <t>6104-3373-4825-2493</t>
  </si>
  <si>
    <t>6104-3379-7920-6800</t>
  </si>
  <si>
    <t>6104-3374-8337-1344</t>
  </si>
  <si>
    <t>6104-3377-3741-9308</t>
  </si>
  <si>
    <t>جواد خدا دوست</t>
  </si>
  <si>
    <t>6104-3373-5717-9934</t>
  </si>
  <si>
    <t>6104-3372-7140-2776</t>
  </si>
  <si>
    <t>6273-8111-3313-0630</t>
  </si>
  <si>
    <t xml:space="preserve">معصومه کیانی افشار </t>
  </si>
  <si>
    <t>2+27</t>
  </si>
  <si>
    <t>6104-3372-7759-3875</t>
  </si>
  <si>
    <t>حسن حسینی بیرم اباد</t>
  </si>
  <si>
    <t xml:space="preserve">معصومه چوپانزاده قلعه سنگی </t>
  </si>
  <si>
    <t>6277-6012-8677-3211</t>
  </si>
  <si>
    <t>6037-7014-3471-9198</t>
  </si>
  <si>
    <t>فاطمه میر کی قرائی</t>
  </si>
  <si>
    <t>امیر مهدی رضائی</t>
  </si>
  <si>
    <t>سهراب جعفر زاده</t>
  </si>
  <si>
    <t>6104-3378-3029-3005</t>
  </si>
  <si>
    <t>محمد رضا غلامی</t>
  </si>
  <si>
    <t>6104-3374-4581-3908</t>
  </si>
  <si>
    <t>6104-3373-4849-3543</t>
  </si>
  <si>
    <t>6104-3374-3797-9599</t>
  </si>
  <si>
    <t>6104-3373-6724-4512</t>
  </si>
  <si>
    <t>6104-3374-9840-0066</t>
  </si>
  <si>
    <t>6104-3379-4382-3680</t>
  </si>
  <si>
    <t>6104-3373-3841-3360</t>
  </si>
  <si>
    <t>6104-3377-3233-4519</t>
  </si>
  <si>
    <t>چند ماه واریزی نداشته 1600واریز شده تسویه تا 9/2</t>
  </si>
  <si>
    <t>290 م چک داده شده</t>
  </si>
  <si>
    <t>آقای علی عزیز عربی</t>
  </si>
  <si>
    <t>1401/07/10</t>
  </si>
  <si>
    <t>1673/259330/52</t>
  </si>
  <si>
    <t>آقای حمید آذر بویه</t>
  </si>
  <si>
    <t>1401/09/01</t>
  </si>
  <si>
    <t>1787/638699/36</t>
  </si>
  <si>
    <t>اصل مبلغ (ریال )</t>
  </si>
  <si>
    <t xml:space="preserve">آقای محمد رضا قربانی تقی آباد </t>
  </si>
  <si>
    <t>اصل مبلغ 452 م</t>
  </si>
  <si>
    <t xml:space="preserve">محمود رضا خالقی </t>
  </si>
  <si>
    <t>6037-7011-5037-6827</t>
  </si>
  <si>
    <t>آقای علی بای</t>
  </si>
  <si>
    <t>1401/04/03</t>
  </si>
  <si>
    <t>آقای احسان جلالی</t>
  </si>
  <si>
    <t>1401/09/03</t>
  </si>
  <si>
    <t>فاطمه غلامی</t>
  </si>
  <si>
    <t>خانم رویا غلامی پودینه مقدم</t>
  </si>
  <si>
    <t>مشارکت ماهیانه5 م</t>
  </si>
  <si>
    <t>6800 م واریز شده</t>
  </si>
  <si>
    <t>5057-8510-2145-9984</t>
  </si>
  <si>
    <t xml:space="preserve">حسین نادی </t>
  </si>
  <si>
    <t>6037-6975-4548-4492</t>
  </si>
  <si>
    <t>اسماعیل حسنی</t>
  </si>
  <si>
    <t xml:space="preserve">10م واریز شده با یک شمار کارت دیگه </t>
  </si>
  <si>
    <t>1+4</t>
  </si>
  <si>
    <t xml:space="preserve">2800واریز شده </t>
  </si>
  <si>
    <t>6104-3379-3616-6048</t>
  </si>
  <si>
    <t xml:space="preserve">عاطفه حسنی </t>
  </si>
  <si>
    <t xml:space="preserve">خانم سیما حسن زاده </t>
  </si>
  <si>
    <t>1401/09/15</t>
  </si>
  <si>
    <t xml:space="preserve">چک کشاورزی </t>
  </si>
  <si>
    <t>54011/419312</t>
  </si>
  <si>
    <t xml:space="preserve">فائزه یوسفی </t>
  </si>
  <si>
    <t xml:space="preserve">شماره چک -سفته </t>
  </si>
  <si>
    <t xml:space="preserve">دوست قاسم جوینی </t>
  </si>
  <si>
    <t>علی خوردوی گل خطمی</t>
  </si>
  <si>
    <t>ریحانه رمضانی (محمد کریمی)</t>
  </si>
  <si>
    <t>محمد علی کامکاری (پسر علم )</t>
  </si>
  <si>
    <t xml:space="preserve">مهناز پورخواجه </t>
  </si>
  <si>
    <t>6104-3379-3484-5361</t>
  </si>
  <si>
    <t xml:space="preserve">کلا اصل مبلغ هم تسویه شده دیگه واسش واریزی صورت نمیگیرد </t>
  </si>
  <si>
    <t>ام البنین جلالی</t>
  </si>
  <si>
    <t xml:space="preserve">950واریزی میباشد </t>
  </si>
  <si>
    <t>زینب عبدالهی(خواهر )</t>
  </si>
  <si>
    <t>6037-9975-7977-0133</t>
  </si>
  <si>
    <t>360تومن واریز  مهر -آبان -آذر شده</t>
  </si>
  <si>
    <t>اسماعیل قائینی</t>
  </si>
  <si>
    <t xml:space="preserve">محمد تقی شهابی </t>
  </si>
  <si>
    <t xml:space="preserve">عباس کامگار </t>
  </si>
  <si>
    <t>6104-3373-8495-3624</t>
  </si>
  <si>
    <t>6104-3372-7056-3842</t>
  </si>
  <si>
    <t>فاطمه بخشی گلستانی(زینب صولتی مادرش)</t>
  </si>
  <si>
    <t>حمید فدائی</t>
  </si>
  <si>
    <t>6037-9981-4030-8908</t>
  </si>
  <si>
    <t>فاطمه دلاکه</t>
  </si>
  <si>
    <t>صغری عزیز عربی</t>
  </si>
  <si>
    <t xml:space="preserve">علی اصغر حسینی </t>
  </si>
  <si>
    <t>6104-3379-0849-8635</t>
  </si>
  <si>
    <t>6037-7011-7891-9475</t>
  </si>
  <si>
    <t xml:space="preserve">مریم قربانی تقی آباد </t>
  </si>
  <si>
    <t xml:space="preserve">علی عزیز عربی </t>
  </si>
  <si>
    <t>گلناز درویش زاده</t>
  </si>
  <si>
    <t xml:space="preserve">زینب قزل سفلو </t>
  </si>
  <si>
    <t>6104-3376-1172-9961</t>
  </si>
  <si>
    <t>وحید براتی نصری</t>
  </si>
  <si>
    <t xml:space="preserve">عذرا توانگر </t>
  </si>
  <si>
    <t>5892-1011-7897-9353</t>
  </si>
  <si>
    <t>1401/10/01</t>
  </si>
  <si>
    <t>1401/09/10</t>
  </si>
  <si>
    <t>1401/09/29</t>
  </si>
  <si>
    <t xml:space="preserve">آقای علی عزیز عربی </t>
  </si>
  <si>
    <t>1401/10/10</t>
  </si>
  <si>
    <t xml:space="preserve">گلناز درویش زاده </t>
  </si>
  <si>
    <t>1401/10/03</t>
  </si>
  <si>
    <t>1401/09/25</t>
  </si>
  <si>
    <t xml:space="preserve">سیده فاطمه اکبری </t>
  </si>
  <si>
    <t>1769/779079/47</t>
  </si>
  <si>
    <t>1401/03/02</t>
  </si>
  <si>
    <t>چک صادرات</t>
  </si>
  <si>
    <t xml:space="preserve">چک ملت </t>
  </si>
  <si>
    <t xml:space="preserve">پری مقیمی </t>
  </si>
  <si>
    <t>6104-3377-3068-4147</t>
  </si>
  <si>
    <t xml:space="preserve">محمود درکی </t>
  </si>
  <si>
    <t>6037-6916-2306-6974</t>
  </si>
  <si>
    <t xml:space="preserve">محمد سلطان زاده مزرجی </t>
  </si>
  <si>
    <t>6037-9974-5931-4705</t>
  </si>
  <si>
    <t>6104-3377-4606-3971</t>
  </si>
  <si>
    <t>این برج 1400 واریز شده( 2250 واریز شده)+برج 9 مبلغ 35م واریز شده</t>
  </si>
  <si>
    <t xml:space="preserve">حمید ده ده خانی </t>
  </si>
  <si>
    <t>6104-3377-5548-7202</t>
  </si>
  <si>
    <t xml:space="preserve">دیانا رشیدی </t>
  </si>
  <si>
    <t>6104-3376-3427-0951</t>
  </si>
  <si>
    <t>موسی علیزاده(محبوبه رسولی طرقی)</t>
  </si>
  <si>
    <t>6104-3374-5517-2195</t>
  </si>
  <si>
    <t xml:space="preserve">غلامرضا یگانه </t>
  </si>
  <si>
    <t>25م واریز شده این برج</t>
  </si>
  <si>
    <t xml:space="preserve">علی اصغر باقریزاده </t>
  </si>
  <si>
    <t xml:space="preserve">علی نادی </t>
  </si>
  <si>
    <t xml:space="preserve">علی اکبر یعقوبی </t>
  </si>
  <si>
    <t>6037-6975-4702-5152</t>
  </si>
  <si>
    <t>14 هر ماه واریزی</t>
  </si>
  <si>
    <t xml:space="preserve">امید کامگاری </t>
  </si>
  <si>
    <t>6037-6916-7122-8013</t>
  </si>
  <si>
    <t xml:space="preserve">پری موسی </t>
  </si>
  <si>
    <t>6104-3376-1757-8099</t>
  </si>
  <si>
    <t>غلامرضا محمدی</t>
  </si>
  <si>
    <t>6037-6975-8125-0302</t>
  </si>
  <si>
    <t>نعیم رازی (فائزه کامگار پور )</t>
  </si>
  <si>
    <t>محمد رضا ریالی(مرضیه عبدالهی  )</t>
  </si>
  <si>
    <t>محسن غلامی(آمنه محمدی )</t>
  </si>
  <si>
    <t xml:space="preserve">علی غلامی (پولبد) </t>
  </si>
  <si>
    <t>1401/07/06</t>
  </si>
  <si>
    <t xml:space="preserve">کشاورزی </t>
  </si>
  <si>
    <t xml:space="preserve">بابت 100 م هست </t>
  </si>
  <si>
    <t>بابت 15 م هست که 99/10/03 راسی</t>
  </si>
  <si>
    <t>1400/10/03</t>
  </si>
  <si>
    <t xml:space="preserve">چیزی داده نشده میگه </t>
  </si>
  <si>
    <t>6037-9973-9420-0696</t>
  </si>
  <si>
    <t>ا زاصل پول 40م کم شده برج 9 (285-40=245)</t>
  </si>
  <si>
    <t xml:space="preserve">سید محمد جواد سیدی </t>
  </si>
  <si>
    <t>6140-3374-7091-2633</t>
  </si>
  <si>
    <t xml:space="preserve">محمد عبدالهی پسر غلام عمو </t>
  </si>
  <si>
    <t>محمدگل  عبدالهی</t>
  </si>
  <si>
    <t>عطیه شیر قاز خانی (سجاد وحیدی خواه )</t>
  </si>
  <si>
    <t>6104-3376-1469-4501</t>
  </si>
  <si>
    <t xml:space="preserve"> در برج 9 مبلغ 25م واریز شده (4500 واریز شد)</t>
  </si>
  <si>
    <t xml:space="preserve">الیاس اسدی </t>
  </si>
  <si>
    <t>6104-3378-7954-3773</t>
  </si>
  <si>
    <t>6104-3378-7086-6371</t>
  </si>
  <si>
    <t xml:space="preserve">جلیل یزدانی </t>
  </si>
  <si>
    <t>6104-3379-8411-8305</t>
  </si>
  <si>
    <t>17+18</t>
  </si>
  <si>
    <t>16+18</t>
  </si>
  <si>
    <t>برج 9 100 تومن واریز شده(  2250م واریز شده)</t>
  </si>
  <si>
    <t xml:space="preserve">هومن رستمی خرم </t>
  </si>
  <si>
    <t xml:space="preserve">مهدی کیوانلو شهرستانکی </t>
  </si>
  <si>
    <t>2م برج 9</t>
  </si>
  <si>
    <t xml:space="preserve">زهره پورخواجه </t>
  </si>
  <si>
    <t xml:space="preserve">علی تاجی </t>
  </si>
  <si>
    <t xml:space="preserve">15هرماه واریز شود </t>
  </si>
  <si>
    <t>مرتضی حبیبیی</t>
  </si>
  <si>
    <t>برج 9 مبلغ 1400</t>
  </si>
  <si>
    <t xml:space="preserve">                            200تومن برج 9واریز شده    (6/24 مبلغ 25 تومن واریز شده)</t>
  </si>
  <si>
    <t xml:space="preserve">900تومن برج 9 واریز شده </t>
  </si>
  <si>
    <t>محبوبه رسول طرقی 8250 تومن در برج 9</t>
  </si>
  <si>
    <t xml:space="preserve">مریم اردونی ثانی </t>
  </si>
  <si>
    <t>6037-6911-1460-2162</t>
  </si>
  <si>
    <t>سید قاسم محمدی طرقی</t>
  </si>
  <si>
    <t>6037-7015-4509-6957</t>
  </si>
  <si>
    <t xml:space="preserve">فاطمه جلالی </t>
  </si>
  <si>
    <t xml:space="preserve">فاطمه میرانی نژاد </t>
  </si>
  <si>
    <t>6037-9972-9985-6733</t>
  </si>
  <si>
    <t>برج 9 1م واریز شده</t>
  </si>
  <si>
    <t xml:space="preserve">6400برج 9 واریز شده </t>
  </si>
  <si>
    <t xml:space="preserve">400 تومن برج 9 واریز شده </t>
  </si>
  <si>
    <t>6104-3376-3412-3432</t>
  </si>
  <si>
    <t xml:space="preserve">گلافروز کامگار </t>
  </si>
  <si>
    <t xml:space="preserve">محمد چوینی </t>
  </si>
  <si>
    <t>6037-6911-1525-9137</t>
  </si>
  <si>
    <t>زهره کارکن اسفجیر</t>
  </si>
  <si>
    <t>6104-3373-5544-0627</t>
  </si>
  <si>
    <t>6104-3379-0732-8304</t>
  </si>
  <si>
    <t xml:space="preserve">20م+21م واریز شده برج 9 </t>
  </si>
  <si>
    <t>6104-3371-1298-6532</t>
  </si>
  <si>
    <t xml:space="preserve">الهام جوینی </t>
  </si>
  <si>
    <t>6104-3374-7450-4709</t>
  </si>
  <si>
    <t>غلام عباس علی میرزایی</t>
  </si>
  <si>
    <t>لیلا عبدالهی</t>
  </si>
  <si>
    <t>علی ریالی</t>
  </si>
  <si>
    <t>غلام غلامی</t>
  </si>
  <si>
    <t>حمید آذربوبه</t>
  </si>
  <si>
    <t>کاظم غلامی</t>
  </si>
  <si>
    <t xml:space="preserve">برج 10 مبلغ 104/500 واریز شده تسویه کامل شده </t>
  </si>
  <si>
    <t xml:space="preserve">وجیهه نیکوکار </t>
  </si>
  <si>
    <t>6104-3375-6625-8644</t>
  </si>
  <si>
    <t xml:space="preserve">علی حسنی </t>
  </si>
  <si>
    <t>6104-7015-1471-7666</t>
  </si>
  <si>
    <t>850تومن برج 10 واریز شده</t>
  </si>
  <si>
    <t xml:space="preserve">علی بای </t>
  </si>
  <si>
    <t>6037-9975-8736-9001</t>
  </si>
  <si>
    <t xml:space="preserve">سمیه شریفی اصل </t>
  </si>
  <si>
    <t>6104-3376-1354-1091</t>
  </si>
  <si>
    <t>2+3 واریز شده</t>
  </si>
  <si>
    <t xml:space="preserve">محمود کامگاری </t>
  </si>
  <si>
    <t xml:space="preserve">رویا غلامی </t>
  </si>
  <si>
    <t>6104-3376-1408-4034</t>
  </si>
  <si>
    <t>19.433.000</t>
  </si>
  <si>
    <t>علی ناروئی</t>
  </si>
  <si>
    <t>صدیقه صفائی</t>
  </si>
  <si>
    <t>محمد علی کامکاری</t>
  </si>
  <si>
    <t>افضل کامگار پور</t>
  </si>
  <si>
    <t>عاطفه جان محمدموسی آباد</t>
  </si>
  <si>
    <t>ابوالفضل برات نیا</t>
  </si>
  <si>
    <t>6274-1212-0006-6249</t>
  </si>
  <si>
    <t xml:space="preserve">حامد حسنی </t>
  </si>
  <si>
    <t>مبلغ 5م برج 10 واریز شده (   12600 م واریز شده  برج 9)</t>
  </si>
  <si>
    <t>قدرت الوانی</t>
  </si>
  <si>
    <t>7+10</t>
  </si>
  <si>
    <t xml:space="preserve">جعفر دهقان زاده </t>
  </si>
  <si>
    <t xml:space="preserve">آتنا طیبی کریم آبادی </t>
  </si>
  <si>
    <t>سودا حسنی</t>
  </si>
  <si>
    <t>علیرضا امیر شی بهلولی</t>
  </si>
  <si>
    <t>6104-3377-4013-8191</t>
  </si>
  <si>
    <t>مصطفی کنعانی</t>
  </si>
  <si>
    <t>( برج 8 1500واریز شده)</t>
  </si>
  <si>
    <t>مرضیه باذرنگین نور آبادی وپدر</t>
  </si>
  <si>
    <t xml:space="preserve">محمد افضلی بهلولی </t>
  </si>
  <si>
    <t>برج 8 و9 مبلغ  1800واریز بابت 2 ماه</t>
  </si>
  <si>
    <t>محمد سلطانزادهمزرجی</t>
  </si>
  <si>
    <t>برج 9 مبلغ 1200 واریز شده که 400 واسه ماه آینده برج 10 مبلغ 400 تومن وازیز شده</t>
  </si>
  <si>
    <t>6104-3378-7491-1421</t>
  </si>
  <si>
    <t>1401/07/05</t>
  </si>
  <si>
    <t xml:space="preserve">محمد اکبریان جیم آباد </t>
  </si>
  <si>
    <t xml:space="preserve"> در تاریخ 25 برج 9( 85م) حواله بین بانکی+ 27 م واریز شده  برج 8  + برج 10 مبلغ 40م واریز شده  تسویه تا برج 2 /1401(  6ماهه نیم پرداخت شده )</t>
  </si>
  <si>
    <t>حاج رمضان (نرگس یزدانی)</t>
  </si>
  <si>
    <t>اصغر جدائی باغی</t>
  </si>
  <si>
    <t>از اصل 5م اصل 30م   واریز 6500 برج 10</t>
  </si>
  <si>
    <t xml:space="preserve">مریم عباسی </t>
  </si>
  <si>
    <t>درتاریخ 24 برج 9 مبلغ 7500 از اصل پول واریز شده  1350 واریز شده  برج 10 مبلغ 300 تومن واریز شده</t>
  </si>
  <si>
    <t xml:space="preserve">حدیثه رازی </t>
  </si>
  <si>
    <t>علی اکبر قدم دخت شادیشه</t>
  </si>
  <si>
    <t xml:space="preserve">زهرا جلالی مادر ناصر جلالی </t>
  </si>
  <si>
    <t xml:space="preserve">لیلا میرزائی ابرده </t>
  </si>
  <si>
    <t>مسعود غلامی (علی غلامی)</t>
  </si>
  <si>
    <t>6104-3375-3854-7488</t>
  </si>
  <si>
    <t>6104-3375-9311-3333</t>
  </si>
  <si>
    <t xml:space="preserve">5م +5500 م واریز شده برج 10 </t>
  </si>
  <si>
    <t>6037-9917-9894-3936</t>
  </si>
  <si>
    <t>غلامحسین عبداللهی(محمد رضا ریالی )</t>
  </si>
  <si>
    <t xml:space="preserve">سید محسن رضانیازاده </t>
  </si>
  <si>
    <t>6104-3373-4315-2938</t>
  </si>
  <si>
    <t>6104-3374-3520-1718</t>
  </si>
  <si>
    <t>اسماعیل حسینی 2</t>
  </si>
  <si>
    <t>6104-3373-2674-5369</t>
  </si>
  <si>
    <t>برج 8 2م واریز شده برج 9 2200 م  برج 10 مبلغ 1350 م واریز شده</t>
  </si>
  <si>
    <t>حمید نازی</t>
  </si>
  <si>
    <t>حمید میرکی (قاسم حسینی)</t>
  </si>
  <si>
    <t xml:space="preserve">راضیه قاسمی </t>
  </si>
  <si>
    <t>6104-3371-1157-1764</t>
  </si>
  <si>
    <t>6277-6012-8698-1426</t>
  </si>
  <si>
    <t>راحله کشاورزی پورتفتی</t>
  </si>
  <si>
    <t xml:space="preserve"> برج 10 مبلغ 2م واریز شده 7500م در برج 9 واریز شده </t>
  </si>
  <si>
    <t xml:space="preserve">محمد باقر صادقی </t>
  </si>
  <si>
    <t>6104-3373-8280-1213</t>
  </si>
  <si>
    <t>6037-7015-1491-1855</t>
  </si>
  <si>
    <t>20+22</t>
  </si>
  <si>
    <t>برج 10 مبلغ 9 م واریز شده</t>
  </si>
  <si>
    <t>سید امیر حسین احمدی</t>
  </si>
  <si>
    <t>6104-3379-3207-43378</t>
  </si>
  <si>
    <t xml:space="preserve">کبرا شاه وردی </t>
  </si>
  <si>
    <t>زیور همتی نیا</t>
  </si>
  <si>
    <t>6037-7015-3725-1404</t>
  </si>
  <si>
    <t>احمد کامگار</t>
  </si>
  <si>
    <t>6104-3373-2639-4762</t>
  </si>
  <si>
    <t xml:space="preserve">غلام حیدر هژبر </t>
  </si>
  <si>
    <t>6037-6975-2131-4523</t>
  </si>
  <si>
    <t xml:space="preserve">برج 10 مبلغ 4100 م واریز شده </t>
  </si>
  <si>
    <t xml:space="preserve">محمد پاک نهاد </t>
  </si>
  <si>
    <t>6104-3373-2101-8374</t>
  </si>
  <si>
    <t>6104-3374-0976-3123</t>
  </si>
  <si>
    <t>مرضیه احمدی</t>
  </si>
  <si>
    <t xml:space="preserve">برج10 مبلغ 500 هم واریز شده 28واسه ماه جدید   2بار تعریف شده باید یکی کرد </t>
  </si>
  <si>
    <t xml:space="preserve">مهدی رازی </t>
  </si>
  <si>
    <t>5892-1010-6979-4614</t>
  </si>
  <si>
    <t>م2350 برج 9 برج 10( 500تومن +1850 واریز شده)</t>
  </si>
  <si>
    <t>عصمت نادی</t>
  </si>
  <si>
    <t>6037-7015-2220-9102</t>
  </si>
  <si>
    <t>6104-3376-9260-8308</t>
  </si>
  <si>
    <t>جواد حشمتی (مرضیه عبدالهی )</t>
  </si>
  <si>
    <t xml:space="preserve">اصل پول صفر شده </t>
  </si>
  <si>
    <t>6104-3374-2254-5861</t>
  </si>
  <si>
    <t>2+30</t>
  </si>
  <si>
    <t>شفایی مهدایه های بهشت</t>
  </si>
  <si>
    <t>5894-6311-2441-1141</t>
  </si>
  <si>
    <t>5894-1315-9812-1820</t>
  </si>
  <si>
    <t>6104-3372-7144-2665</t>
  </si>
  <si>
    <t xml:space="preserve">برج 10 مبلغ 50م +50  م +50م +35م واریز شده </t>
  </si>
  <si>
    <t>علیرضا محمدنیا</t>
  </si>
  <si>
    <t>6104-3373-4185-6902</t>
  </si>
  <si>
    <t>غلامرضا کامگار پور</t>
  </si>
  <si>
    <t>حسن حسین زاده</t>
  </si>
  <si>
    <t>شهربانو قدم دخت شادیشه</t>
  </si>
  <si>
    <t>علی غلامی تیگا</t>
  </si>
  <si>
    <t>مهین پور حسن طرقی</t>
  </si>
  <si>
    <t>6037-6975-4449-2009</t>
  </si>
  <si>
    <t>اسما سجودی فریمانی</t>
  </si>
  <si>
    <t>6037-6915-3869-6857</t>
  </si>
  <si>
    <t xml:space="preserve">زهرا نوری استند </t>
  </si>
  <si>
    <t xml:space="preserve">مجتبی کامکاری </t>
  </si>
  <si>
    <t>6104-3373-2011-8225</t>
  </si>
  <si>
    <t>6104-3376-1897-5864</t>
  </si>
  <si>
    <t>برج 11 مبلغ 4م واریز شده</t>
  </si>
  <si>
    <t>6104-3376-1114-6034</t>
  </si>
  <si>
    <t>6104-3376-1114-6035</t>
  </si>
  <si>
    <t>علی چوینی</t>
  </si>
  <si>
    <t>لیلا جلالی</t>
  </si>
  <si>
    <t>6104-3389-0111-4278</t>
  </si>
  <si>
    <t>برج 11 مبلغ 3500 واریز شده</t>
  </si>
  <si>
    <t>6104-3373-5912-3633</t>
  </si>
  <si>
    <t>برج 11 مبلغ 750 تومن واریز شده</t>
  </si>
  <si>
    <t xml:space="preserve">فاطمه رمضانی </t>
  </si>
  <si>
    <t xml:space="preserve"> برج 9 3600 واریز شده   برج 11 مبلغ 4 م واریز شده</t>
  </si>
  <si>
    <t>برج 11 مبلغ 5م و7500م واریز شده</t>
  </si>
  <si>
    <t>احمد رضا افضلی پل بندی</t>
  </si>
  <si>
    <t>عادل ضیائی فرد</t>
  </si>
  <si>
    <t>قنبر نیکوکار</t>
  </si>
  <si>
    <t>مهدی مرادی</t>
  </si>
  <si>
    <t>برج 11 مبلغ 30م واریز شده(  9م واریز شده برج 9)</t>
  </si>
  <si>
    <t>برج 11 مبلغ 5230م واریز شده</t>
  </si>
  <si>
    <t xml:space="preserve"> بقیه سود مشارکت به اصل پول اضافه میشه  6م واریز شده   از 9/1  برج 11 مبلغ 6 م +10م واریز شده</t>
  </si>
  <si>
    <t>6037-7014-0530-6231</t>
  </si>
  <si>
    <t>6037-9917-9444-7080</t>
  </si>
  <si>
    <t>علیرضا علی زاده</t>
  </si>
  <si>
    <t>علی اصغر عروضی</t>
  </si>
  <si>
    <t xml:space="preserve">صدیقه قربان نژاد </t>
  </si>
  <si>
    <t>خدیجه علی اکبری</t>
  </si>
  <si>
    <t>راحله کریمی شریف</t>
  </si>
  <si>
    <t>برج 10 مبلغ 4500 واریز شده  برج 11 مبلغ 2250 م واریز شده</t>
  </si>
  <si>
    <t>محمد رضا آراسته</t>
  </si>
  <si>
    <t>فائزه عباس زاده</t>
  </si>
  <si>
    <t>الهه طیبی کریم آبادی</t>
  </si>
  <si>
    <t xml:space="preserve">مریم شفائی مهد نیلوفر </t>
  </si>
  <si>
    <t>اضافه شده    120م در تاریخ9/9  برج 11 مبلغ 5400 م +5م +5م واریز شده</t>
  </si>
  <si>
    <t>13+14</t>
  </si>
  <si>
    <t>برج 11 مبلغ 5م +10م واریز شد</t>
  </si>
  <si>
    <t>زینب حسنی</t>
  </si>
  <si>
    <t>ام البنین بهلولی</t>
  </si>
  <si>
    <t>محمد خورشیدی</t>
  </si>
  <si>
    <t xml:space="preserve"> برج 10 مبلغ 8000 م واریز شده  برج 11 مبلغ 500 تومن واریز شده</t>
  </si>
  <si>
    <t>برج 11 مبلغ 2500م +2م واریز شده</t>
  </si>
  <si>
    <t>امید حاجی میری</t>
  </si>
  <si>
    <t xml:space="preserve"> تسویه کامل ماهانه 24م واریز شده برج 11 مبلغ 1600م واریز شده </t>
  </si>
  <si>
    <t>نسرین شمسی</t>
  </si>
  <si>
    <t>16+17</t>
  </si>
  <si>
    <t xml:space="preserve">برج 11 مبلغ 4م +4م واریز شده </t>
  </si>
  <si>
    <t>6273-8111-0398-8652</t>
  </si>
  <si>
    <t>برج 11 مبلغ 5م واریز شده       6400م درتاریخ 16 واریز شده مدرک ندارم ومبلغ 6400درتاریخ 18</t>
  </si>
  <si>
    <t>ملیحه تابانی</t>
  </si>
  <si>
    <t>قاسم کبوتری</t>
  </si>
  <si>
    <t>زهره پورخواجه 13 م</t>
  </si>
  <si>
    <t>برج 11 مبلغ 3م واریز شده</t>
  </si>
  <si>
    <t>( برج 11 مبلغ 3م +7م واریز شده)100+70)</t>
  </si>
  <si>
    <t xml:space="preserve">برج 11 مبلغ 5م +8م از اصل پول کسر شد تسویه کامل </t>
  </si>
  <si>
    <t>برج 9 مبلغ 10م + 2730واریز شده    ( 330هزار از ماه آینده)   برج 11 مبلغ 2م واریز شده</t>
  </si>
  <si>
    <t xml:space="preserve">جواد پورخواجه </t>
  </si>
  <si>
    <t xml:space="preserve">علی اصغر نیازجو </t>
  </si>
  <si>
    <t xml:space="preserve">عباس افضلی بهلولی </t>
  </si>
  <si>
    <t>برج 10 مبلغ 180م + مبلغ 20 م +10م+120م واریز شده  برج 11 مبلغ 15م واریز شده</t>
  </si>
  <si>
    <t xml:space="preserve">برج 10 مبلغ 40م واریز شده </t>
  </si>
  <si>
    <t xml:space="preserve">هادی حسن زاده </t>
  </si>
  <si>
    <t>6104-3376-3803-8693</t>
  </si>
  <si>
    <t>جواد حاتم زاده فهندری</t>
  </si>
  <si>
    <t>6104-3374-4898-5141</t>
  </si>
  <si>
    <t>6104-3376-9546-9418</t>
  </si>
  <si>
    <t>برج 10 9 م واریز شده</t>
  </si>
  <si>
    <t>مرتضی بارانی</t>
  </si>
  <si>
    <t>فاطمه غالمی</t>
  </si>
  <si>
    <t>زینب قافیه کته شمشیر</t>
  </si>
  <si>
    <t>6104-3377-1405-1975</t>
  </si>
  <si>
    <t xml:space="preserve">برج 11مبلغ 10م +10م واریز شد </t>
  </si>
  <si>
    <t xml:space="preserve">  برج 11 مبلغ 5م +8م واریز شده35 م واریز شده</t>
  </si>
  <si>
    <t xml:space="preserve">برج 10 مبلغ 6600 واریز شده برج 11 مبلغ 2250م واریز شده </t>
  </si>
  <si>
    <t>برج 9 مبلغ  7600 واریز شده برج 10 مبلغ 7600 برج 11 مبلغ 4600 م واریز شده</t>
  </si>
  <si>
    <t xml:space="preserve">جواد حسن آبادی </t>
  </si>
  <si>
    <t>6104-3378-2339-2277</t>
  </si>
  <si>
    <t xml:space="preserve"> برج 11 مبلغ 45م واریز شده  اصل پول تسویه شده( 4م واریز شده برج 9 و10)</t>
  </si>
  <si>
    <t>الهه تابانی</t>
  </si>
  <si>
    <t>6104-3378-8179-9751</t>
  </si>
  <si>
    <t xml:space="preserve">برج 11 8 م واریز شده </t>
  </si>
  <si>
    <t>سکینه عباسیان</t>
  </si>
  <si>
    <t>مسعود ضمیری اکبری</t>
  </si>
  <si>
    <t>5047-0610-7561-8773</t>
  </si>
  <si>
    <t>کبری گوینده</t>
  </si>
  <si>
    <t>5892-1012-7885-8705</t>
  </si>
  <si>
    <t xml:space="preserve">برج 11 مبلغ 50 م +2250م از طرق شباواریزشده   اصل پول تسویه شده </t>
  </si>
  <si>
    <t xml:space="preserve">نام شرکت </t>
  </si>
  <si>
    <t xml:space="preserve">تاریخ سررسید چک </t>
  </si>
  <si>
    <t xml:space="preserve">نام بانک </t>
  </si>
  <si>
    <t xml:space="preserve">سید حسین دائمی </t>
  </si>
  <si>
    <t>1400/11/29</t>
  </si>
  <si>
    <t>1825/275661/31</t>
  </si>
  <si>
    <t xml:space="preserve">اصل مبلغ ریال </t>
  </si>
  <si>
    <t xml:space="preserve">آراد طب توس </t>
  </si>
  <si>
    <t>1400/12/01</t>
  </si>
  <si>
    <t>ملی</t>
  </si>
  <si>
    <t>08-0002/370401</t>
  </si>
  <si>
    <t xml:space="preserve">سام طب تبریز </t>
  </si>
  <si>
    <t>1400/12/15</t>
  </si>
  <si>
    <t>1759/401881/51</t>
  </si>
  <si>
    <t>1400/12/23</t>
  </si>
  <si>
    <t>1794/563138/32</t>
  </si>
  <si>
    <t xml:space="preserve">کیوان کابی زاده </t>
  </si>
  <si>
    <t>1400/12/26</t>
  </si>
  <si>
    <t xml:space="preserve">ایران زمین </t>
  </si>
  <si>
    <t>1401/02/25</t>
  </si>
  <si>
    <t>1825/275662/17</t>
  </si>
  <si>
    <t>سینا یزدان پناه لاری</t>
  </si>
  <si>
    <t>1401/03/14</t>
  </si>
  <si>
    <t xml:space="preserve">پارسیان </t>
  </si>
  <si>
    <t>1401/05/05</t>
  </si>
  <si>
    <t>1401/08/18</t>
  </si>
  <si>
    <t>ایمان کامکار</t>
  </si>
  <si>
    <t>برج 11 مبلغ 12م واریزشده</t>
  </si>
  <si>
    <t>6104-3378-5144-2432</t>
  </si>
  <si>
    <t xml:space="preserve">     برج 11 مبلغ 57م واریز شده    (برج 9 مبلغ 60 م واریز شده    (100م واریز شده  </t>
  </si>
  <si>
    <t>مریم باقری زاده</t>
  </si>
  <si>
    <t>6037-9900-8035</t>
  </si>
  <si>
    <t>برج 11 مبلغ 2م +4500م واریزشده</t>
  </si>
  <si>
    <t>اکرم قربانیان</t>
  </si>
  <si>
    <t>برج 11 مبلغ 1350م واریزشده</t>
  </si>
  <si>
    <t>ملیحه علی میرزائی</t>
  </si>
  <si>
    <t>6037-7014-4110-2974</t>
  </si>
  <si>
    <t>6104-3372-7505-2858</t>
  </si>
  <si>
    <t>سعید دهنوی</t>
  </si>
  <si>
    <t>6104-3374-9832-4803</t>
  </si>
  <si>
    <t>برج 11 مبلغ 3500م واریزشده</t>
  </si>
  <si>
    <t xml:space="preserve">برج 11 مبلغ 5م+520 تومن از اصل پول کسر شده   </t>
  </si>
  <si>
    <t>مریم سحرخیزیان</t>
  </si>
  <si>
    <t xml:space="preserve">فاطمه رفیعی </t>
  </si>
  <si>
    <t>6104-3389-0521-3506</t>
  </si>
  <si>
    <t xml:space="preserve">علی کامگاری </t>
  </si>
  <si>
    <t>6104-3373-0065-0775</t>
  </si>
  <si>
    <t xml:space="preserve">اکرم حسین زاده </t>
  </si>
  <si>
    <t>6104-3375-1236-9347</t>
  </si>
  <si>
    <t xml:space="preserve">برج 11 مبلغ 10 م+10م  واریز شده برج 12 10م واریزشد </t>
  </si>
  <si>
    <t>برج 12 مبلغ 4500م واریز شده</t>
  </si>
  <si>
    <t xml:space="preserve">  برج 12 مبلغ 12م واریزشده9 م واریز شده</t>
  </si>
  <si>
    <t xml:space="preserve">برج 10 مبلغ 3000 م بابت برج 11 پرداخت شده  برج 11 مبلغذ100م از اصل پول کسر شده   برج 12 مبلغ 10م واریزشده </t>
  </si>
  <si>
    <t>بتول سلیمان زاده</t>
  </si>
  <si>
    <t xml:space="preserve">برج 12 مبلغ 350 تومن از سال جدید 700 واریز میشود </t>
  </si>
  <si>
    <t>برج 12 مبلغ 2750م واریز</t>
  </si>
  <si>
    <t>مرتضی میرکی قرائی</t>
  </si>
  <si>
    <t>6037-9971-9214-7982</t>
  </si>
  <si>
    <t xml:space="preserve">سمیرا شریفی اصل  </t>
  </si>
  <si>
    <t xml:space="preserve">محسن دیوسار </t>
  </si>
  <si>
    <t>6104-3389-0111-4279</t>
  </si>
  <si>
    <t>6104-3389-0111-4280</t>
  </si>
  <si>
    <t>6104-3377-9972-8306</t>
  </si>
  <si>
    <t>عاطفه ناروئی</t>
  </si>
  <si>
    <t>6104-3373-6780-9728</t>
  </si>
  <si>
    <t>مرتضی ناروئی</t>
  </si>
  <si>
    <t>6104-3389-0152-9921</t>
  </si>
  <si>
    <t>6104-3375-2268-5005</t>
  </si>
  <si>
    <t>برج 12 مبلغ 6م واریز شده</t>
  </si>
  <si>
    <t>سجاد افضلی بهلولی</t>
  </si>
  <si>
    <t>6104-3376-3814-4533</t>
  </si>
  <si>
    <t>برج 12 مبلغ 2800م واریزشده</t>
  </si>
  <si>
    <t>6104-3377-6125-2509</t>
  </si>
  <si>
    <t xml:space="preserve">حمید رضا خالقی </t>
  </si>
  <si>
    <t xml:space="preserve">2م +2م برج 12 واریز شده میلیون </t>
  </si>
  <si>
    <t>6037-9975-1447-0484</t>
  </si>
  <si>
    <t>زینب بهلولی</t>
  </si>
  <si>
    <t>اسماعیل علیزاده</t>
  </si>
  <si>
    <t>علی حشمتی</t>
  </si>
  <si>
    <t xml:space="preserve">سعید بالا ولایت </t>
  </si>
  <si>
    <t>6104-3376-0051-5218</t>
  </si>
  <si>
    <t xml:space="preserve">محمد رضا نیکوکار </t>
  </si>
  <si>
    <t>6104-3379-7888-1611</t>
  </si>
  <si>
    <t>علیرضا عبادی حسن ابادی</t>
  </si>
  <si>
    <t xml:space="preserve">تا برج 9 تسویه کامل  برج 12 مبلغ 2م واریز شده </t>
  </si>
  <si>
    <t>برج 12 مبلغ 600تومن واریز شده از برج 12 مبلغ 12م راسی به مدت 6ماه گذاشته شده</t>
  </si>
  <si>
    <t>6280-2313-7755-4265</t>
  </si>
  <si>
    <t>محمود بادل (مبینا رفیعی )</t>
  </si>
  <si>
    <t>6104-3375-1281-4631</t>
  </si>
  <si>
    <t>برج 12 مبلغ 2م بابت 2 ماه واریزشده</t>
  </si>
  <si>
    <t>علی نیکوی حسین آبادی</t>
  </si>
  <si>
    <t>محمد نیکفرجام سالار ابادی</t>
  </si>
  <si>
    <t xml:space="preserve">برج 12 1م واریز شده چون از وسط ماه بوده </t>
  </si>
  <si>
    <t>فاطمه گل بهاری خیر آبادی</t>
  </si>
  <si>
    <t xml:space="preserve">سمیرا محمد زاده بیرم اباد </t>
  </si>
  <si>
    <t>5859-8310-4003-8274</t>
  </si>
  <si>
    <t>5894-6315-4730-5961</t>
  </si>
  <si>
    <t>برج 11 5م +2500م واریز شده  برج 12 مبلغ 5500 مواریز شده</t>
  </si>
  <si>
    <t>برج 9 واریز شده 5+11  در برج 12 مبلغ 30م واریزشده</t>
  </si>
  <si>
    <t>برج 12 مبلغ 700+500 واریزشده</t>
  </si>
  <si>
    <t>علیرضا پربین</t>
  </si>
  <si>
    <t>6104-3375-6446-6496</t>
  </si>
  <si>
    <t>فرزاد مالداری</t>
  </si>
  <si>
    <t>6104-3373-7484-3793</t>
  </si>
  <si>
    <t>6104-3372-7407-8482</t>
  </si>
  <si>
    <t>برج 11 مبلغ 11م واریزشده  برج 12 مبلغ 21م واریز شده</t>
  </si>
  <si>
    <t xml:space="preserve">مصیب عبدالهی </t>
  </si>
  <si>
    <t>برج 12 مبلغ 2م واریز شده</t>
  </si>
  <si>
    <t xml:space="preserve">برج 11 درتاریخ 23 مبلغ 20م از اصل سرمایه کسر شد برج 12 مبلغ 2880م واریزشده </t>
  </si>
  <si>
    <t>شروع مشارکت سوم اردیبهشت واریزی 9 آذر 9م میباشد چلابرج 11.12مبلغ 10م  وایز شده</t>
  </si>
  <si>
    <t>6104-3378-3233-0227</t>
  </si>
  <si>
    <t>سبحان بهلوری</t>
  </si>
  <si>
    <t xml:space="preserve">برج 12 مبلغ 250هزار تومن بیشتر واریزشد </t>
  </si>
  <si>
    <t>برج 8 پرداخت شده 2500 از اصل پول که کم شده (35000-2500)=32500 برج 12 مبلغ 300تومن بیشتر واریز شده از ماه قبل بوده</t>
  </si>
  <si>
    <t>9+13</t>
  </si>
  <si>
    <t>گل افشان محمدی</t>
  </si>
  <si>
    <t>11+14</t>
  </si>
  <si>
    <t xml:space="preserve"> شده25 +57م+20 م برج 10 مبلغ 4800 م واریز شده   برج 11 مبلغ 2م+3400م واریز شده  برج 12 مبلغ 5400 م واریزشده</t>
  </si>
  <si>
    <t>برج 11 مبلغ 121 م واریزشده از حواله بین بانکی</t>
  </si>
  <si>
    <t xml:space="preserve">برج 12 مبلغ 100م+15م  واریز شد </t>
  </si>
  <si>
    <t>برج 12 مبلغ 2500م +500تومن واریز شده</t>
  </si>
  <si>
    <t>مریم غلامی زن علی غلامی تیگاب</t>
  </si>
  <si>
    <t xml:space="preserve"> برج 9در تاریخ 23 مبلغ 10م+10م  واریز شده </t>
  </si>
  <si>
    <t>امیر قربانی</t>
  </si>
  <si>
    <t>حانیه زردادخانی</t>
  </si>
  <si>
    <t>برج 12 مبلغ 2400م واریز شده</t>
  </si>
  <si>
    <t xml:space="preserve">برج 11 مبلغ 2200م + 2200 م واریز شده  برج 12 مبلغ 73000م به عنوان اصل پول واریز شد </t>
  </si>
  <si>
    <t xml:space="preserve">برج 12 مبلغ 1500 م +750تومن واریز شد تسویه شد </t>
  </si>
  <si>
    <t>معصومه سادات حسینی</t>
  </si>
  <si>
    <t>برج 12 مبلغ 4500م+5م واریز شده</t>
  </si>
  <si>
    <t xml:space="preserve">برج 12 مبلغ 6940م واریز شده 2بار هم تعریف شده یکی باید بشه یانه 6940در برج 9 واریزشده </t>
  </si>
  <si>
    <t xml:space="preserve">  برج 12 مبلغ 10م واریز شده( 10م واریز شده برج 9 .11)</t>
  </si>
  <si>
    <t>آرزو فاطمی کلوتی</t>
  </si>
  <si>
    <t>برج 11 مبلغ 5م +1م+1250م  واریز شده  برج 12 مبلغ 5م +3250م واریز شد</t>
  </si>
  <si>
    <t>و برج 10و9    4650م  برج 11 .12مبلغ 5580م واریز شده</t>
  </si>
  <si>
    <t>برج 12 مبلغ 1م +250تومن واریزشده</t>
  </si>
  <si>
    <t>یعقوب عبداللهی</t>
  </si>
  <si>
    <t xml:space="preserve">برج 10 4500 م واریز شده+    4500م واریز در برج 9   برج 11 مبلغ 5م+4500م  واریز شده  برج 12 مبلغ 30م +8م +4500 م واریز شده </t>
  </si>
  <si>
    <t>برج 10 مبلغ 2500 واریز شده   2000م واریز شده برج 9  برج 11 مبلغ 2500م واریز   برج 12 مبلغ 2500م واریز شده</t>
  </si>
  <si>
    <t>6037-9982-0667-4607</t>
  </si>
  <si>
    <t>5041-7210-9452-3686</t>
  </si>
  <si>
    <t xml:space="preserve">     برج 10 (100+50+50)( 100+100+70 +5  در برج 9 واریز شده )  برج 11 (25م +50م )  برج 12 مبلغ 25م واریز شده</t>
  </si>
  <si>
    <t xml:space="preserve"> برج 11 مبلغ 5م واریزشده از اصل    (برج 8 و9 واریز شده ) از اصل پول 1م کسر شده برج 10   +4م  برج 12 مبلغ 15م+3000م واریز شده   تسویه کامل شد </t>
  </si>
  <si>
    <t xml:space="preserve">                                                 برج 12 مبلغ 650م =6500 م واریز شده 09/25  آذر باید 5250واریز شود از دی 6500 باید واریز بشه اصل مشارکت افزایش داده</t>
  </si>
  <si>
    <t xml:space="preserve">فرشاد صادقی </t>
  </si>
  <si>
    <t xml:space="preserve">شماره شبا </t>
  </si>
  <si>
    <t>مبلغ 70م واریز شده</t>
  </si>
  <si>
    <t>6104-3378-9804-9364</t>
  </si>
  <si>
    <t>برج 9 و11.10.12مبلغ 600 واریز شده</t>
  </si>
  <si>
    <t xml:space="preserve">برج 12 مبلغ 11م +11400م +2500م واریز شده </t>
  </si>
  <si>
    <t xml:space="preserve">تسویه کامل شده </t>
  </si>
  <si>
    <t xml:space="preserve">  برج 12 400تومن واریز شده200تومن واریز در برج 9</t>
  </si>
  <si>
    <t>برج 12 مبلغ 3م وایزشده</t>
  </si>
  <si>
    <t>6104-3374-2830-8710</t>
  </si>
  <si>
    <t>زهرا حسینی</t>
  </si>
  <si>
    <t>6104-33-5998</t>
  </si>
  <si>
    <t>1401/01/01</t>
  </si>
  <si>
    <t>برج 1 مبلغ 6م واریز شده</t>
  </si>
  <si>
    <t>فاطمه میرکی قرائی</t>
  </si>
  <si>
    <t>برج 12 مبلغ 35600م واریز شده برج 1/2 مبلغ 10م واریز شده</t>
  </si>
  <si>
    <t xml:space="preserve">عبدالحسین کامگارپور </t>
  </si>
  <si>
    <t xml:space="preserve"> 3مبلغ 1تومن واریز شده 28 مبلغ 10500م </t>
  </si>
  <si>
    <t xml:space="preserve">برج 1/6مبلغ 10م واریز شده </t>
  </si>
  <si>
    <t xml:space="preserve">مبلغ 5300  برج 10 واریز شده  برج 1/6 مبلغ 25600م  واریز شده </t>
  </si>
  <si>
    <t>برج1/6مبلغ 6400م واریز شده</t>
  </si>
  <si>
    <t xml:space="preserve">مبلغ 3و4 تومن واریز شده برج 11  </t>
  </si>
  <si>
    <t xml:space="preserve">مجتبی نیکفرجام سالار آبادی </t>
  </si>
  <si>
    <t>برج1/6مبلغ 1800 م واریز شده</t>
  </si>
  <si>
    <t>مرتضی غلامی</t>
  </si>
  <si>
    <t xml:space="preserve"> مبلغ 138 ملیون بابت چک راسی میباشد 15500واریز شده در این تاریخ 10/6  برج 11 مبلغ 15500 م +1م واریز شده برج 12 مبلغ 15500م واریز شده  برج 1/7مبلغ 15500م </t>
  </si>
  <si>
    <t xml:space="preserve">برج 11+12 مبلغ 10م +10م واریز شده  برج 1/7مبلغ 10م </t>
  </si>
  <si>
    <t xml:space="preserve">  برج 1/7مبلغ 11550م واریزشده    11550برج 10+12 واریز شده</t>
  </si>
  <si>
    <t xml:space="preserve">  برج 1/7 مبلغ 1900م واریز شد 9150واریز شد</t>
  </si>
  <si>
    <t>1+5+8</t>
  </si>
  <si>
    <t xml:space="preserve">میثم قاسم زاده </t>
  </si>
  <si>
    <t>6104-3379-7896-5539</t>
  </si>
  <si>
    <t xml:space="preserve">برج 1/8 مبلغ 2600م واریز شده که سود مشارکت 3م که 400تومن بدهکاری طرف بود </t>
  </si>
  <si>
    <t xml:space="preserve">اصل پول تسویه شد در برج 1/8 </t>
  </si>
  <si>
    <t>علی عبداللهی(اکرم ساری)</t>
  </si>
  <si>
    <t>6+7+8</t>
  </si>
  <si>
    <t xml:space="preserve">برج 1/8 مبلغ 15500م واریزشده </t>
  </si>
  <si>
    <t>غلامرضا فخر دهقان کاریزنوئی</t>
  </si>
  <si>
    <t xml:space="preserve">واریزی برج11. 10 زمان 2 بوده   واریز برج 12 توسال جدید انجام شده </t>
  </si>
  <si>
    <t>برج 1/8مبلغ 23م واریزشده</t>
  </si>
  <si>
    <t>7+8</t>
  </si>
  <si>
    <t>برج 11 مبلغ 8م +26م واریزشده  برج 1/8 مبلغ 6600م واریز شده</t>
  </si>
  <si>
    <t>6104-3389-2045-1453</t>
  </si>
  <si>
    <t xml:space="preserve">برج 11مبلغ 15م واریز شده برج 12 مبلغ 20م واریزشده  برج 1/8 مبلغ 32م واریز شده </t>
  </si>
  <si>
    <t xml:space="preserve">برج 11 مبلغ 9م واریزشده ( 3700 واریز شده)  برج 12 مبلغ 5100م واریز شده  </t>
  </si>
  <si>
    <t xml:space="preserve">   12800واریز شده</t>
  </si>
  <si>
    <t>برج 1/6مبلغ 10700م توسط علی آقای عزیز عربی پرداخت شده</t>
  </si>
  <si>
    <t>سبحان بهلوری(پریسا خنک بان )</t>
  </si>
  <si>
    <t xml:space="preserve">قرار شد 15م دیگه به اصل اضافه شه که 80م میشه واریزی هم به پریسا خنک بان هست </t>
  </si>
  <si>
    <t>8+9</t>
  </si>
  <si>
    <t>برج 1 مبلغ 4م+4م واریزشده</t>
  </si>
  <si>
    <t xml:space="preserve">محمد حسین پور </t>
  </si>
  <si>
    <t>برج 12 مبلغ 2250م واریزشده برج 1/9 مبلغ 2250م واریز شده</t>
  </si>
  <si>
    <t>6037-7011-9202-3973</t>
  </si>
  <si>
    <t>برج 12 مبلغ 25م +15م واریز شده  (  20م واریز شده)  برج 1/7مبلغ 20م+20م  واریزشده</t>
  </si>
  <si>
    <t>ملیحه علی میرزایی</t>
  </si>
  <si>
    <t>برج 11.12 هم واریز شده  برج 10 مبلغ 21م. 21م واریز شده   برج 1/9مبلغ 11م  واریزشده</t>
  </si>
  <si>
    <t>8+10</t>
  </si>
  <si>
    <t>برج 12 مبلغ 5م واریز شده  1/10مبلغ 5م واریز شده</t>
  </si>
  <si>
    <t>6037-6916-6162-6820</t>
  </si>
  <si>
    <t xml:space="preserve">مجتبی چمنی ریابی </t>
  </si>
  <si>
    <t>5041-7210-2681-1779</t>
  </si>
  <si>
    <t xml:space="preserve">بنام زهرا شفیعی برج 10واریز شده   برج 12مبلغ 10 م واریز شده  برج 1/7 مبلغ 7950م +1م واریز شد </t>
  </si>
  <si>
    <t xml:space="preserve"> برج 11 مبلغ 1250م +17500م واریزشده( 1850 واریز  برج 12 مبلغ 1250م واریز شده  برج 1/10 مبلغ 1250م  واریز شد</t>
  </si>
  <si>
    <t>صدیقه  جیم آبادی</t>
  </si>
  <si>
    <t>مینا خالدی</t>
  </si>
  <si>
    <t xml:space="preserve">زهره جاوید </t>
  </si>
  <si>
    <t>6277-6012-9611-3655</t>
  </si>
  <si>
    <t>برج1/11مبلغ 8م واریز شد</t>
  </si>
  <si>
    <t xml:space="preserve">برج 11 مبلغ 10م واریز شده  </t>
  </si>
  <si>
    <t xml:space="preserve">برج 11 مبلغ 2750م+3500م واریز شده  برج 1/12مبلغ 3500م+9500 م واریز </t>
  </si>
  <si>
    <t>برج 1/7مبلغ 3م +5م +7م واریز شده</t>
  </si>
  <si>
    <t>7+12</t>
  </si>
  <si>
    <t xml:space="preserve">مبلغ 600 در برج 9 مبلغ 500 برج 10  مبلغ 500 برج 11   برج 1401/1  تسویه شد به حساب مصیب عبدالهی واریز شده اصل پول داده شده </t>
  </si>
  <si>
    <t>6104-33-4336</t>
  </si>
  <si>
    <t xml:space="preserve">برج 11 مبلع 250تومن واریز شده      3مبلغ 250و20مبلغ 1م واسه برج 9   </t>
  </si>
  <si>
    <t>قاسم حسینی (پسر معصومه پورخواجه )</t>
  </si>
  <si>
    <t xml:space="preserve">   برج 12 مبلغ 3500م واریز شده   3500م +14750 م برج 11  واریز شده</t>
  </si>
  <si>
    <t>به حساب مامانش ریخته میشه</t>
  </si>
  <si>
    <t>برج 10 مبلغ 12500م واریز شده برج 9 مبلغ 4270 م واریز شده برج 12 مبلغ 13م واریزشده   برج 1/13 مبلغ 13800م واریز شده</t>
  </si>
  <si>
    <t xml:space="preserve">برج 11 مبلغ 9 م واریز شود   10م واریز شده برج 10  برج 12 مبلغ 2500م +9500م واریزشده  برج 1/9مبلغ 2500م 1/13 مبلغ 9500م </t>
  </si>
  <si>
    <t>6104-3375-6016-3253</t>
  </si>
  <si>
    <t>ام البنین کامگارپور(محسن غلامی کریزان  )</t>
  </si>
  <si>
    <t xml:space="preserve">برج 1/14مبلغ 900تومن </t>
  </si>
  <si>
    <t xml:space="preserve">ریحانه کامگارپور </t>
  </si>
  <si>
    <t>واریز شده به کارت افضل کامگارپور</t>
  </si>
  <si>
    <t xml:space="preserve">برج 9 و10   1500واریز شده  برج 12 مبلغ 2م واریزشده  برج 1/14مبلغ 2م واریز </t>
  </si>
  <si>
    <t>معصومه بیرجندی</t>
  </si>
  <si>
    <t>6104-3377-9793-7271</t>
  </si>
  <si>
    <t>12+13+14</t>
  </si>
  <si>
    <t>برج 11 مبلغ 13250م +56700م  واریز شده  برج 12 مبلغ 13250م واریز شده   برج 1/12مبلغ 3م برج 1/13مبلغ 5م    برج 1/14 مبلغ 5250م واریزشده</t>
  </si>
  <si>
    <t>از 10 میلیون 3م واریز شد برج 12 مبلغ 10م واریزشده  برج 1/14مبلغ 10م واریز شد</t>
  </si>
  <si>
    <t xml:space="preserve">برج 1/13مبلغ 4500م +4500م واریز شده </t>
  </si>
  <si>
    <t>برج 11 مبلغ 300 تومن واریزی سه ماهه 10.11.12  برج 1/14مبلغ 600تومن برج 1/15مبلغ 1م واریز شده</t>
  </si>
  <si>
    <t>عفت بهلولی دو نخی</t>
  </si>
  <si>
    <t>برج 1/15مبلغ 1م +1750م واریز شد</t>
  </si>
  <si>
    <t xml:space="preserve">       برج 12 مبلغ 750تومن    ( واریز شده 16900در برج9( 600 واریز شده)  واریز شده) برج 10 مبلغ 750 تومن برج 11 مبلغ 5م واریز شده  برج 1/15مبلغ 30م واریز شده </t>
  </si>
  <si>
    <t>14+16</t>
  </si>
  <si>
    <t>برج 11 مبلغ 10710 م +31500م  واریز شده برج 12 مبلغ 9م واریزشد  برج 1/14مبلغ 14م +50م واریز شد</t>
  </si>
  <si>
    <t xml:space="preserve">برج 11 مبلعغ 26620 م واریز شده  برج 12 مبلغ 10750م +20م واریز شده   برج 1/16 مبلغ 30750م </t>
  </si>
  <si>
    <t>7+8+17</t>
  </si>
  <si>
    <t xml:space="preserve">  ومبلغ 5 م تومن 18 واریز شده 17 مبلغ 250تومن برج 9 برج 10 مبلغ 11250 نومن واریز شده برج 11 مبلغ 3+3م+11250 م واریز شده  برج 12 مبلغ 3م +5م +5م +3م+3م  +7م واریزشده   برج 1/7مبلغ 5م +7500م +2م واریز شده</t>
  </si>
  <si>
    <t xml:space="preserve">اعظم صالحان </t>
  </si>
  <si>
    <t>برج 10 مبلغ 10م واریز شده برج 1/17 مبلغ 3500م +1675م واریز شده</t>
  </si>
  <si>
    <t>برج 1/16 +1/18مبلغ10م+10م واریزشد</t>
  </si>
  <si>
    <t>6104-3389-1676-3366</t>
  </si>
  <si>
    <t>برج 1/17مبلغ 2م+5م واریزشد</t>
  </si>
  <si>
    <t>8+18</t>
  </si>
  <si>
    <t>برج 1/18مبلغ35م +11770م واریز شد 7400واریز شده این برج چلا</t>
  </si>
  <si>
    <t>اشرف استیری</t>
  </si>
  <si>
    <t>شبا واریز شده</t>
  </si>
  <si>
    <t>برج 12 مبلغ 82م واریزشده واسه آقای نبازجو هست برج 12 مبلغ 34م واریز شده   برج 1/18مبلغ 5م واریزشد</t>
  </si>
  <si>
    <t xml:space="preserve">محمدرضا جلالی </t>
  </si>
  <si>
    <t>6104-3376-5453-7156</t>
  </si>
  <si>
    <t>برج 12 مبلغ 2500 م واریزشده برج 1/20مبلغ 250م واریز شد</t>
  </si>
  <si>
    <t xml:space="preserve">برج 1/20مبلغ 750تومن </t>
  </si>
  <si>
    <t>1+7+16+21</t>
  </si>
  <si>
    <t xml:space="preserve">حسین عطائی </t>
  </si>
  <si>
    <t xml:space="preserve">بابت 14م راسی تسویه کامل شد مبلغ 2 م برج 9 واریز شده 9/29  برج 12 مبلغ5م +7م واریز شده  برج 1/20مبلغ 5م +7م </t>
  </si>
  <si>
    <t xml:space="preserve">1/22مبلغ 800تومن </t>
  </si>
  <si>
    <t>برج 10 مبلغ 5600 مواریز شده  2م واریز شده  برج 11 مبلغ 40م از اصل پول کسر شده برج 11 مبلغ 4م واریز شده برج 12 مبلغ 4م واسه سمیه خدادوست 2م واسه بی بی زهرا تنها واریزشده برج 1/22مبلغ 6م واریز</t>
  </si>
  <si>
    <t>21+22</t>
  </si>
  <si>
    <t xml:space="preserve">برج 1/22مبلغ 5م +2750م واریز شد </t>
  </si>
  <si>
    <t>9+22</t>
  </si>
  <si>
    <t>14+16+23</t>
  </si>
  <si>
    <t>17+23</t>
  </si>
  <si>
    <t xml:space="preserve">برج 1/8 مبلغ 1350م +1500م </t>
  </si>
  <si>
    <t>20+22+23</t>
  </si>
  <si>
    <t xml:space="preserve">برج 1/20مبلغ 15م+23500م +12م +11500 واریز شد </t>
  </si>
  <si>
    <t>محمد سلیمانی</t>
  </si>
  <si>
    <t>1/25مبلغ 10م واریز شده</t>
  </si>
  <si>
    <t>برج 11 مبلغ 44280 م واریز شده   6300م +20م  برج 9  برج 1/25مبلغ 30م +18م واریز شد</t>
  </si>
  <si>
    <t>25+26</t>
  </si>
  <si>
    <t xml:space="preserve"> برج 9 25م واریز شده 8م واریز شده به شماره کارت دیگه  برج 10( 4500)(3 م)(34500)  برج 1/27مبلغ 37500م واریز شده </t>
  </si>
  <si>
    <t>15+16+27</t>
  </si>
  <si>
    <t>امیر حاجی میری</t>
  </si>
  <si>
    <t xml:space="preserve"> برج 8(800واریز شده)  برج 10 مبلغ 1600+800واریز شده  برج 11 مبلغ 800 تومن برج 1/2مبلغ 800تومن+20800 م  واریز شده</t>
  </si>
  <si>
    <t xml:space="preserve">میزان مشارکت تا 15 آذر 6میلیون از 15 دی 7040 میباشد مبلغ 50م از اصل کم شده   مبلغ 70 م از اصل پول واریز به پدرش   برج  11 مبلغ 4م واریزشده  برج 12 4م +4م واریز شد </t>
  </si>
  <si>
    <t>3+27</t>
  </si>
  <si>
    <t>600تومن واریز شده</t>
  </si>
  <si>
    <t xml:space="preserve"> واریز شده1200+350+1000 در برج 9   برج 1/27مبلغ 500تومن </t>
  </si>
  <si>
    <t>25+28</t>
  </si>
  <si>
    <t xml:space="preserve">1/28مبلغ 6 م واریز شد </t>
  </si>
  <si>
    <t xml:space="preserve">حسن کاشانی </t>
  </si>
  <si>
    <t>10+28</t>
  </si>
  <si>
    <t xml:space="preserve">برج 10و11 و12مبلغ 5000 م واریز شده    7 م واریز شد 1/29مبلغ 1900+3100 واریزشد </t>
  </si>
  <si>
    <t>9+25+30</t>
  </si>
  <si>
    <t>برج 10مبلغ 3750 ومبلغ 2500واریز شده  برج 1/9 مبلغ 5م+8500م +5م  واریز شده</t>
  </si>
  <si>
    <t>8+30</t>
  </si>
  <si>
    <t xml:space="preserve"> در برج 8 15م واریز شده   1/30مبلغ 250تومن </t>
  </si>
  <si>
    <t>30+31</t>
  </si>
  <si>
    <t xml:space="preserve">  برج 12 100م +100م+100م +68550 م +110م واریز شده( 139750 واریز شده)  1/30 مبلغ 21750م+50م  واریز شد</t>
  </si>
  <si>
    <t>6+8+28+29+30+31</t>
  </si>
  <si>
    <t>8+10+31</t>
  </si>
  <si>
    <t>9+31</t>
  </si>
  <si>
    <t>1401/02/01</t>
  </si>
  <si>
    <t xml:space="preserve">1200+550=1750 برج 2 واریز شده </t>
  </si>
  <si>
    <t>11م واریز شده 2/20</t>
  </si>
  <si>
    <t xml:space="preserve">  برج 12 مبلغ 6600 م واریز شده 6600م برج 9 واریز شده  برج 1/21مبلغ 3م +2م +1600م واریز عباس آقا 5400 پیرزنها 1200جمعا 6600 </t>
  </si>
  <si>
    <t>عفت بهلولی دونخی</t>
  </si>
  <si>
    <t xml:space="preserve">   برج 12 مبلغ 2250 م واریز شده (6/24از اصل سرمایه مبلغ 25 واریز شده)   برج 1/22مبلغ 2500م واریز برج 2/21 مبلغ 2500  واریز شد </t>
  </si>
  <si>
    <t xml:space="preserve">برج 9 مبلغ 100 م  +   30+ 50م واریز شد برج 10 مبلغ 50 م + 70م+33500 م واریز شده  برج 12 مبلغ 50م +100م +21م واریزشده  برج 1/14مبلغ 50م +30م +50م واریز شدبرج 2/22مبلغ 50م  واریزشد </t>
  </si>
  <si>
    <t>صفیه علی میرزائی</t>
  </si>
  <si>
    <t>مبلغ 2م واریز شده 2/23</t>
  </si>
  <si>
    <t xml:space="preserve">برج 11 مبلغ 1م +1م واریز شده  برج 1/15مبلغ 3م +3م +10م واریز شده برج 2/24مبلغ 16 م واریز شده </t>
  </si>
  <si>
    <t xml:space="preserve">برج 11 مبلغ 1م +5م واریز شده   برج 12 مبلغ 5م +5م +1م اریز شده  برج 1/9 مبلغ 5م +6م واریز شده برج 2/24 مبلغ 6م واریز شده </t>
  </si>
  <si>
    <t xml:space="preserve">برج11 مبلغ 10م واریز شده10م واریز شده برج 9 برج 12مبلغ 10م واریزشده  برج 2/24مبلغ 12م واریزشده </t>
  </si>
  <si>
    <t>مریم اردونی ثانی</t>
  </si>
  <si>
    <t xml:space="preserve">محمد گلذاری </t>
  </si>
  <si>
    <t xml:space="preserve">برج 12 مبلغ 5م +2500م واریز شده  برج 2/24مبلغ 10م واریزشد </t>
  </si>
  <si>
    <t xml:space="preserve">واریز شده  9600 ( 5) (هفتگی 9600تومن واریز میگردد برج 9 درتارخ (13) 16600 درتاریخ (21) مبلغ 5 م در تاریخ 28 برج 9  واریزهای برج 10(14200)( 25)(51600)(8700)(6000)   برج 11( 28100م +50م )برج 12 مبلغ 4450م +7250م+10م واریزشده برج 2/25مبلغ 50م </t>
  </si>
  <si>
    <t>برج 10 مبلغ 6000 م واریز شده    4م واریز شده برج 9  برج 11 مبلغ 6م واریز شده  برج 12 مبلغ 3م واریز شده برج  2/25مبلغ 6500م واریز</t>
  </si>
  <si>
    <t>زهرا نسائی</t>
  </si>
  <si>
    <t>ابوالفضل عبدالهی</t>
  </si>
  <si>
    <t>6037-6975-4368-2907</t>
  </si>
  <si>
    <t>شاه محمد بهلوری برج 2/26مبلغ 10500م واریزشده</t>
  </si>
  <si>
    <t>18+20+22+27</t>
  </si>
  <si>
    <t xml:space="preserve">                        برج 10 مبلغ+2000+ 15000  ) (1500 +2000+2000+2000+5000  واریز شد )  برج 11 مبلغ 25700م+5م +4م+800تومن  واریز شده  برج 12 8م +10م +5م +5م +2م +1م+4م واریز شده   برج 1/6 مبلغ 3700م برج 2/18 مبلغ 2م +9م +10م+15م </t>
  </si>
  <si>
    <t xml:space="preserve">برج 10 مبلغ 1 م +4500 م  واریز شده  برج 11 مبلغ 1م +1 م +7م  واریز شده  برج 1/10مبلغ 1م +5م واریز شد مبلغ 2م بدهکار هست 2/27مبلغ 3م واریز شد </t>
  </si>
  <si>
    <t xml:space="preserve">فاطمه شکوهی فر </t>
  </si>
  <si>
    <t>آرزو کامگاری</t>
  </si>
  <si>
    <t xml:space="preserve">برج 12 مبلغ 5م واریز شده برج 11 مبلغ 5م واریز شده مبلغ 6 م واریزی فروردین ماه 1401 برج 2/28 مبلغ 20میلیون واریز شد </t>
  </si>
  <si>
    <t>20+28</t>
  </si>
  <si>
    <t xml:space="preserve">2/20مبلغ 2م واریز شد 2/28مبلغ 500تومن </t>
  </si>
  <si>
    <t xml:space="preserve">تومن برج 10 مبلغ9م واریز باشه  برج 1/10مبلغ 4900م +3000م +1100م واریز شده مبلغ 900تومن 2/27 ومبلغ 8100م 2/30 واریز شد </t>
  </si>
  <si>
    <t>27+30</t>
  </si>
  <si>
    <t xml:space="preserve">مبلغ +19750م برج 10 واریز شد برج 12 مبلغ 22500م +10م واریزشده  برج 1/6مبلغ 7م برج 2/30 مبلغ 30525م واریزشده </t>
  </si>
  <si>
    <t xml:space="preserve">برج 10مبلغ 5500 واریز شده  ( 5م واریز شده برج 9چلا )  برج 11 مبلغ5500 م +6م واریزشدبرج 2/30 مبلغ 5500م واریز شده </t>
  </si>
  <si>
    <t>هایده خیامی</t>
  </si>
  <si>
    <t>6104-7309</t>
  </si>
  <si>
    <t xml:space="preserve">2/31 مبلغ 3م واریز شد </t>
  </si>
  <si>
    <t>جلال ملکی</t>
  </si>
  <si>
    <t>6037-5624</t>
  </si>
  <si>
    <t>برج 2/31مبلغ 5م واریز شد</t>
  </si>
  <si>
    <t>1401/03/01</t>
  </si>
  <si>
    <t xml:space="preserve">عاطفه نارویی برج 3/1 مبلغ 600تومن واریزشد </t>
  </si>
  <si>
    <t>6104-3373-6719-7934</t>
  </si>
  <si>
    <t>برج 3/1مبلغ 7500م واریز شد</t>
  </si>
  <si>
    <t xml:space="preserve">برج 11 مبلغ 50 م واریز شده ( 7م واریز شده+47 م برج 9 واریز شده)  برج 12 مبلغ 30م +27م واریز شده  برج 1/6 مبلغ 20م +10م +50م +20م +30 م +11م+30م  واریز شد2/27 مبلغ 50م واریزشدبرج 3/1مبلغ 15م واریز شد </t>
  </si>
  <si>
    <t xml:space="preserve">اسدااله کامگاری </t>
  </si>
  <si>
    <t>کبری مودی</t>
  </si>
  <si>
    <t>6037-6005</t>
  </si>
  <si>
    <t xml:space="preserve">از دی ماه 10م واریز میشه تا 1401/2 ماهانه.. خرداد1401 مبلغ 9 م واریز میشه ..از تیر ماه 11500 م واریزی هست  برج .11 مبلغ 10م واریز شده برج 12 مبلغ 10م +10م واریز شده فروردین 1401 واریز شده برج 2/20مبلغ 3م واریزشد برج 3/1 مبلغ 9م واریزشد </t>
  </si>
  <si>
    <t xml:space="preserve">برج 3/1مبلغ 17500م واریز شد </t>
  </si>
  <si>
    <t xml:space="preserve">سید حمید ابراهیمی تقی آباد </t>
  </si>
  <si>
    <t>6104-8238</t>
  </si>
  <si>
    <t xml:space="preserve">ازیک فرودین 125 +750=875 وازی 1فروردین از اردیبهشت 1500 میشه برج 3/1 مبلغ 2700م واریز شد </t>
  </si>
  <si>
    <t>6395-9911-7636-2648</t>
  </si>
  <si>
    <t xml:space="preserve">برج 3/1مبلغ 12600م واریز شده </t>
  </si>
  <si>
    <t xml:space="preserve">  برج 11 مبلغ 20 م واریز شده( 50م +50م) برج 1/1مبلغ 50م +50م+10830م +10م برج 3/1مبلغ 50م واریزشد </t>
  </si>
  <si>
    <t>برج 9( 1500واریز شده) برج 10 -11-12مبلغ 3750 واریز شده 1/30مبلغ 4500م 3/1 مبلغ 4850م واریز شد</t>
  </si>
  <si>
    <t>1+2</t>
  </si>
  <si>
    <t xml:space="preserve">برج 10 مبلغ 10 م+14500واریز شده  (  10م واریز شده +15 م واریز شده برج 9)  برج 12 مبلغ 15 م +7م واریز شد برج 1/16 مبلغ 10م +14500م برج 3/1مبلغ 5م +9700م واریز شد </t>
  </si>
  <si>
    <t>برج 11 مبلغ 10 م +30م واریز شده  برج 12 مبلغ 7850م+5م  واریز شده  برج 1/27مبلغ 3250م واریزشد 2/28مبلغ 3250م واریز شده 3/3 مبلغ 11م واریزشده</t>
  </si>
  <si>
    <t>1+3</t>
  </si>
  <si>
    <t xml:space="preserve">برج 11 مبلغ 10م +13120 م واریز شده  برج 12 مبلغ 76300 م واریز شده   برج 1/11مبلغ     10م  برج 1/14مبلغ 6300م واریزشده برج 3/1مبلغ 36300م +44600م واریزشد </t>
  </si>
  <si>
    <t>علم کامکاری</t>
  </si>
  <si>
    <t xml:space="preserve">برج 3/3مبلغ 10200م واریزشده </t>
  </si>
  <si>
    <t xml:space="preserve">برج 11 مبلغ 11840 م واریز شده  برج 12 مبلغ 12م واریزشده  برج 1/1 مبلغ 5م +5م +2880م  واریز شد 2/28مبلغ 5م واریز برج 3/3مبلغ 7440م  واریز شده </t>
  </si>
  <si>
    <t xml:space="preserve">اضافه به خاطر اینکه از 23 اورده   3000 م واریز شده برج 10   برج 11 مبلغ 5250تومن واریز شده  برج 12 مبلغ 5250م واریزی عمو علی ودخترش برج 1/1 مبلغ 2750م برج 3/3 مبلغ 2750م واریزشد </t>
  </si>
  <si>
    <t xml:space="preserve">از اول بهمن  ماه 200+107=307 اصل پول میشه سود مشارکت 16.490 م   برج 11 مبلغ 28600 م واریز شده  برج 12 مبلغ 22860 م +6م +100م واریز شده   برج 1/8 مبلغ 19600م واریز شد که برگشت به حساب رضا دوباره 2/26مبلغ 10م برج 3/3مبلغ 9600م واریزشد </t>
  </si>
  <si>
    <t>برج 11 +12مبلغ 4م+4م  واریز شده برج 3/3 مبلغ 4م واریزشد</t>
  </si>
  <si>
    <t xml:space="preserve">زینب صالحان </t>
  </si>
  <si>
    <t>5894-9568</t>
  </si>
  <si>
    <t xml:space="preserve">محمد ایمان نژاد </t>
  </si>
  <si>
    <t xml:space="preserve">   برج 9   2م واریز شده  برج 11 مبلغ 1238 تومن واریز شده  2خردادمبلغ 1900واریز شده از تیرماه مبلغ 3675واریز میشه</t>
  </si>
  <si>
    <t xml:space="preserve">برج 11 مبلغ 1800 واریز شده  برج 12 مبلغ 1900م +1800م واریزشده برج 3/4مبلغ 1900م </t>
  </si>
  <si>
    <t>فاطمه غلامی جدید (همسر مجتبی غلامی )</t>
  </si>
  <si>
    <t xml:space="preserve">پروین خنک بان </t>
  </si>
  <si>
    <t xml:space="preserve">سفته بنام زهرا رضایی برج 12 مبلغ 3500م واریز شده  برج 1/8مبلغ 4750م واریز شده برج 3/4مبلغ 4750م </t>
  </si>
  <si>
    <t xml:space="preserve">فاطمه کریمی شریف </t>
  </si>
  <si>
    <t xml:space="preserve">برج 1/7مبلغ 7م واریزشده برج 3/4 مبلغ 24400م واریز شد </t>
  </si>
  <si>
    <t xml:space="preserve">برج 9 واریز شده برج1/1 مبلغ 4500م برج 3/4مبلغ 5م واریز شد </t>
  </si>
  <si>
    <t>برج 12 مبلغ 24500 واریز شده برج 3/5 مبلغ 2050م واریز شده</t>
  </si>
  <si>
    <t xml:space="preserve">برج 11 مبلغ 12500 واریز شده  برج 12 مبلغ 22500 واریز شده  برج 1/8 مبلغ 12500م+10م واریزشده برج 3/5 مبلغ 20م +2500م واریز شد </t>
  </si>
  <si>
    <t xml:space="preserve">برج 9 ( 5360واریز شده)  برج 11 مبلغ 14460 م واریز شده  برج 12 مبلغ 14460م واریز شده برج 3/5 مبلغ 14460 م واریز شد </t>
  </si>
  <si>
    <t>برج 10مبلغ 9100 واریز شده   برج 11 مبلغ 20م +2400 م+9910 م برج 12مبلغ 22400م +5م+4910م واریزشده   برج 1/8مبلغ 22400م واریز شده برج 3/5مبلغ 23560م واریز شد</t>
  </si>
  <si>
    <t xml:space="preserve">برج 3/3 مبلغ 40م +22500 م واریز شد </t>
  </si>
  <si>
    <t xml:space="preserve">فاطمه کامگاری </t>
  </si>
  <si>
    <t xml:space="preserve">برج 12 مبلغ 69م واریز شده برج 3/5مبلغ 5م  واریز شد </t>
  </si>
  <si>
    <t xml:space="preserve">برج 3/5مبلغ 5100م واریز شد </t>
  </si>
  <si>
    <t xml:space="preserve"> در برج 9    ( 18600چرا واریز شده) برج 10 مبلغ 30300 م واریز شده برج 12 مبلغ 31300 واریز شده  برج 1/6 مبلغ 20م واریز شده  برج 3/5مبلغ 30م واریز شد </t>
  </si>
  <si>
    <t xml:space="preserve">برج 11 مبلغ 22 م واریز شده برج 1/7مبلغ10م +12م واریز شدبرج 3/4مبلغ 20م +1500م واریزشد </t>
  </si>
  <si>
    <t>مریم بهزادی نژاد (خدیجه بهزادی نژاد)</t>
  </si>
  <si>
    <t xml:space="preserve">محسن بیک خراسانی </t>
  </si>
  <si>
    <t xml:space="preserve">  برج 12 2600م +22م+21م  از شبا واریز شده   برج 1/10مبلغ 1600 م واریز شدده برج 3/7 مبلغ 1600 م </t>
  </si>
  <si>
    <t xml:space="preserve">     در تارخ 13 برج 9 50م واریز شده 101م بدهکار هست برج 10 مبلغ 47 م واریز شده   برج 11 مبلغ 50 م واریز شده +برج 12 مبلغ 50م +14م واریزشده  برج 1/17مبلغ 7م+20م  واریز شد2/16 مبلغ 9م برج 3/7 مبلغ 14م واریز شد </t>
  </si>
  <si>
    <t xml:space="preserve">جواد محمد نیا </t>
  </si>
  <si>
    <t>برج 9و10 (    8850واریز شده)  برج 11 مبلغ 10م واریز شده برج 3/8 مبلغ 11م واریز شد</t>
  </si>
  <si>
    <t xml:space="preserve">برج 1/10مبلغ5م + 3100م واریز شده برج 3/8مبلغ 8100م واریز </t>
  </si>
  <si>
    <t xml:space="preserve">هادی جوینی </t>
  </si>
  <si>
    <t>6273-8110-7342-9430</t>
  </si>
  <si>
    <t xml:space="preserve">برج 3/8 مبلغ 1250م واریز شد </t>
  </si>
  <si>
    <t xml:space="preserve">برج 12 مبلغ 3750م +3750م +3750م واریزشده  1/31مبلغ 3750م واریز شد 2/28 مبلغ 3750واریز شد برج 3/8مبلغ 5م واریز شد </t>
  </si>
  <si>
    <t xml:space="preserve"> در برج 8 7500واریز شده برج 3/8مبلغ 12500م واریز شد </t>
  </si>
  <si>
    <t xml:space="preserve">مهدی برزن </t>
  </si>
  <si>
    <t xml:space="preserve">برج 1/8مبلغ4700م واریز شده برج 3/8 مبلغ 11250م واریز شد </t>
  </si>
  <si>
    <t xml:space="preserve"> برج 10 مبلغ 5 م واریز شده  20م واریز شده+50 م واریز شد برج 11 مبلغ 10م برج 1/6 مبلغ 20م+15م+13550م واریز شده برج 3/8 20م واریز شد </t>
  </si>
  <si>
    <t xml:space="preserve">مهدی غلامی </t>
  </si>
  <si>
    <t xml:space="preserve">  برج 11 مبلغ 23100 م واریز شده (1500بابت شیرینی داداش هست ) برج 12 مبلغ 30م واریز شده   برج 1/8مبلغ 25م +5م واریز شده برج 3/9مبلغ 30م واریز شد</t>
  </si>
  <si>
    <t xml:space="preserve">برج 11 مبلغ 8م +4600 مواریز شده  برج 3/9مبلغ 14م واریز شده </t>
  </si>
  <si>
    <t xml:space="preserve">برج 12 مبلغ 2500م واریز شده   1/10مبلغ 5500م واریز شد 3/9مبلغ 5500 م </t>
  </si>
  <si>
    <t>برج 1/20مبلغ 40م واریز شد برج 3/9مبلغ 42م واریز شده</t>
  </si>
  <si>
    <t xml:space="preserve">برج 12 .11مبلغ 4م واریزشده  برج 12 مبلغ 50م واریز شدبرج 3/9 مبلغ 6م بابت سه ماه واریزشد </t>
  </si>
  <si>
    <t>6104-3379-1404-3706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</si>
</sst>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20" x14ac:knownFonts="1">
    <font>
      <sz val="11"/>
      <color theme="1"/>
      <name val="Calibri"/>
      <family val="2"/>
      <scheme val="minor"/>
    </font>
    <font>
      <sz val="8"/>
      <color theme="1"/>
      <name val="Calibri"/>
      <family val="2"/>
      <scheme val="minor"/>
    </font>
    <font>
      <sz val="11"/>
      <color rgb="FFFFFF00"/>
      <name val="Calibri"/>
      <family val="2"/>
      <scheme val="minor"/>
    </font>
    <font>
      <sz val="16"/>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sz val="12"/>
      <color theme="1"/>
      <name val="Calibri"/>
      <family val="2"/>
      <scheme val="minor"/>
    </font>
    <font>
      <b/>
      <sz val="8"/>
      <color theme="1"/>
      <name val="Calibri"/>
      <family val="2"/>
      <scheme val="minor"/>
    </font>
    <font>
      <sz val="20"/>
      <color theme="1"/>
      <name val="Calibri"/>
      <family val="2"/>
      <scheme val="minor"/>
    </font>
    <font>
      <sz val="20"/>
      <color rgb="FFFF0000"/>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2"/>
      <name val="Calibri"/>
      <family val="2"/>
      <scheme val="minor"/>
    </font>
    <font>
      <sz val="12"/>
      <name val="Calibri"/>
      <family val="2"/>
      <scheme val="minor"/>
    </font>
    <font>
      <b/>
      <sz val="12"/>
      <color rgb="FFFF0000"/>
      <name val="Calibri"/>
      <family val="2"/>
      <scheme val="minor"/>
    </font>
    <font>
      <sz val="12"/>
      <color rgb="FFFF0000"/>
      <name val="Calibri"/>
      <family val="2"/>
      <scheme val="minor"/>
    </font>
    <font>
      <b/>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theme="4" tint="-0.249977111117893"/>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134">
    <xf numFmtId="0" fontId="0" fillId="0" borderId="0" xfId="0"/>
    <xf numFmtId="3" fontId="0" fillId="0" borderId="1" xfId="0" applyNumberFormat="1" applyBorder="1" applyAlignment="1">
      <alignment horizontal="center" vertical="center" wrapText="1"/>
    </xf>
    <xf numFmtId="0" fontId="0" fillId="0" borderId="1" xfId="0" applyBorder="1" applyAlignment="1">
      <alignment horizontal="center" vertical="center" wrapText="1"/>
    </xf>
    <xf numFmtId="3" fontId="0" fillId="2" borderId="1" xfId="0" applyNumberFormat="1" applyFill="1" applyBorder="1" applyAlignment="1">
      <alignment horizontal="center" vertical="center" wrapText="1"/>
    </xf>
    <xf numFmtId="3"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3" fontId="0" fillId="4" borderId="1" xfId="0" applyNumberFormat="1" applyFill="1" applyBorder="1" applyAlignment="1">
      <alignment horizontal="center" vertical="center" wrapText="1"/>
    </xf>
    <xf numFmtId="3" fontId="0" fillId="0" borderId="1" xfId="0" applyNumberFormat="1"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3" fontId="1" fillId="3"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5" xfId="0" applyBorder="1" applyAlignment="1">
      <alignment horizontal="center" vertical="center" wrapText="1"/>
    </xf>
    <xf numFmtId="3" fontId="0" fillId="0" borderId="5" xfId="0" applyNumberFormat="1" applyBorder="1" applyAlignment="1">
      <alignment horizontal="center" vertical="center" wrapText="1"/>
    </xf>
    <xf numFmtId="3" fontId="0" fillId="0" borderId="0" xfId="0" applyNumberFormat="1"/>
    <xf numFmtId="0" fontId="0" fillId="0" borderId="1" xfId="0" applyBorder="1" applyAlignment="1">
      <alignment horizontal="center" vertical="center" wrapText="1"/>
    </xf>
    <xf numFmtId="0" fontId="2" fillId="4" borderId="1" xfId="0"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0" xfId="0" applyFont="1"/>
    <xf numFmtId="0" fontId="7" fillId="3" borderId="1" xfId="0" applyFont="1" applyFill="1" applyBorder="1" applyAlignment="1">
      <alignment horizontal="center" vertical="center"/>
    </xf>
    <xf numFmtId="3" fontId="6" fillId="3" borderId="1" xfId="0" applyNumberFormat="1" applyFont="1" applyFill="1" applyBorder="1" applyAlignment="1">
      <alignment horizontal="center" vertical="center" wrapText="1"/>
    </xf>
    <xf numFmtId="0" fontId="7" fillId="0" borderId="1" xfId="0" applyFont="1" applyBorder="1" applyAlignment="1">
      <alignment horizontal="center" vertical="center"/>
    </xf>
    <xf numFmtId="0" fontId="3" fillId="3" borderId="1" xfId="0" applyFont="1" applyFill="1" applyBorder="1" applyAlignment="1">
      <alignment horizontal="center" vertical="center"/>
    </xf>
    <xf numFmtId="0" fontId="10" fillId="0" borderId="1" xfId="0" applyFont="1" applyBorder="1" applyAlignment="1">
      <alignment horizontal="center" vertical="center"/>
    </xf>
    <xf numFmtId="0" fontId="10" fillId="6" borderId="1" xfId="0" applyFont="1" applyFill="1" applyBorder="1" applyAlignment="1">
      <alignment horizontal="center" vertical="center"/>
    </xf>
    <xf numFmtId="0" fontId="7" fillId="6" borderId="1" xfId="0" applyFont="1" applyFill="1" applyBorder="1" applyAlignment="1">
      <alignment horizontal="center" vertical="center"/>
    </xf>
    <xf numFmtId="0" fontId="10" fillId="5" borderId="1" xfId="0" applyFont="1" applyFill="1" applyBorder="1" applyAlignment="1">
      <alignment horizontal="center" vertical="center"/>
    </xf>
    <xf numFmtId="3" fontId="10" fillId="5" borderId="1" xfId="0" applyNumberFormat="1" applyFont="1" applyFill="1" applyBorder="1" applyAlignment="1">
      <alignment horizontal="center" vertical="center"/>
    </xf>
    <xf numFmtId="0" fontId="11" fillId="5" borderId="1" xfId="0" applyFont="1" applyFill="1" applyBorder="1" applyAlignment="1">
      <alignment horizontal="center" vertical="center"/>
    </xf>
    <xf numFmtId="3" fontId="11" fillId="5" borderId="1" xfId="0" applyNumberFormat="1" applyFont="1" applyFill="1" applyBorder="1" applyAlignment="1">
      <alignment horizontal="center" vertical="center"/>
    </xf>
    <xf numFmtId="0" fontId="8" fillId="7" borderId="0" xfId="0" applyFont="1" applyFill="1" applyAlignment="1">
      <alignment horizontal="center" vertical="center"/>
    </xf>
    <xf numFmtId="0" fontId="5" fillId="7"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8" fillId="7" borderId="0" xfId="0" applyFont="1" applyFill="1"/>
    <xf numFmtId="0" fontId="8" fillId="7"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3" fontId="5" fillId="7" borderId="1" xfId="0" applyNumberFormat="1" applyFont="1" applyFill="1" applyBorder="1" applyAlignment="1">
      <alignment horizontal="center" vertical="center" wrapText="1"/>
    </xf>
    <xf numFmtId="0" fontId="17" fillId="7" borderId="1" xfId="0" applyFont="1" applyFill="1" applyBorder="1" applyAlignment="1">
      <alignment horizontal="center" vertical="center" wrapText="1"/>
    </xf>
    <xf numFmtId="0" fontId="5" fillId="7" borderId="7" xfId="0" applyFont="1" applyFill="1" applyBorder="1" applyAlignment="1">
      <alignment horizontal="center" vertical="center" wrapText="1"/>
    </xf>
    <xf numFmtId="3" fontId="15" fillId="7"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xf>
    <xf numFmtId="0" fontId="8" fillId="7" borderId="1" xfId="0" applyFont="1" applyFill="1" applyBorder="1"/>
    <xf numFmtId="3" fontId="17" fillId="7" borderId="1" xfId="0" applyNumberFormat="1" applyFont="1" applyFill="1" applyBorder="1" applyAlignment="1">
      <alignment horizontal="center" vertical="center" wrapText="1"/>
    </xf>
    <xf numFmtId="0" fontId="5" fillId="7" borderId="5"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7" fillId="7" borderId="4" xfId="0" applyFont="1" applyFill="1" applyBorder="1" applyAlignment="1">
      <alignment vertical="center"/>
    </xf>
    <xf numFmtId="0" fontId="8" fillId="7" borderId="1" xfId="0" applyFont="1" applyFill="1" applyBorder="1" applyAlignment="1">
      <alignment horizontal="center" vertical="center"/>
    </xf>
    <xf numFmtId="0" fontId="5" fillId="7" borderId="4" xfId="0" applyFont="1" applyFill="1" applyBorder="1" applyAlignment="1">
      <alignment vertical="center"/>
    </xf>
    <xf numFmtId="0" fontId="17" fillId="7" borderId="1" xfId="0" applyFont="1" applyFill="1" applyBorder="1" applyAlignment="1">
      <alignment horizontal="center" vertical="center"/>
    </xf>
    <xf numFmtId="0" fontId="18" fillId="7" borderId="0" xfId="0" applyFont="1" applyFill="1"/>
    <xf numFmtId="0" fontId="8" fillId="7" borderId="7" xfId="0" applyFont="1" applyFill="1" applyBorder="1" applyAlignment="1">
      <alignment horizontal="center" vertical="center" wrapText="1"/>
    </xf>
    <xf numFmtId="3" fontId="5" fillId="7" borderId="7" xfId="0" applyNumberFormat="1" applyFont="1" applyFill="1" applyBorder="1" applyAlignment="1">
      <alignment horizontal="center" vertical="center" wrapText="1"/>
    </xf>
    <xf numFmtId="0" fontId="8" fillId="7" borderId="4" xfId="0" applyFont="1" applyFill="1" applyBorder="1"/>
    <xf numFmtId="0" fontId="5" fillId="7" borderId="1"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5" fillId="7" borderId="1" xfId="0" applyFont="1" applyFill="1" applyBorder="1" applyAlignment="1">
      <alignment vertical="center" wrapText="1"/>
    </xf>
    <xf numFmtId="0" fontId="5" fillId="7" borderId="1" xfId="0" applyFont="1" applyFill="1" applyBorder="1" applyAlignment="1">
      <alignment vertical="center" wrapText="1"/>
    </xf>
    <xf numFmtId="3" fontId="5" fillId="7" borderId="1" xfId="0" applyNumberFormat="1" applyFont="1" applyFill="1" applyBorder="1" applyAlignment="1">
      <alignment vertical="center" wrapText="1"/>
    </xf>
    <xf numFmtId="164" fontId="5" fillId="7" borderId="1" xfId="0" applyNumberFormat="1" applyFont="1" applyFill="1" applyBorder="1" applyAlignment="1">
      <alignment vertical="center" wrapText="1"/>
    </xf>
    <xf numFmtId="3" fontId="8" fillId="7" borderId="1" xfId="0" applyNumberFormat="1" applyFont="1" applyFill="1" applyBorder="1" applyAlignment="1">
      <alignment vertical="center" wrapText="1"/>
    </xf>
    <xf numFmtId="164" fontId="8" fillId="7" borderId="1" xfId="0" applyNumberFormat="1" applyFont="1" applyFill="1" applyBorder="1" applyAlignment="1">
      <alignment vertical="center" wrapText="1"/>
    </xf>
    <xf numFmtId="0" fontId="16" fillId="7" borderId="1" xfId="0" applyFont="1" applyFill="1" applyBorder="1" applyAlignment="1">
      <alignment vertical="center" wrapText="1"/>
    </xf>
    <xf numFmtId="0" fontId="15" fillId="7" borderId="7" xfId="0" applyFont="1" applyFill="1" applyBorder="1" applyAlignment="1">
      <alignment vertical="center" wrapText="1"/>
    </xf>
    <xf numFmtId="0" fontId="5" fillId="7" borderId="7" xfId="0" applyFont="1" applyFill="1" applyBorder="1" applyAlignment="1">
      <alignment vertical="center" wrapText="1"/>
    </xf>
    <xf numFmtId="3" fontId="5" fillId="7" borderId="7" xfId="0" applyNumberFormat="1" applyFont="1" applyFill="1" applyBorder="1" applyAlignment="1">
      <alignment vertical="center" wrapText="1"/>
    </xf>
    <xf numFmtId="164" fontId="5" fillId="7" borderId="7" xfId="0" applyNumberFormat="1" applyFont="1" applyFill="1" applyBorder="1" applyAlignment="1">
      <alignment vertical="center" wrapText="1"/>
    </xf>
    <xf numFmtId="0" fontId="8" fillId="7" borderId="1" xfId="0" applyFont="1" applyFill="1" applyBorder="1" applyAlignment="1">
      <alignment vertical="center" wrapText="1"/>
    </xf>
    <xf numFmtId="3" fontId="15" fillId="7" borderId="1" xfId="0" applyNumberFormat="1" applyFont="1" applyFill="1" applyBorder="1" applyAlignment="1">
      <alignment vertical="center" wrapText="1"/>
    </xf>
    <xf numFmtId="164" fontId="15" fillId="7" borderId="1" xfId="0" applyNumberFormat="1" applyFont="1" applyFill="1" applyBorder="1" applyAlignment="1">
      <alignment vertical="center" wrapText="1"/>
    </xf>
    <xf numFmtId="0" fontId="15" fillId="7" borderId="1" xfId="0" applyFont="1" applyFill="1" applyBorder="1" applyAlignment="1">
      <alignment vertical="center"/>
    </xf>
    <xf numFmtId="3" fontId="9" fillId="7" borderId="1" xfId="0" applyNumberFormat="1" applyFont="1" applyFill="1" applyBorder="1" applyAlignment="1">
      <alignment vertical="center" wrapText="1"/>
    </xf>
    <xf numFmtId="0" fontId="15" fillId="7" borderId="7" xfId="0" applyFont="1" applyFill="1" applyBorder="1" applyAlignment="1">
      <alignment vertical="center" wrapText="1"/>
    </xf>
    <xf numFmtId="0" fontId="15" fillId="7" borderId="6" xfId="0" applyFont="1" applyFill="1" applyBorder="1" applyAlignment="1">
      <alignment vertical="center" wrapText="1"/>
    </xf>
    <xf numFmtId="0" fontId="15" fillId="7" borderId="5" xfId="0" applyFont="1" applyFill="1" applyBorder="1" applyAlignment="1">
      <alignment vertical="center" wrapText="1"/>
    </xf>
    <xf numFmtId="0" fontId="8" fillId="7" borderId="1" xfId="0" applyFont="1" applyFill="1" applyBorder="1" applyAlignment="1">
      <alignment vertical="center"/>
    </xf>
    <xf numFmtId="0" fontId="5" fillId="7" borderId="6" xfId="0" applyFont="1" applyFill="1" applyBorder="1" applyAlignment="1">
      <alignment vertical="center" wrapText="1"/>
    </xf>
    <xf numFmtId="0" fontId="15" fillId="7" borderId="5" xfId="0" applyFont="1" applyFill="1" applyBorder="1" applyAlignment="1">
      <alignment vertical="center" wrapText="1"/>
    </xf>
    <xf numFmtId="3" fontId="5" fillId="7" borderId="5" xfId="0" applyNumberFormat="1" applyFont="1" applyFill="1" applyBorder="1" applyAlignment="1">
      <alignment vertical="center" wrapText="1"/>
    </xf>
    <xf numFmtId="164" fontId="5" fillId="7" borderId="5" xfId="0" applyNumberFormat="1" applyFont="1" applyFill="1" applyBorder="1" applyAlignment="1">
      <alignment vertical="center" wrapText="1"/>
    </xf>
    <xf numFmtId="0" fontId="5" fillId="7" borderId="5" xfId="0" applyFont="1" applyFill="1" applyBorder="1" applyAlignment="1">
      <alignment vertical="center" wrapText="1"/>
    </xf>
    <xf numFmtId="0" fontId="5" fillId="7" borderId="1" xfId="0" applyFont="1" applyFill="1" applyBorder="1" applyAlignment="1">
      <alignment vertical="center"/>
    </xf>
    <xf numFmtId="0" fontId="16" fillId="7" borderId="1" xfId="0" applyFont="1" applyFill="1" applyBorder="1" applyAlignment="1">
      <alignment vertical="center"/>
    </xf>
    <xf numFmtId="3" fontId="17" fillId="7" borderId="1" xfId="0" applyNumberFormat="1" applyFont="1" applyFill="1" applyBorder="1" applyAlignment="1">
      <alignment vertical="center" wrapText="1"/>
    </xf>
    <xf numFmtId="0" fontId="18" fillId="7" borderId="1" xfId="0" applyFont="1" applyFill="1" applyBorder="1" applyAlignment="1">
      <alignment vertical="center"/>
    </xf>
    <xf numFmtId="3" fontId="18" fillId="7" borderId="1" xfId="0" applyNumberFormat="1" applyFont="1" applyFill="1" applyBorder="1" applyAlignment="1">
      <alignment vertical="center" wrapText="1"/>
    </xf>
    <xf numFmtId="164" fontId="18" fillId="7" borderId="1" xfId="0" applyNumberFormat="1" applyFont="1" applyFill="1" applyBorder="1" applyAlignment="1">
      <alignment vertical="center" wrapText="1"/>
    </xf>
    <xf numFmtId="0" fontId="18" fillId="7" borderId="1" xfId="0" applyFont="1" applyFill="1" applyBorder="1" applyAlignment="1">
      <alignment vertical="center" wrapText="1"/>
    </xf>
    <xf numFmtId="0" fontId="16" fillId="7" borderId="7" xfId="0" applyFont="1" applyFill="1" applyBorder="1" applyAlignment="1">
      <alignment vertical="center" wrapText="1"/>
    </xf>
    <xf numFmtId="164" fontId="17" fillId="7" borderId="1" xfId="0" applyNumberFormat="1" applyFont="1" applyFill="1" applyBorder="1" applyAlignment="1">
      <alignment vertical="center" wrapText="1"/>
    </xf>
    <xf numFmtId="0" fontId="17" fillId="7" borderId="1" xfId="0" applyFont="1" applyFill="1" applyBorder="1" applyAlignment="1">
      <alignment vertical="center" wrapText="1"/>
    </xf>
    <xf numFmtId="0" fontId="8" fillId="7" borderId="6" xfId="0" applyFont="1" applyFill="1" applyBorder="1" applyAlignment="1">
      <alignment vertical="center" wrapText="1"/>
    </xf>
    <xf numFmtId="3" fontId="15" fillId="7" borderId="7" xfId="0" applyNumberFormat="1" applyFont="1" applyFill="1" applyBorder="1" applyAlignment="1">
      <alignment vertical="center" wrapText="1"/>
    </xf>
    <xf numFmtId="165" fontId="8" fillId="7" borderId="1" xfId="0" applyNumberFormat="1" applyFont="1" applyFill="1" applyBorder="1" applyAlignment="1">
      <alignment vertical="center" wrapText="1"/>
    </xf>
    <xf numFmtId="0" fontId="14" fillId="7" borderId="1" xfId="0" applyFont="1" applyFill="1" applyBorder="1" applyAlignment="1">
      <alignment vertical="center" wrapText="1"/>
    </xf>
    <xf numFmtId="3" fontId="14" fillId="7" borderId="1" xfId="0" applyNumberFormat="1" applyFont="1" applyFill="1" applyBorder="1" applyAlignment="1">
      <alignment vertical="center" wrapText="1"/>
    </xf>
    <xf numFmtId="0" fontId="14" fillId="7" borderId="7" xfId="0" applyFont="1" applyFill="1" applyBorder="1" applyAlignment="1">
      <alignment vertical="center" wrapText="1"/>
    </xf>
    <xf numFmtId="3" fontId="0" fillId="7" borderId="1" xfId="0" applyNumberFormat="1" applyFont="1" applyFill="1" applyBorder="1" applyAlignment="1">
      <alignment vertical="center" wrapText="1"/>
    </xf>
    <xf numFmtId="0" fontId="14" fillId="7" borderId="7" xfId="0" applyFont="1" applyFill="1" applyBorder="1" applyAlignment="1">
      <alignment vertical="center"/>
    </xf>
    <xf numFmtId="0" fontId="5" fillId="7" borderId="7" xfId="0" applyFont="1" applyFill="1" applyBorder="1" applyAlignment="1">
      <alignment vertical="center"/>
    </xf>
    <xf numFmtId="0" fontId="0" fillId="7" borderId="1" xfId="0" applyFont="1" applyFill="1" applyBorder="1" applyAlignment="1">
      <alignment vertical="center"/>
    </xf>
    <xf numFmtId="3" fontId="16" fillId="7" borderId="1" xfId="0" applyNumberFormat="1" applyFont="1" applyFill="1" applyBorder="1" applyAlignment="1">
      <alignment vertical="center" wrapText="1"/>
    </xf>
    <xf numFmtId="0" fontId="0" fillId="7" borderId="1" xfId="0" applyFont="1" applyFill="1" applyBorder="1" applyAlignment="1">
      <alignment vertical="center" wrapText="1"/>
    </xf>
    <xf numFmtId="3" fontId="19" fillId="7" borderId="1" xfId="0" applyNumberFormat="1" applyFont="1" applyFill="1" applyBorder="1" applyAlignment="1">
      <alignment vertical="center" wrapText="1"/>
    </xf>
    <xf numFmtId="3" fontId="17" fillId="7" borderId="7" xfId="0" applyNumberFormat="1" applyFont="1" applyFill="1" applyBorder="1" applyAlignment="1">
      <alignment vertical="center" wrapText="1"/>
    </xf>
    <xf numFmtId="3" fontId="14" fillId="7" borderId="6" xfId="0" applyNumberFormat="1" applyFont="1" applyFill="1" applyBorder="1" applyAlignment="1">
      <alignment vertical="center" wrapText="1"/>
    </xf>
    <xf numFmtId="2" fontId="0" fillId="7" borderId="1" xfId="0" applyNumberFormat="1" applyFont="1" applyFill="1" applyBorder="1" applyAlignment="1">
      <alignment vertical="center" wrapText="1"/>
    </xf>
    <xf numFmtId="0" fontId="14" fillId="7" borderId="0" xfId="0" applyFont="1" applyFill="1" applyAlignment="1">
      <alignment vertical="center"/>
    </xf>
    <xf numFmtId="3" fontId="14" fillId="7" borderId="5" xfId="0" applyNumberFormat="1" applyFont="1" applyFill="1" applyBorder="1" applyAlignment="1">
      <alignment vertical="center" wrapText="1"/>
    </xf>
    <xf numFmtId="0" fontId="8" fillId="7" borderId="0" xfId="0" applyFont="1" applyFill="1" applyAlignment="1">
      <alignment vertical="center"/>
    </xf>
    <xf numFmtId="0" fontId="14" fillId="7" borderId="1" xfId="0" applyFont="1" applyFill="1" applyBorder="1" applyAlignment="1">
      <alignment vertical="center"/>
    </xf>
    <xf numFmtId="0" fontId="12" fillId="7" borderId="1" xfId="0" applyFont="1" applyFill="1" applyBorder="1" applyAlignment="1">
      <alignment vertical="center"/>
    </xf>
    <xf numFmtId="3" fontId="12" fillId="7" borderId="1" xfId="0" applyNumberFormat="1" applyFont="1" applyFill="1" applyBorder="1" applyAlignment="1">
      <alignment vertical="center" wrapText="1"/>
    </xf>
    <xf numFmtId="0" fontId="19" fillId="7" borderId="1" xfId="0" applyFont="1" applyFill="1" applyBorder="1" applyAlignment="1">
      <alignment vertical="center" wrapText="1"/>
    </xf>
    <xf numFmtId="3" fontId="14" fillId="7" borderId="7" xfId="0" applyNumberFormat="1" applyFont="1" applyFill="1" applyBorder="1" applyAlignment="1">
      <alignment vertical="center" wrapText="1"/>
    </xf>
    <xf numFmtId="0" fontId="13" fillId="7" borderId="1" xfId="0" applyFont="1" applyFill="1" applyBorder="1" applyAlignment="1">
      <alignment vertical="center" wrapText="1"/>
    </xf>
    <xf numFmtId="3" fontId="13" fillId="7" borderId="1" xfId="0" applyNumberFormat="1" applyFont="1" applyFill="1" applyBorder="1" applyAlignment="1">
      <alignment vertical="center" wrapText="1"/>
    </xf>
    <xf numFmtId="0" fontId="16" fillId="7" borderId="4" xfId="0" applyFont="1" applyFill="1" applyBorder="1" applyAlignment="1">
      <alignment vertical="center"/>
    </xf>
    <xf numFmtId="3" fontId="0" fillId="7" borderId="6" xfId="0" applyNumberFormat="1" applyFont="1" applyFill="1" applyBorder="1" applyAlignment="1">
      <alignment vertical="center" wrapText="1"/>
    </xf>
    <xf numFmtId="0" fontId="16" fillId="7" borderId="0" xfId="0" applyFont="1" applyFill="1" applyAlignment="1">
      <alignment vertical="center"/>
    </xf>
    <xf numFmtId="0" fontId="0" fillId="7"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3"/>
  <sheetViews>
    <sheetView rightToLeft="1" tabSelected="1" view="pageBreakPreview" topLeftCell="D220" zoomScaleNormal="100" zoomScaleSheetLayoutView="100" workbookViewId="0">
      <pane xSplit="23490" topLeftCell="Q1"/>
      <selection activeCell="G223" sqref="G223"/>
      <selection pane="topRight" activeCell="S336" sqref="S336"/>
    </sheetView>
  </sheetViews>
  <sheetFormatPr defaultRowHeight="15.75" x14ac:dyDescent="0.25"/>
  <cols>
    <col min="1" max="1" width="21.140625" style="38" customWidth="1"/>
    <col min="2" max="2" width="10" style="38" customWidth="1"/>
    <col min="3" max="3" width="9.42578125" style="38" customWidth="1"/>
    <col min="4" max="4" width="19.7109375" style="132" customWidth="1"/>
    <col min="5" max="5" width="13.28515625" style="122" customWidth="1"/>
    <col min="6" max="6" width="7.5703125" style="122" customWidth="1"/>
    <col min="7" max="7" width="14.85546875" style="122" customWidth="1"/>
    <col min="8" max="8" width="19.140625" style="133" customWidth="1"/>
    <col min="9" max="9" width="13.5703125" style="122" customWidth="1"/>
    <col min="10" max="10" width="10.5703125" style="122" customWidth="1"/>
    <col min="11" max="11" width="7.42578125" style="122" customWidth="1"/>
    <col min="12" max="12" width="28" style="122" customWidth="1"/>
    <col min="13" max="16384" width="9.140625" style="38"/>
  </cols>
  <sheetData>
    <row r="1" spans="1:12" s="35" customFormat="1" ht="30" customHeight="1" x14ac:dyDescent="0.25">
      <c r="A1" s="58" t="s">
        <v>250</v>
      </c>
      <c r="B1" s="58"/>
      <c r="C1" s="58"/>
      <c r="D1" s="58"/>
      <c r="E1" s="58"/>
      <c r="F1" s="58"/>
      <c r="G1" s="58"/>
      <c r="H1" s="58"/>
      <c r="I1" s="58"/>
      <c r="J1" s="58"/>
      <c r="K1" s="58"/>
      <c r="L1" s="58"/>
    </row>
    <row r="2" spans="1:12" ht="30" customHeight="1" x14ac:dyDescent="0.25">
      <c r="A2" s="36" t="s">
        <v>6</v>
      </c>
      <c r="B2" s="37" t="s">
        <v>1461</v>
      </c>
      <c r="C2" s="37" t="s">
        <v>1422</v>
      </c>
      <c r="D2" s="69" t="s">
        <v>1279</v>
      </c>
      <c r="E2" s="70" t="s">
        <v>5</v>
      </c>
      <c r="F2" s="70" t="s">
        <v>4</v>
      </c>
      <c r="G2" s="70" t="s">
        <v>2</v>
      </c>
      <c r="H2" s="107" t="s">
        <v>13</v>
      </c>
      <c r="I2" s="70" t="s">
        <v>190</v>
      </c>
      <c r="J2" s="70" t="s">
        <v>8</v>
      </c>
      <c r="K2" s="70" t="s">
        <v>3</v>
      </c>
      <c r="L2" s="70" t="s">
        <v>1</v>
      </c>
    </row>
    <row r="3" spans="1:12" ht="30" customHeight="1" x14ac:dyDescent="0.25">
      <c r="A3" s="36" t="s">
        <v>1462</v>
      </c>
      <c r="B3" s="36" t="s">
        <v>772</v>
      </c>
      <c r="C3" s="36"/>
      <c r="D3" s="69">
        <v>6</v>
      </c>
      <c r="E3" s="71">
        <f>G3*F3</f>
        <v>3000000</v>
      </c>
      <c r="F3" s="72">
        <v>0.05</v>
      </c>
      <c r="G3" s="71">
        <v>60000000</v>
      </c>
      <c r="H3" s="107" t="s">
        <v>1463</v>
      </c>
      <c r="I3" s="70"/>
      <c r="J3" s="70"/>
      <c r="K3" s="70"/>
      <c r="L3" s="70" t="s">
        <v>1182</v>
      </c>
    </row>
    <row r="4" spans="1:12" ht="30" customHeight="1" x14ac:dyDescent="0.25">
      <c r="A4" s="36" t="s">
        <v>1188</v>
      </c>
      <c r="B4" s="36"/>
      <c r="C4" s="36"/>
      <c r="D4" s="69"/>
      <c r="E4" s="73">
        <f t="shared" ref="E4" si="0">G4*F4</f>
        <v>400000</v>
      </c>
      <c r="F4" s="74">
        <v>0.04</v>
      </c>
      <c r="G4" s="73">
        <v>10000000</v>
      </c>
      <c r="H4" s="107" t="s">
        <v>1187</v>
      </c>
      <c r="I4" s="70"/>
      <c r="J4" s="70"/>
      <c r="K4" s="70"/>
      <c r="L4" s="70" t="s">
        <v>1186</v>
      </c>
    </row>
    <row r="5" spans="1:12" ht="30" customHeight="1" x14ac:dyDescent="0.25">
      <c r="A5" s="39" t="s">
        <v>1464</v>
      </c>
      <c r="B5" s="39">
        <v>1</v>
      </c>
      <c r="C5" s="39"/>
      <c r="D5" s="75"/>
      <c r="E5" s="71">
        <v>2000000</v>
      </c>
      <c r="F5" s="72">
        <v>0.04</v>
      </c>
      <c r="G5" s="71">
        <v>50000000</v>
      </c>
      <c r="H5" s="108" t="s">
        <v>488</v>
      </c>
      <c r="I5" s="71"/>
      <c r="J5" s="70"/>
      <c r="K5" s="70"/>
      <c r="L5" s="70" t="s">
        <v>845</v>
      </c>
    </row>
    <row r="6" spans="1:12" ht="30" customHeight="1" x14ac:dyDescent="0.25">
      <c r="A6" s="37" t="s">
        <v>1482</v>
      </c>
      <c r="B6" s="37" t="s">
        <v>1481</v>
      </c>
      <c r="C6" s="42"/>
      <c r="D6" s="69" t="s">
        <v>1239</v>
      </c>
      <c r="E6" s="71">
        <v>10000000</v>
      </c>
      <c r="F6" s="70"/>
      <c r="G6" s="70" t="s">
        <v>2</v>
      </c>
      <c r="H6" s="107" t="s">
        <v>1167</v>
      </c>
      <c r="I6" s="70"/>
      <c r="J6" s="70"/>
      <c r="K6" s="70"/>
      <c r="L6" s="70" t="s">
        <v>1053</v>
      </c>
    </row>
    <row r="7" spans="1:12" ht="30" customHeight="1" x14ac:dyDescent="0.25">
      <c r="A7" s="43" t="s">
        <v>1465</v>
      </c>
      <c r="B7" s="43">
        <v>1</v>
      </c>
      <c r="C7" s="43">
        <v>27</v>
      </c>
      <c r="D7" s="76" t="s">
        <v>1419</v>
      </c>
      <c r="E7" s="71">
        <f t="shared" ref="E7:E12" si="1">G7*F7</f>
        <v>106650000</v>
      </c>
      <c r="F7" s="72">
        <v>7.9000000000000001E-2</v>
      </c>
      <c r="G7" s="81">
        <v>1350000000</v>
      </c>
      <c r="H7" s="109" t="s">
        <v>689</v>
      </c>
      <c r="I7" s="77"/>
      <c r="J7" s="77"/>
      <c r="K7" s="77"/>
      <c r="L7" s="77" t="s">
        <v>688</v>
      </c>
    </row>
    <row r="8" spans="1:12" ht="30" customHeight="1" x14ac:dyDescent="0.25">
      <c r="A8" s="36"/>
      <c r="B8" s="36">
        <v>1</v>
      </c>
      <c r="C8" s="37"/>
      <c r="D8" s="69"/>
      <c r="E8" s="71">
        <f t="shared" si="1"/>
        <v>8000000</v>
      </c>
      <c r="F8" s="72">
        <v>0.05</v>
      </c>
      <c r="G8" s="81">
        <v>160000000</v>
      </c>
      <c r="H8" s="107"/>
      <c r="I8" s="70"/>
      <c r="J8" s="70"/>
      <c r="K8" s="70"/>
      <c r="L8" s="70" t="s">
        <v>1466</v>
      </c>
    </row>
    <row r="9" spans="1:12" ht="30" customHeight="1" x14ac:dyDescent="0.25">
      <c r="A9" s="36"/>
      <c r="B9" s="36">
        <v>1</v>
      </c>
      <c r="C9" s="37"/>
      <c r="D9" s="69"/>
      <c r="E9" s="71">
        <f t="shared" si="1"/>
        <v>1000000</v>
      </c>
      <c r="F9" s="72">
        <v>0.05</v>
      </c>
      <c r="G9" s="81">
        <v>20000000</v>
      </c>
      <c r="H9" s="107" t="s">
        <v>1468</v>
      </c>
      <c r="I9" s="70"/>
      <c r="J9" s="70"/>
      <c r="K9" s="70"/>
      <c r="L9" s="70" t="s">
        <v>1467</v>
      </c>
    </row>
    <row r="10" spans="1:12" ht="30" customHeight="1" x14ac:dyDescent="0.25">
      <c r="A10" s="36"/>
      <c r="B10" s="36">
        <v>1</v>
      </c>
      <c r="C10" s="36"/>
      <c r="D10" s="69"/>
      <c r="E10" s="78">
        <f t="shared" si="1"/>
        <v>5000000</v>
      </c>
      <c r="F10" s="79">
        <v>0.05</v>
      </c>
      <c r="G10" s="78">
        <v>100000000</v>
      </c>
      <c r="H10" s="107" t="s">
        <v>1278</v>
      </c>
      <c r="I10" s="80"/>
      <c r="J10" s="80"/>
      <c r="K10" s="70"/>
      <c r="L10" s="70" t="s">
        <v>1277</v>
      </c>
    </row>
    <row r="11" spans="1:12" ht="30" customHeight="1" x14ac:dyDescent="0.25">
      <c r="A11" s="41" t="s">
        <v>1469</v>
      </c>
      <c r="B11" s="41">
        <v>1</v>
      </c>
      <c r="C11" s="41">
        <v>20</v>
      </c>
      <c r="D11" s="81"/>
      <c r="E11" s="71">
        <f t="shared" si="1"/>
        <v>11500000</v>
      </c>
      <c r="F11" s="72">
        <v>0.05</v>
      </c>
      <c r="G11" s="71">
        <v>230000000</v>
      </c>
      <c r="H11" s="110" t="s">
        <v>518</v>
      </c>
      <c r="I11" s="73"/>
      <c r="J11" s="80"/>
      <c r="K11" s="80"/>
      <c r="L11" s="80" t="s">
        <v>382</v>
      </c>
    </row>
    <row r="12" spans="1:12" ht="30" customHeight="1" x14ac:dyDescent="0.25">
      <c r="A12" s="36" t="s">
        <v>1470</v>
      </c>
      <c r="B12" s="36">
        <v>1</v>
      </c>
      <c r="C12" s="36"/>
      <c r="D12" s="69"/>
      <c r="E12" s="73">
        <f t="shared" si="1"/>
        <v>3375000</v>
      </c>
      <c r="F12" s="74">
        <v>4.4999999999999998E-2</v>
      </c>
      <c r="G12" s="73">
        <v>75000000</v>
      </c>
      <c r="H12" s="110" t="s">
        <v>386</v>
      </c>
      <c r="I12" s="73"/>
      <c r="J12" s="80"/>
      <c r="K12" s="80"/>
      <c r="L12" s="80" t="s">
        <v>183</v>
      </c>
    </row>
    <row r="13" spans="1:12" ht="30" customHeight="1" x14ac:dyDescent="0.25">
      <c r="A13" s="36"/>
      <c r="B13" s="36">
        <v>1</v>
      </c>
      <c r="C13" s="37"/>
      <c r="D13" s="69"/>
      <c r="E13" s="73">
        <v>3000000</v>
      </c>
      <c r="F13" s="70"/>
      <c r="G13" s="70" t="s">
        <v>2</v>
      </c>
      <c r="H13" s="107" t="s">
        <v>1472</v>
      </c>
      <c r="I13" s="70"/>
      <c r="J13" s="70"/>
      <c r="K13" s="70"/>
      <c r="L13" s="70" t="s">
        <v>1471</v>
      </c>
    </row>
    <row r="14" spans="1:12" ht="30" customHeight="1" x14ac:dyDescent="0.25">
      <c r="A14" s="36" t="s">
        <v>1473</v>
      </c>
      <c r="B14" s="36">
        <v>1</v>
      </c>
      <c r="C14" s="36"/>
      <c r="D14" s="69">
        <v>1</v>
      </c>
      <c r="E14" s="71">
        <f t="shared" ref="E14:E21" si="2">G14*F14</f>
        <v>1500000</v>
      </c>
      <c r="F14" s="72">
        <v>0.05</v>
      </c>
      <c r="G14" s="71">
        <v>30000000</v>
      </c>
      <c r="H14" s="107" t="s">
        <v>1474</v>
      </c>
      <c r="I14" s="70"/>
      <c r="J14" s="70"/>
      <c r="K14" s="70"/>
      <c r="L14" s="70" t="s">
        <v>1181</v>
      </c>
    </row>
    <row r="15" spans="1:12" ht="30" customHeight="1" x14ac:dyDescent="0.25">
      <c r="A15" s="37" t="s">
        <v>1479</v>
      </c>
      <c r="B15" s="37" t="s">
        <v>1478</v>
      </c>
      <c r="C15" s="37"/>
      <c r="D15" s="69" t="s">
        <v>1081</v>
      </c>
      <c r="E15" s="71">
        <f t="shared" si="2"/>
        <v>24500000.000000004</v>
      </c>
      <c r="F15" s="72">
        <v>7.0000000000000007E-2</v>
      </c>
      <c r="G15" s="71">
        <v>350000000</v>
      </c>
      <c r="H15" s="108" t="s">
        <v>474</v>
      </c>
      <c r="I15" s="71"/>
      <c r="J15" s="71"/>
      <c r="K15" s="71"/>
      <c r="L15" s="71" t="s">
        <v>371</v>
      </c>
    </row>
    <row r="16" spans="1:12" ht="30" customHeight="1" x14ac:dyDescent="0.25">
      <c r="A16" s="36"/>
      <c r="B16" s="36">
        <v>1</v>
      </c>
      <c r="C16" s="36"/>
      <c r="D16" s="69">
        <v>9</v>
      </c>
      <c r="E16" s="71">
        <f t="shared" si="2"/>
        <v>2520000</v>
      </c>
      <c r="F16" s="72">
        <v>7.1999999999999995E-2</v>
      </c>
      <c r="G16" s="71">
        <v>35000000</v>
      </c>
      <c r="H16" s="107"/>
      <c r="I16" s="70"/>
      <c r="J16" s="70"/>
      <c r="K16" s="70"/>
      <c r="L16" s="70" t="s">
        <v>885</v>
      </c>
    </row>
    <row r="17" spans="1:12" ht="30" customHeight="1" x14ac:dyDescent="0.25">
      <c r="A17" s="36"/>
      <c r="B17" s="36">
        <v>1</v>
      </c>
      <c r="C17" s="36"/>
      <c r="D17" s="69">
        <v>10</v>
      </c>
      <c r="E17" s="71">
        <f t="shared" si="2"/>
        <v>1001000</v>
      </c>
      <c r="F17" s="72">
        <v>7.6999999999999999E-2</v>
      </c>
      <c r="G17" s="71">
        <v>13000000</v>
      </c>
      <c r="H17" s="107"/>
      <c r="I17" s="70"/>
      <c r="J17" s="70"/>
      <c r="K17" s="70"/>
      <c r="L17" s="70" t="s">
        <v>1087</v>
      </c>
    </row>
    <row r="18" spans="1:12" ht="30" customHeight="1" x14ac:dyDescent="0.25">
      <c r="A18" s="36" t="s">
        <v>1475</v>
      </c>
      <c r="B18" s="36">
        <v>1</v>
      </c>
      <c r="C18" s="36"/>
      <c r="D18" s="69"/>
      <c r="E18" s="71">
        <f t="shared" si="2"/>
        <v>6760000</v>
      </c>
      <c r="F18" s="72">
        <v>5.1999999999999998E-2</v>
      </c>
      <c r="G18" s="71">
        <v>130000000</v>
      </c>
      <c r="H18" s="108">
        <v>2292</v>
      </c>
      <c r="I18" s="71"/>
      <c r="J18" s="70"/>
      <c r="K18" s="70">
        <v>2</v>
      </c>
      <c r="L18" s="70" t="s">
        <v>1029</v>
      </c>
    </row>
    <row r="19" spans="1:12" ht="30" customHeight="1" x14ac:dyDescent="0.25">
      <c r="A19" s="36" t="s">
        <v>1476</v>
      </c>
      <c r="B19" s="36">
        <v>1</v>
      </c>
      <c r="C19" s="36"/>
      <c r="D19" s="69" t="s">
        <v>1383</v>
      </c>
      <c r="E19" s="71">
        <f t="shared" si="2"/>
        <v>213640000.00000003</v>
      </c>
      <c r="F19" s="72">
        <v>7.0000000000000007E-2</v>
      </c>
      <c r="G19" s="71">
        <v>3052000000</v>
      </c>
      <c r="H19" s="108" t="s">
        <v>717</v>
      </c>
      <c r="I19" s="71"/>
      <c r="J19" s="70"/>
      <c r="K19" s="70"/>
      <c r="L19" s="70" t="s">
        <v>613</v>
      </c>
    </row>
    <row r="20" spans="1:12" ht="30" customHeight="1" x14ac:dyDescent="0.25">
      <c r="A20" s="36"/>
      <c r="B20" s="36">
        <v>1</v>
      </c>
      <c r="C20" s="36"/>
      <c r="D20" s="69">
        <v>10</v>
      </c>
      <c r="E20" s="71">
        <f t="shared" si="2"/>
        <v>605000</v>
      </c>
      <c r="F20" s="72">
        <v>5.5E-2</v>
      </c>
      <c r="G20" s="71">
        <v>11000000</v>
      </c>
      <c r="H20" s="107" t="s">
        <v>787</v>
      </c>
      <c r="I20" s="70"/>
      <c r="J20" s="70"/>
      <c r="K20" s="70"/>
      <c r="L20" s="70" t="s">
        <v>786</v>
      </c>
    </row>
    <row r="21" spans="1:12" ht="30" customHeight="1" x14ac:dyDescent="0.25">
      <c r="A21" s="36" t="s">
        <v>1477</v>
      </c>
      <c r="B21" s="36">
        <v>1</v>
      </c>
      <c r="C21" s="36"/>
      <c r="D21" s="69">
        <v>30</v>
      </c>
      <c r="E21" s="71">
        <f t="shared" si="2"/>
        <v>2250000</v>
      </c>
      <c r="F21" s="72">
        <v>4.4999999999999998E-2</v>
      </c>
      <c r="G21" s="81">
        <v>50000000</v>
      </c>
      <c r="H21" s="107" t="s">
        <v>306</v>
      </c>
      <c r="I21" s="70"/>
      <c r="J21" s="70"/>
      <c r="K21" s="70"/>
      <c r="L21" s="70" t="s">
        <v>305</v>
      </c>
    </row>
    <row r="22" spans="1:12" ht="30" customHeight="1" x14ac:dyDescent="0.25">
      <c r="A22" s="36" t="s">
        <v>1285</v>
      </c>
      <c r="B22" s="36">
        <v>1</v>
      </c>
      <c r="C22" s="36"/>
      <c r="D22" s="69">
        <v>6</v>
      </c>
      <c r="E22" s="81">
        <v>6000000</v>
      </c>
      <c r="F22" s="82">
        <v>4.4999999999999998E-2</v>
      </c>
      <c r="G22" s="81" t="s">
        <v>2</v>
      </c>
      <c r="H22" s="107"/>
      <c r="I22" s="70"/>
      <c r="J22" s="70"/>
      <c r="K22" s="70"/>
      <c r="L22" s="70" t="s">
        <v>1166</v>
      </c>
    </row>
    <row r="23" spans="1:12" ht="30" customHeight="1" x14ac:dyDescent="0.25">
      <c r="A23" s="45" t="s">
        <v>1288</v>
      </c>
      <c r="B23" s="45">
        <v>2</v>
      </c>
      <c r="C23" s="45"/>
      <c r="D23" s="83">
        <v>6</v>
      </c>
      <c r="E23" s="78">
        <f>G23*F23</f>
        <v>7000000.0000000009</v>
      </c>
      <c r="F23" s="79">
        <v>7.0000000000000007E-2</v>
      </c>
      <c r="G23" s="78">
        <v>100000000</v>
      </c>
      <c r="H23" s="111" t="s">
        <v>806</v>
      </c>
      <c r="I23" s="112"/>
      <c r="J23" s="112"/>
      <c r="K23" s="112"/>
      <c r="L23" s="77" t="s">
        <v>803</v>
      </c>
    </row>
    <row r="24" spans="1:12" ht="30" customHeight="1" x14ac:dyDescent="0.25">
      <c r="A24" s="43" t="s">
        <v>1480</v>
      </c>
      <c r="B24" s="43">
        <v>3</v>
      </c>
      <c r="C24" s="43">
        <v>28</v>
      </c>
      <c r="D24" s="76">
        <v>27</v>
      </c>
      <c r="E24" s="73">
        <v>3000000</v>
      </c>
      <c r="F24" s="72"/>
      <c r="G24" s="73" t="s">
        <v>2</v>
      </c>
      <c r="H24" s="110" t="s">
        <v>1007</v>
      </c>
      <c r="I24" s="73"/>
      <c r="J24" s="80"/>
      <c r="K24" s="80"/>
      <c r="L24" s="80" t="s">
        <v>603</v>
      </c>
    </row>
    <row r="25" spans="1:12" ht="30" customHeight="1" x14ac:dyDescent="0.25">
      <c r="A25" s="43" t="s">
        <v>1504</v>
      </c>
      <c r="B25" s="43" t="s">
        <v>671</v>
      </c>
      <c r="C25" s="43"/>
      <c r="D25" s="76"/>
      <c r="E25" s="73">
        <v>40000000</v>
      </c>
      <c r="F25" s="72"/>
      <c r="G25" s="73" t="s">
        <v>2</v>
      </c>
      <c r="H25" s="110"/>
      <c r="I25" s="73"/>
      <c r="J25" s="80"/>
      <c r="K25" s="80"/>
      <c r="L25" s="80" t="s">
        <v>1483</v>
      </c>
    </row>
    <row r="26" spans="1:12" ht="30" customHeight="1" x14ac:dyDescent="0.25">
      <c r="A26" s="36" t="s">
        <v>1484</v>
      </c>
      <c r="B26" s="36">
        <v>3</v>
      </c>
      <c r="C26" s="36"/>
      <c r="D26" s="69">
        <v>8</v>
      </c>
      <c r="E26" s="78">
        <f>G26*F26</f>
        <v>10200000</v>
      </c>
      <c r="F26" s="79">
        <v>5.0999999999999997E-2</v>
      </c>
      <c r="G26" s="78">
        <v>200000000</v>
      </c>
      <c r="H26" s="108" t="s">
        <v>1341</v>
      </c>
      <c r="I26" s="71"/>
      <c r="J26" s="70"/>
      <c r="K26" s="70"/>
      <c r="L26" s="70" t="s">
        <v>1494</v>
      </c>
    </row>
    <row r="27" spans="1:12" ht="30" customHeight="1" x14ac:dyDescent="0.25">
      <c r="A27" s="36" t="s">
        <v>1174</v>
      </c>
      <c r="B27" s="36">
        <v>3</v>
      </c>
      <c r="C27" s="36"/>
      <c r="D27" s="69">
        <v>1</v>
      </c>
      <c r="E27" s="71">
        <f t="shared" ref="E27:E33" si="3">G27*F27</f>
        <v>12000000</v>
      </c>
      <c r="F27" s="72">
        <v>0.04</v>
      </c>
      <c r="G27" s="81">
        <v>300000000</v>
      </c>
      <c r="H27" s="108" t="s">
        <v>189</v>
      </c>
      <c r="I27" s="84">
        <v>180315212149</v>
      </c>
      <c r="J27" s="70" t="s">
        <v>186</v>
      </c>
      <c r="K27" s="70">
        <v>10</v>
      </c>
      <c r="L27" s="70" t="s">
        <v>140</v>
      </c>
    </row>
    <row r="28" spans="1:12" ht="30" customHeight="1" x14ac:dyDescent="0.25">
      <c r="A28" s="36" t="s">
        <v>1485</v>
      </c>
      <c r="B28" s="36">
        <v>3</v>
      </c>
      <c r="C28" s="36">
        <v>29</v>
      </c>
      <c r="D28" s="69" t="s">
        <v>1296</v>
      </c>
      <c r="E28" s="71">
        <f t="shared" si="3"/>
        <v>11000000</v>
      </c>
      <c r="F28" s="72">
        <v>5.5E-2</v>
      </c>
      <c r="G28" s="71">
        <v>200000000</v>
      </c>
      <c r="H28" s="108" t="s">
        <v>462</v>
      </c>
      <c r="I28" s="71"/>
      <c r="J28" s="70"/>
      <c r="K28" s="70">
        <v>1</v>
      </c>
      <c r="L28" s="70" t="s">
        <v>7</v>
      </c>
    </row>
    <row r="29" spans="1:12" ht="30" customHeight="1" x14ac:dyDescent="0.25">
      <c r="A29" s="37" t="s">
        <v>1486</v>
      </c>
      <c r="B29" s="37">
        <v>3</v>
      </c>
      <c r="C29" s="37"/>
      <c r="D29" s="69">
        <v>1</v>
      </c>
      <c r="E29" s="71">
        <f t="shared" si="3"/>
        <v>2475000</v>
      </c>
      <c r="F29" s="72">
        <v>4.4999999999999998E-2</v>
      </c>
      <c r="G29" s="71">
        <v>55000000</v>
      </c>
      <c r="H29" s="108" t="s">
        <v>290</v>
      </c>
      <c r="I29" s="71"/>
      <c r="J29" s="70"/>
      <c r="K29" s="70"/>
      <c r="L29" s="70" t="s">
        <v>1042</v>
      </c>
    </row>
    <row r="30" spans="1:12" ht="30" customHeight="1" x14ac:dyDescent="0.25">
      <c r="A30" s="36"/>
      <c r="B30" s="36">
        <v>3</v>
      </c>
      <c r="C30" s="36"/>
      <c r="D30" s="69">
        <v>6</v>
      </c>
      <c r="E30" s="71">
        <f t="shared" si="3"/>
        <v>7500000</v>
      </c>
      <c r="F30" s="72">
        <v>0.05</v>
      </c>
      <c r="G30" s="71">
        <v>150000000</v>
      </c>
      <c r="H30" s="107">
        <v>1753</v>
      </c>
      <c r="I30" s="70"/>
      <c r="J30" s="70"/>
      <c r="K30" s="70"/>
      <c r="L30" s="70" t="s">
        <v>1170</v>
      </c>
    </row>
    <row r="31" spans="1:12" ht="30" customHeight="1" x14ac:dyDescent="0.25">
      <c r="A31" s="37" t="s">
        <v>1487</v>
      </c>
      <c r="B31" s="37">
        <v>3</v>
      </c>
      <c r="C31" s="37">
        <v>26</v>
      </c>
      <c r="D31" s="69" t="s">
        <v>1420</v>
      </c>
      <c r="E31" s="71">
        <f t="shared" si="3"/>
        <v>16578000</v>
      </c>
      <c r="F31" s="72">
        <v>5.3999999999999999E-2</v>
      </c>
      <c r="G31" s="81">
        <f>200000000+107000000</f>
        <v>307000000</v>
      </c>
      <c r="H31" s="107" t="s">
        <v>744</v>
      </c>
      <c r="I31" s="70"/>
      <c r="J31" s="70" t="s">
        <v>747</v>
      </c>
      <c r="K31" s="70"/>
      <c r="L31" s="70" t="s">
        <v>663</v>
      </c>
    </row>
    <row r="32" spans="1:12" ht="30" customHeight="1" x14ac:dyDescent="0.25">
      <c r="A32" s="37" t="s">
        <v>1488</v>
      </c>
      <c r="B32" s="37">
        <v>3</v>
      </c>
      <c r="C32" s="37"/>
      <c r="D32" s="69"/>
      <c r="E32" s="71">
        <f t="shared" si="3"/>
        <v>5000000</v>
      </c>
      <c r="F32" s="72">
        <v>0.05</v>
      </c>
      <c r="G32" s="81">
        <v>100000000</v>
      </c>
      <c r="H32" s="107" t="s">
        <v>1038</v>
      </c>
      <c r="I32" s="70"/>
      <c r="J32" s="70"/>
      <c r="K32" s="70"/>
      <c r="L32" s="70" t="s">
        <v>918</v>
      </c>
    </row>
    <row r="33" spans="1:12" ht="30" customHeight="1" x14ac:dyDescent="0.25">
      <c r="A33" s="43"/>
      <c r="B33" s="43">
        <v>4</v>
      </c>
      <c r="C33" s="43"/>
      <c r="D33" s="76"/>
      <c r="E33" s="71">
        <f t="shared" si="3"/>
        <v>1000000</v>
      </c>
      <c r="F33" s="72">
        <v>0.05</v>
      </c>
      <c r="G33" s="81">
        <v>20000000</v>
      </c>
      <c r="H33" s="110" t="s">
        <v>1490</v>
      </c>
      <c r="I33" s="73"/>
      <c r="J33" s="80"/>
      <c r="K33" s="80"/>
      <c r="L33" s="80" t="s">
        <v>1489</v>
      </c>
    </row>
    <row r="34" spans="1:12" ht="30" customHeight="1" x14ac:dyDescent="0.25">
      <c r="A34" s="39" t="s">
        <v>1264</v>
      </c>
      <c r="B34" s="39">
        <v>4</v>
      </c>
      <c r="C34" s="39"/>
      <c r="D34" s="75"/>
      <c r="E34" s="73">
        <f t="shared" ref="E34:E41" si="4">G34*F34</f>
        <v>55000000</v>
      </c>
      <c r="F34" s="74">
        <v>5.5E-2</v>
      </c>
      <c r="G34" s="73">
        <v>1000000000</v>
      </c>
      <c r="H34" s="110" t="s">
        <v>841</v>
      </c>
      <c r="I34" s="73"/>
      <c r="J34" s="80"/>
      <c r="K34" s="80">
        <v>10</v>
      </c>
      <c r="L34" s="70" t="s">
        <v>1030</v>
      </c>
    </row>
    <row r="35" spans="1:12" ht="30" customHeight="1" x14ac:dyDescent="0.25">
      <c r="A35" s="36"/>
      <c r="B35" s="36">
        <v>4</v>
      </c>
      <c r="C35" s="36"/>
      <c r="D35" s="69">
        <v>2</v>
      </c>
      <c r="E35" s="71">
        <f t="shared" si="4"/>
        <v>1000000</v>
      </c>
      <c r="F35" s="72">
        <v>0.05</v>
      </c>
      <c r="G35" s="71">
        <v>20000000</v>
      </c>
      <c r="H35" s="107">
        <v>6987</v>
      </c>
      <c r="I35" s="70"/>
      <c r="J35" s="70"/>
      <c r="K35" s="70"/>
      <c r="L35" s="70" t="s">
        <v>1491</v>
      </c>
    </row>
    <row r="36" spans="1:12" ht="30" customHeight="1" x14ac:dyDescent="0.25">
      <c r="A36" s="36"/>
      <c r="B36" s="36">
        <v>4</v>
      </c>
      <c r="C36" s="36"/>
      <c r="D36" s="69">
        <v>1</v>
      </c>
      <c r="E36" s="71">
        <f t="shared" si="4"/>
        <v>250000</v>
      </c>
      <c r="F36" s="72">
        <v>0.05</v>
      </c>
      <c r="G36" s="71">
        <v>5000000</v>
      </c>
      <c r="H36" s="107" t="s">
        <v>1021</v>
      </c>
      <c r="I36" s="70"/>
      <c r="J36" s="70"/>
      <c r="K36" s="70"/>
      <c r="L36" s="70" t="s">
        <v>1020</v>
      </c>
    </row>
    <row r="37" spans="1:12" ht="30" customHeight="1" x14ac:dyDescent="0.25">
      <c r="A37" s="41"/>
      <c r="B37" s="41">
        <v>4</v>
      </c>
      <c r="C37" s="41"/>
      <c r="D37" s="81"/>
      <c r="E37" s="71">
        <f t="shared" si="4"/>
        <v>5000000</v>
      </c>
      <c r="F37" s="72">
        <v>0.04</v>
      </c>
      <c r="G37" s="71">
        <v>125000000</v>
      </c>
      <c r="H37" s="107" t="s">
        <v>432</v>
      </c>
      <c r="I37" s="70"/>
      <c r="J37" s="70"/>
      <c r="K37" s="70">
        <v>1</v>
      </c>
      <c r="L37" s="70" t="s">
        <v>1043</v>
      </c>
    </row>
    <row r="38" spans="1:12" ht="30" customHeight="1" x14ac:dyDescent="0.25">
      <c r="A38" s="36"/>
      <c r="B38" s="36">
        <v>4</v>
      </c>
      <c r="C38" s="36"/>
      <c r="D38" s="69">
        <v>10</v>
      </c>
      <c r="E38" s="71">
        <f t="shared" si="4"/>
        <v>4500000</v>
      </c>
      <c r="F38" s="72">
        <v>4.4999999999999998E-2</v>
      </c>
      <c r="G38" s="71">
        <v>100000000</v>
      </c>
      <c r="H38" s="108" t="s">
        <v>356</v>
      </c>
      <c r="I38" s="71"/>
      <c r="J38" s="70"/>
      <c r="K38" s="70">
        <v>2</v>
      </c>
      <c r="L38" s="70" t="s">
        <v>32</v>
      </c>
    </row>
    <row r="39" spans="1:12" ht="30" customHeight="1" x14ac:dyDescent="0.25">
      <c r="A39" s="36"/>
      <c r="B39" s="36">
        <v>4</v>
      </c>
      <c r="C39" s="36"/>
      <c r="D39" s="69">
        <v>1</v>
      </c>
      <c r="E39" s="71">
        <f t="shared" si="4"/>
        <v>2500000</v>
      </c>
      <c r="F39" s="72">
        <v>0.05</v>
      </c>
      <c r="G39" s="71">
        <v>50000000</v>
      </c>
      <c r="H39" s="108">
        <v>8769</v>
      </c>
      <c r="I39" s="71"/>
      <c r="J39" s="70"/>
      <c r="K39" s="70"/>
      <c r="L39" s="70" t="s">
        <v>1165</v>
      </c>
    </row>
    <row r="40" spans="1:12" ht="30" customHeight="1" x14ac:dyDescent="0.25">
      <c r="A40" s="46"/>
      <c r="B40" s="36">
        <v>4</v>
      </c>
      <c r="C40" s="46"/>
      <c r="D40" s="69">
        <v>2</v>
      </c>
      <c r="E40" s="73">
        <f t="shared" si="4"/>
        <v>5000000</v>
      </c>
      <c r="F40" s="74">
        <v>0.05</v>
      </c>
      <c r="G40" s="73">
        <v>100000000</v>
      </c>
      <c r="H40" s="113" t="s">
        <v>1026</v>
      </c>
      <c r="I40" s="88"/>
      <c r="J40" s="88"/>
      <c r="K40" s="88"/>
      <c r="L40" s="88" t="s">
        <v>1025</v>
      </c>
    </row>
    <row r="41" spans="1:12" ht="30" customHeight="1" x14ac:dyDescent="0.25">
      <c r="A41" s="39" t="s">
        <v>1492</v>
      </c>
      <c r="B41" s="36">
        <v>4</v>
      </c>
      <c r="C41" s="39"/>
      <c r="D41" s="75">
        <v>3</v>
      </c>
      <c r="E41" s="71">
        <f t="shared" si="4"/>
        <v>3640000</v>
      </c>
      <c r="F41" s="72">
        <v>5.6000000000000001E-2</v>
      </c>
      <c r="G41" s="71">
        <f>35000000+30000000</f>
        <v>65000000</v>
      </c>
      <c r="H41" s="108" t="s">
        <v>512</v>
      </c>
      <c r="I41" s="71"/>
      <c r="J41" s="70"/>
      <c r="K41" s="70"/>
      <c r="L41" s="70" t="s">
        <v>510</v>
      </c>
    </row>
    <row r="42" spans="1:12" ht="30" customHeight="1" x14ac:dyDescent="0.25">
      <c r="A42" s="36" t="s">
        <v>1493</v>
      </c>
      <c r="B42" s="36">
        <v>4</v>
      </c>
      <c r="C42" s="36"/>
      <c r="D42" s="69"/>
      <c r="E42" s="71">
        <v>7000000</v>
      </c>
      <c r="F42" s="72">
        <v>0.05</v>
      </c>
      <c r="G42" s="70" t="s">
        <v>2</v>
      </c>
      <c r="H42" s="107" t="s">
        <v>1034</v>
      </c>
      <c r="I42" s="70"/>
      <c r="J42" s="70"/>
      <c r="K42" s="70"/>
      <c r="L42" s="70" t="s">
        <v>917</v>
      </c>
    </row>
    <row r="43" spans="1:12" ht="30" customHeight="1" x14ac:dyDescent="0.25">
      <c r="A43" s="37" t="s">
        <v>1047</v>
      </c>
      <c r="B43" s="37">
        <v>4</v>
      </c>
      <c r="C43" s="37"/>
      <c r="D43" s="69">
        <v>6</v>
      </c>
      <c r="E43" s="71">
        <f>G43*F43</f>
        <v>675000</v>
      </c>
      <c r="F43" s="72">
        <v>4.4999999999999998E-2</v>
      </c>
      <c r="G43" s="71">
        <v>15000000</v>
      </c>
      <c r="H43" s="108" t="s">
        <v>22</v>
      </c>
      <c r="I43" s="71"/>
      <c r="J43" s="70"/>
      <c r="K43" s="70">
        <v>1</v>
      </c>
      <c r="L43" s="70" t="s">
        <v>1495</v>
      </c>
    </row>
    <row r="44" spans="1:12" ht="30" customHeight="1" x14ac:dyDescent="0.25">
      <c r="A44" s="36" t="s">
        <v>1496</v>
      </c>
      <c r="B44" s="36">
        <v>4</v>
      </c>
      <c r="C44" s="36"/>
      <c r="D44" s="69">
        <v>8</v>
      </c>
      <c r="E44" s="71">
        <f>G44*F44</f>
        <v>2250000</v>
      </c>
      <c r="F44" s="72">
        <v>4.4999999999999998E-2</v>
      </c>
      <c r="G44" s="81">
        <v>50000000</v>
      </c>
      <c r="H44" s="108" t="s">
        <v>978</v>
      </c>
      <c r="I44" s="71"/>
      <c r="J44" s="70"/>
      <c r="K44" s="70"/>
      <c r="L44" s="70" t="s">
        <v>977</v>
      </c>
    </row>
    <row r="45" spans="1:12" ht="30" customHeight="1" x14ac:dyDescent="0.25">
      <c r="A45" s="43"/>
      <c r="B45" s="43">
        <v>4</v>
      </c>
      <c r="C45" s="43"/>
      <c r="D45" s="76"/>
      <c r="E45" s="73">
        <v>2000000</v>
      </c>
      <c r="F45" s="72"/>
      <c r="G45" s="73" t="s">
        <v>2</v>
      </c>
      <c r="H45" s="110">
        <v>1795</v>
      </c>
      <c r="I45" s="73"/>
      <c r="J45" s="80"/>
      <c r="K45" s="80"/>
      <c r="L45" s="80" t="s">
        <v>1497</v>
      </c>
    </row>
    <row r="46" spans="1:12" ht="30" customHeight="1" x14ac:dyDescent="0.25">
      <c r="A46" s="36"/>
      <c r="B46" s="36">
        <v>4</v>
      </c>
      <c r="C46" s="36"/>
      <c r="D46" s="69">
        <v>9</v>
      </c>
      <c r="E46" s="73">
        <f t="shared" ref="E46:E51" si="5">G46*F46</f>
        <v>800000</v>
      </c>
      <c r="F46" s="74">
        <v>0.05</v>
      </c>
      <c r="G46" s="73">
        <v>16000000</v>
      </c>
      <c r="H46" s="107" t="s">
        <v>1185</v>
      </c>
      <c r="I46" s="70"/>
      <c r="J46" s="70"/>
      <c r="K46" s="70"/>
      <c r="L46" s="70" t="s">
        <v>1054</v>
      </c>
    </row>
    <row r="47" spans="1:12" ht="30" customHeight="1" x14ac:dyDescent="0.25">
      <c r="A47" s="36" t="s">
        <v>1107</v>
      </c>
      <c r="B47" s="36">
        <v>4</v>
      </c>
      <c r="C47" s="36"/>
      <c r="D47" s="69"/>
      <c r="E47" s="71">
        <f t="shared" si="5"/>
        <v>10000000</v>
      </c>
      <c r="F47" s="72">
        <v>0.05</v>
      </c>
      <c r="G47" s="71">
        <v>200000000</v>
      </c>
      <c r="H47" s="108" t="s">
        <v>328</v>
      </c>
      <c r="I47" s="71"/>
      <c r="J47" s="70"/>
      <c r="K47" s="70">
        <v>1</v>
      </c>
      <c r="L47" s="70" t="s">
        <v>9</v>
      </c>
    </row>
    <row r="48" spans="1:12" ht="30" customHeight="1" x14ac:dyDescent="0.25">
      <c r="A48" s="36" t="s">
        <v>1498</v>
      </c>
      <c r="B48" s="36">
        <v>4</v>
      </c>
      <c r="C48" s="36"/>
      <c r="D48" s="69">
        <v>8</v>
      </c>
      <c r="E48" s="81">
        <f t="shared" si="5"/>
        <v>9000000</v>
      </c>
      <c r="F48" s="82">
        <v>0.05</v>
      </c>
      <c r="G48" s="81">
        <v>180000000</v>
      </c>
      <c r="H48" s="107" t="s">
        <v>1205</v>
      </c>
      <c r="I48" s="70"/>
      <c r="J48" s="70"/>
      <c r="K48" s="70"/>
      <c r="L48" s="70" t="s">
        <v>1204</v>
      </c>
    </row>
    <row r="49" spans="1:12" ht="30" customHeight="1" x14ac:dyDescent="0.25">
      <c r="A49" s="36" t="s">
        <v>1045</v>
      </c>
      <c r="B49" s="59">
        <v>4</v>
      </c>
      <c r="C49" s="59"/>
      <c r="D49" s="85">
        <v>2</v>
      </c>
      <c r="E49" s="71">
        <f t="shared" si="5"/>
        <v>12000000</v>
      </c>
      <c r="F49" s="72">
        <v>0.06</v>
      </c>
      <c r="G49" s="71">
        <v>200000000</v>
      </c>
      <c r="H49" s="107" t="s">
        <v>1044</v>
      </c>
      <c r="I49" s="70"/>
      <c r="J49" s="70"/>
      <c r="K49" s="70"/>
      <c r="L49" s="70" t="s">
        <v>936</v>
      </c>
    </row>
    <row r="50" spans="1:12" ht="30" customHeight="1" x14ac:dyDescent="0.25">
      <c r="A50" s="36" t="s">
        <v>1282</v>
      </c>
      <c r="B50" s="60"/>
      <c r="C50" s="60"/>
      <c r="D50" s="86"/>
      <c r="E50" s="71">
        <f t="shared" si="5"/>
        <v>22900000</v>
      </c>
      <c r="F50" s="72">
        <v>0.05</v>
      </c>
      <c r="G50" s="71">
        <v>458000000</v>
      </c>
      <c r="H50" s="107" t="s">
        <v>1183</v>
      </c>
      <c r="I50" s="70"/>
      <c r="J50" s="70"/>
      <c r="K50" s="70"/>
      <c r="L50" s="70" t="s">
        <v>936</v>
      </c>
    </row>
    <row r="51" spans="1:12" ht="30" customHeight="1" x14ac:dyDescent="0.25">
      <c r="A51" s="36"/>
      <c r="B51" s="61"/>
      <c r="C51" s="61"/>
      <c r="D51" s="87"/>
      <c r="E51" s="71">
        <f t="shared" si="5"/>
        <v>700000.00000000012</v>
      </c>
      <c r="F51" s="72">
        <v>7.0000000000000007E-2</v>
      </c>
      <c r="G51" s="71">
        <v>10000000</v>
      </c>
      <c r="H51" s="107" t="s">
        <v>1184</v>
      </c>
      <c r="I51" s="70"/>
      <c r="J51" s="70"/>
      <c r="K51" s="70"/>
      <c r="L51" s="70" t="s">
        <v>936</v>
      </c>
    </row>
    <row r="52" spans="1:12" ht="30" customHeight="1" x14ac:dyDescent="0.25">
      <c r="A52" s="36" t="s">
        <v>1499</v>
      </c>
      <c r="B52" s="36">
        <v>4</v>
      </c>
      <c r="C52" s="36"/>
      <c r="D52" s="69">
        <v>1</v>
      </c>
      <c r="E52" s="71">
        <v>2250000</v>
      </c>
      <c r="F52" s="72"/>
      <c r="G52" s="71" t="s">
        <v>2</v>
      </c>
      <c r="H52" s="108" t="s">
        <v>913</v>
      </c>
      <c r="I52" s="71"/>
      <c r="J52" s="70"/>
      <c r="K52" s="70"/>
      <c r="L52" s="70" t="s">
        <v>912</v>
      </c>
    </row>
    <row r="53" spans="1:12" ht="30" customHeight="1" x14ac:dyDescent="0.25">
      <c r="A53" s="36" t="s">
        <v>934</v>
      </c>
      <c r="B53" s="59" t="s">
        <v>676</v>
      </c>
      <c r="C53" s="59"/>
      <c r="D53" s="85" t="s">
        <v>1307</v>
      </c>
      <c r="E53" s="71">
        <f>G53*F53</f>
        <v>8000000</v>
      </c>
      <c r="F53" s="72">
        <v>0.05</v>
      </c>
      <c r="G53" s="71">
        <v>160000000</v>
      </c>
      <c r="H53" s="107" t="s">
        <v>1040</v>
      </c>
      <c r="I53" s="70"/>
      <c r="J53" s="70"/>
      <c r="K53" s="70"/>
      <c r="L53" s="70" t="s">
        <v>614</v>
      </c>
    </row>
    <row r="54" spans="1:12" ht="30" customHeight="1" x14ac:dyDescent="0.25">
      <c r="A54" s="36" t="s">
        <v>1509</v>
      </c>
      <c r="B54" s="61"/>
      <c r="C54" s="61"/>
      <c r="D54" s="87"/>
      <c r="E54" s="71">
        <f>G54*F54</f>
        <v>14000000.000000002</v>
      </c>
      <c r="F54" s="72">
        <v>7.0000000000000007E-2</v>
      </c>
      <c r="G54" s="71">
        <v>200000000</v>
      </c>
      <c r="H54" s="107" t="s">
        <v>1041</v>
      </c>
      <c r="I54" s="71"/>
      <c r="J54" s="70"/>
      <c r="K54" s="70"/>
      <c r="L54" s="70" t="s">
        <v>614</v>
      </c>
    </row>
    <row r="55" spans="1:12" ht="30" customHeight="1" x14ac:dyDescent="0.25">
      <c r="A55" s="39" t="s">
        <v>1500</v>
      </c>
      <c r="B55" s="36">
        <v>5</v>
      </c>
      <c r="C55" s="39"/>
      <c r="D55" s="75">
        <v>1</v>
      </c>
      <c r="E55" s="73">
        <f>G55*F55</f>
        <v>1000000</v>
      </c>
      <c r="F55" s="74">
        <v>0.04</v>
      </c>
      <c r="G55" s="114">
        <v>25000000</v>
      </c>
      <c r="H55" s="110" t="s">
        <v>480</v>
      </c>
      <c r="I55" s="73"/>
      <c r="J55" s="80"/>
      <c r="K55" s="80"/>
      <c r="L55" s="80" t="s">
        <v>236</v>
      </c>
    </row>
    <row r="56" spans="1:12" ht="30" customHeight="1" x14ac:dyDescent="0.25">
      <c r="A56" s="37" t="s">
        <v>1501</v>
      </c>
      <c r="B56" s="37">
        <v>5</v>
      </c>
      <c r="C56" s="37"/>
      <c r="D56" s="69" t="s">
        <v>1316</v>
      </c>
      <c r="E56" s="71">
        <f>G56*F56</f>
        <v>15750000</v>
      </c>
      <c r="F56" s="72">
        <v>4.4999999999999998E-2</v>
      </c>
      <c r="G56" s="81">
        <v>350000000</v>
      </c>
      <c r="H56" s="108" t="s">
        <v>353</v>
      </c>
      <c r="I56" s="71"/>
      <c r="J56" s="70"/>
      <c r="K56" s="70"/>
      <c r="L56" s="70" t="s">
        <v>352</v>
      </c>
    </row>
    <row r="57" spans="1:12" ht="30" customHeight="1" x14ac:dyDescent="0.25">
      <c r="A57" s="37" t="s">
        <v>1502</v>
      </c>
      <c r="B57" s="37">
        <v>5</v>
      </c>
      <c r="C57" s="37"/>
      <c r="D57" s="69">
        <v>8</v>
      </c>
      <c r="E57" s="71">
        <v>14460000</v>
      </c>
      <c r="F57" s="72"/>
      <c r="G57" s="81" t="s">
        <v>2</v>
      </c>
      <c r="H57" s="108" t="s">
        <v>774</v>
      </c>
      <c r="I57" s="71"/>
      <c r="J57" s="70"/>
      <c r="K57" s="70"/>
      <c r="L57" s="70" t="s">
        <v>561</v>
      </c>
    </row>
    <row r="58" spans="1:12" ht="30" customHeight="1" x14ac:dyDescent="0.25">
      <c r="A58" s="37" t="s">
        <v>630</v>
      </c>
      <c r="B58" s="37">
        <v>5</v>
      </c>
      <c r="C58" s="37"/>
      <c r="D58" s="69">
        <v>9</v>
      </c>
      <c r="E58" s="71">
        <f>G58*F58</f>
        <v>2000000</v>
      </c>
      <c r="F58" s="72">
        <v>0.04</v>
      </c>
      <c r="G58" s="81">
        <v>50000000</v>
      </c>
      <c r="H58" s="108" t="s">
        <v>453</v>
      </c>
      <c r="I58" s="71"/>
      <c r="J58" s="70"/>
      <c r="K58" s="70">
        <v>5</v>
      </c>
      <c r="L58" s="70" t="s">
        <v>939</v>
      </c>
    </row>
    <row r="59" spans="1:12" ht="30" customHeight="1" x14ac:dyDescent="0.25">
      <c r="A59" s="37" t="s">
        <v>1503</v>
      </c>
      <c r="B59" s="37">
        <v>5</v>
      </c>
      <c r="C59" s="37"/>
      <c r="D59" s="69">
        <v>8</v>
      </c>
      <c r="E59" s="71">
        <f>G59*F59</f>
        <v>8650000</v>
      </c>
      <c r="F59" s="72">
        <v>0.05</v>
      </c>
      <c r="G59" s="81">
        <v>173000000</v>
      </c>
      <c r="H59" s="108" t="s">
        <v>1046</v>
      </c>
      <c r="I59" s="71" t="s">
        <v>469</v>
      </c>
      <c r="J59" s="71" t="s">
        <v>468</v>
      </c>
      <c r="K59" s="71"/>
      <c r="L59" s="71" t="s">
        <v>239</v>
      </c>
    </row>
    <row r="60" spans="1:12" ht="30" customHeight="1" x14ac:dyDescent="0.25">
      <c r="A60" s="37"/>
      <c r="B60" s="37">
        <v>5</v>
      </c>
      <c r="C60" s="37"/>
      <c r="D60" s="69"/>
      <c r="E60" s="71">
        <f>G60*F60</f>
        <v>16500000</v>
      </c>
      <c r="F60" s="72">
        <v>5.5E-2</v>
      </c>
      <c r="G60" s="81">
        <v>300000000</v>
      </c>
      <c r="H60" s="107">
        <v>5971</v>
      </c>
      <c r="I60" s="70"/>
      <c r="J60" s="70"/>
      <c r="K60" s="70"/>
      <c r="L60" s="70" t="s">
        <v>1505</v>
      </c>
    </row>
    <row r="61" spans="1:12" ht="30" customHeight="1" x14ac:dyDescent="0.25">
      <c r="A61" s="37" t="s">
        <v>1506</v>
      </c>
      <c r="B61" s="37">
        <v>5</v>
      </c>
      <c r="C61" s="37"/>
      <c r="D61" s="69">
        <v>9</v>
      </c>
      <c r="E61" s="71">
        <f>G61*F61</f>
        <v>5000000</v>
      </c>
      <c r="F61" s="72">
        <v>0.05</v>
      </c>
      <c r="G61" s="71">
        <v>100000000</v>
      </c>
      <c r="H61" s="107" t="s">
        <v>1270</v>
      </c>
      <c r="I61" s="70"/>
      <c r="J61" s="70"/>
      <c r="K61" s="70"/>
      <c r="L61" s="70" t="s">
        <v>1051</v>
      </c>
    </row>
    <row r="62" spans="1:12" ht="30" customHeight="1" x14ac:dyDescent="0.25">
      <c r="A62" s="37"/>
      <c r="B62" s="37">
        <v>5</v>
      </c>
      <c r="C62" s="37"/>
      <c r="D62" s="69">
        <v>10</v>
      </c>
      <c r="E62" s="71">
        <f>G62*F62</f>
        <v>3500000</v>
      </c>
      <c r="F62" s="72">
        <v>0.05</v>
      </c>
      <c r="G62" s="71">
        <v>70000000</v>
      </c>
      <c r="H62" s="108" t="s">
        <v>933</v>
      </c>
      <c r="I62" s="71"/>
      <c r="J62" s="70"/>
      <c r="K62" s="70"/>
      <c r="L62" s="70" t="s">
        <v>670</v>
      </c>
    </row>
    <row r="63" spans="1:12" ht="30" customHeight="1" x14ac:dyDescent="0.25">
      <c r="A63" s="37" t="s">
        <v>1039</v>
      </c>
      <c r="B63" s="37">
        <v>5</v>
      </c>
      <c r="C63" s="37"/>
      <c r="D63" s="69"/>
      <c r="E63" s="71">
        <f t="shared" ref="E63" si="6">G63*F63</f>
        <v>4000000</v>
      </c>
      <c r="F63" s="72">
        <v>0.04</v>
      </c>
      <c r="G63" s="71">
        <v>100000000</v>
      </c>
      <c r="H63" s="115" t="s">
        <v>443</v>
      </c>
      <c r="I63" s="80"/>
      <c r="J63" s="80"/>
      <c r="K63" s="80">
        <v>7</v>
      </c>
      <c r="L63" s="70" t="s">
        <v>445</v>
      </c>
    </row>
    <row r="64" spans="1:12" ht="30" customHeight="1" x14ac:dyDescent="0.25">
      <c r="A64" s="37"/>
      <c r="B64" s="37">
        <v>5</v>
      </c>
      <c r="C64" s="37"/>
      <c r="D64" s="69">
        <v>9</v>
      </c>
      <c r="E64" s="71">
        <f t="shared" ref="E64:E70" si="7">G64*F64</f>
        <v>1000000</v>
      </c>
      <c r="F64" s="72">
        <v>0.05</v>
      </c>
      <c r="G64" s="71">
        <v>20000000</v>
      </c>
      <c r="H64" s="108" t="s">
        <v>626</v>
      </c>
      <c r="I64" s="71"/>
      <c r="J64" s="70"/>
      <c r="K64" s="70"/>
      <c r="L64" s="70" t="s">
        <v>624</v>
      </c>
    </row>
    <row r="65" spans="1:12" ht="30" customHeight="1" x14ac:dyDescent="0.25">
      <c r="A65" s="36" t="s">
        <v>618</v>
      </c>
      <c r="B65" s="36">
        <v>5</v>
      </c>
      <c r="C65" s="36"/>
      <c r="D65" s="69">
        <v>8</v>
      </c>
      <c r="E65" s="71">
        <f t="shared" si="7"/>
        <v>4000000</v>
      </c>
      <c r="F65" s="72">
        <v>0.04</v>
      </c>
      <c r="G65" s="71">
        <v>100000000</v>
      </c>
      <c r="H65" s="107" t="s">
        <v>360</v>
      </c>
      <c r="I65" s="70"/>
      <c r="J65" s="70"/>
      <c r="K65" s="70">
        <v>1</v>
      </c>
      <c r="L65" s="70" t="s">
        <v>431</v>
      </c>
    </row>
    <row r="66" spans="1:12" ht="30" customHeight="1" x14ac:dyDescent="0.25">
      <c r="A66" s="45" t="s">
        <v>1507</v>
      </c>
      <c r="B66" s="36">
        <v>5</v>
      </c>
      <c r="C66" s="46"/>
      <c r="D66" s="95"/>
      <c r="E66" s="73">
        <f t="shared" si="7"/>
        <v>3500000.0000000005</v>
      </c>
      <c r="F66" s="74">
        <v>7.0000000000000007E-2</v>
      </c>
      <c r="G66" s="73">
        <v>50000000</v>
      </c>
      <c r="H66" s="113"/>
      <c r="I66" s="88"/>
      <c r="J66" s="88"/>
      <c r="K66" s="88"/>
      <c r="L66" s="88" t="s">
        <v>807</v>
      </c>
    </row>
    <row r="67" spans="1:12" ht="30" customHeight="1" x14ac:dyDescent="0.25">
      <c r="A67" s="36"/>
      <c r="B67" s="36">
        <v>5</v>
      </c>
      <c r="C67" s="36"/>
      <c r="D67" s="69">
        <v>10</v>
      </c>
      <c r="E67" s="71">
        <f t="shared" si="7"/>
        <v>3500000</v>
      </c>
      <c r="F67" s="72">
        <v>0.05</v>
      </c>
      <c r="G67" s="71">
        <v>70000000</v>
      </c>
      <c r="H67" s="108" t="s">
        <v>253</v>
      </c>
      <c r="I67" s="71"/>
      <c r="J67" s="70"/>
      <c r="K67" s="70"/>
      <c r="L67" s="70" t="s">
        <v>252</v>
      </c>
    </row>
    <row r="68" spans="1:12" ht="30" customHeight="1" x14ac:dyDescent="0.25">
      <c r="A68" s="36" t="s">
        <v>1393</v>
      </c>
      <c r="B68" s="36">
        <v>5</v>
      </c>
      <c r="C68" s="36">
        <v>22</v>
      </c>
      <c r="D68" s="69" t="s">
        <v>644</v>
      </c>
      <c r="E68" s="71">
        <f t="shared" si="7"/>
        <v>1350000</v>
      </c>
      <c r="F68" s="72">
        <v>4.4999999999999998E-2</v>
      </c>
      <c r="G68" s="71">
        <v>30000000</v>
      </c>
      <c r="H68" s="107" t="s">
        <v>447</v>
      </c>
      <c r="I68" s="70"/>
      <c r="J68" s="70"/>
      <c r="K68" s="70"/>
      <c r="L68" s="70" t="s">
        <v>931</v>
      </c>
    </row>
    <row r="69" spans="1:12" ht="30" customHeight="1" x14ac:dyDescent="0.25">
      <c r="A69" s="36" t="s">
        <v>925</v>
      </c>
      <c r="B69" s="36">
        <v>5</v>
      </c>
      <c r="C69" s="36"/>
      <c r="D69" s="69">
        <v>6</v>
      </c>
      <c r="E69" s="71">
        <f t="shared" si="7"/>
        <v>850000</v>
      </c>
      <c r="F69" s="72">
        <v>0.05</v>
      </c>
      <c r="G69" s="71">
        <v>17000000</v>
      </c>
      <c r="H69" s="108" t="s">
        <v>569</v>
      </c>
      <c r="I69" s="71"/>
      <c r="J69" s="70"/>
      <c r="K69" s="70"/>
      <c r="L69" s="70" t="s">
        <v>568</v>
      </c>
    </row>
    <row r="70" spans="1:12" ht="30" customHeight="1" x14ac:dyDescent="0.25">
      <c r="A70" s="36"/>
      <c r="B70" s="36">
        <v>5</v>
      </c>
      <c r="C70" s="36"/>
      <c r="D70" s="69">
        <v>2</v>
      </c>
      <c r="E70" s="71">
        <f t="shared" si="7"/>
        <v>1000000</v>
      </c>
      <c r="F70" s="72">
        <v>0.05</v>
      </c>
      <c r="G70" s="71">
        <v>20000000</v>
      </c>
      <c r="H70" s="107">
        <f>-5859-6620</f>
        <v>-12479</v>
      </c>
      <c r="I70" s="70"/>
      <c r="J70" s="70"/>
      <c r="K70" s="70"/>
      <c r="L70" s="70" t="s">
        <v>935</v>
      </c>
    </row>
    <row r="71" spans="1:12" ht="30" customHeight="1" x14ac:dyDescent="0.25">
      <c r="A71" s="39" t="s">
        <v>1295</v>
      </c>
      <c r="B71" s="36">
        <v>5</v>
      </c>
      <c r="C71" s="39"/>
      <c r="D71" s="75">
        <v>7</v>
      </c>
      <c r="E71" s="71">
        <v>1900000</v>
      </c>
      <c r="F71" s="72"/>
      <c r="G71" s="71" t="s">
        <v>2</v>
      </c>
      <c r="H71" s="108"/>
      <c r="I71" s="71"/>
      <c r="J71" s="70"/>
      <c r="K71" s="70"/>
      <c r="L71" s="70" t="s">
        <v>683</v>
      </c>
    </row>
    <row r="72" spans="1:12" ht="30" customHeight="1" x14ac:dyDescent="0.25">
      <c r="A72" s="36"/>
      <c r="B72" s="36">
        <v>5</v>
      </c>
      <c r="C72" s="36"/>
      <c r="D72" s="69">
        <v>16</v>
      </c>
      <c r="E72" s="71">
        <f>G72*F72</f>
        <v>4000000</v>
      </c>
      <c r="F72" s="72">
        <v>0.04</v>
      </c>
      <c r="G72" s="71">
        <v>100000000</v>
      </c>
      <c r="H72" s="108" t="s">
        <v>454</v>
      </c>
      <c r="I72" s="71"/>
      <c r="J72" s="70"/>
      <c r="K72" s="70">
        <v>5</v>
      </c>
      <c r="L72" s="70" t="s">
        <v>89</v>
      </c>
    </row>
    <row r="73" spans="1:12" ht="30" customHeight="1" x14ac:dyDescent="0.25">
      <c r="A73" s="36"/>
      <c r="B73" s="36">
        <v>5</v>
      </c>
      <c r="C73" s="36"/>
      <c r="D73" s="69"/>
      <c r="E73" s="71">
        <f t="shared" ref="E73" si="8">G73*F73</f>
        <v>2210000</v>
      </c>
      <c r="F73" s="72">
        <v>3.4000000000000002E-2</v>
      </c>
      <c r="G73" s="71">
        <v>65000000</v>
      </c>
      <c r="H73" s="108" t="s">
        <v>731</v>
      </c>
      <c r="I73" s="71"/>
      <c r="J73" s="70"/>
      <c r="K73" s="70"/>
      <c r="L73" s="70" t="s">
        <v>730</v>
      </c>
    </row>
    <row r="74" spans="1:12" ht="30" customHeight="1" x14ac:dyDescent="0.25">
      <c r="A74" s="37" t="s">
        <v>1508</v>
      </c>
      <c r="B74" s="37">
        <v>5</v>
      </c>
      <c r="C74" s="42"/>
      <c r="D74" s="69">
        <v>6</v>
      </c>
      <c r="E74" s="71">
        <f t="shared" ref="E74:E79" si="9">G74*F74</f>
        <v>15800000</v>
      </c>
      <c r="F74" s="72">
        <v>0.04</v>
      </c>
      <c r="G74" s="81">
        <v>395000000</v>
      </c>
      <c r="H74" s="108"/>
      <c r="I74" s="71"/>
      <c r="J74" s="70"/>
      <c r="K74" s="70"/>
      <c r="L74" s="70" t="s">
        <v>784</v>
      </c>
    </row>
    <row r="75" spans="1:12" ht="30" customHeight="1" x14ac:dyDescent="0.25">
      <c r="A75" s="36" t="s">
        <v>617</v>
      </c>
      <c r="B75" s="36">
        <v>5</v>
      </c>
      <c r="C75" s="36"/>
      <c r="D75" s="69"/>
      <c r="E75" s="71">
        <f t="shared" si="9"/>
        <v>50000000</v>
      </c>
      <c r="F75" s="72">
        <v>0.05</v>
      </c>
      <c r="G75" s="71">
        <v>1000000000</v>
      </c>
      <c r="H75" s="108" t="s">
        <v>347</v>
      </c>
      <c r="I75" s="71"/>
      <c r="J75" s="70"/>
      <c r="K75" s="70"/>
      <c r="L75" s="70" t="s">
        <v>668</v>
      </c>
    </row>
    <row r="76" spans="1:12" ht="30" customHeight="1" x14ac:dyDescent="0.25">
      <c r="A76" s="36"/>
      <c r="B76" s="36">
        <v>5</v>
      </c>
      <c r="C76" s="36"/>
      <c r="D76" s="69">
        <v>6</v>
      </c>
      <c r="E76" s="71">
        <f t="shared" si="9"/>
        <v>900000</v>
      </c>
      <c r="F76" s="72">
        <v>4.4999999999999998E-2</v>
      </c>
      <c r="G76" s="71">
        <v>20000000</v>
      </c>
      <c r="H76" s="107" t="s">
        <v>466</v>
      </c>
      <c r="I76" s="70"/>
      <c r="J76" s="70"/>
      <c r="K76" s="70"/>
      <c r="L76" s="70" t="s">
        <v>775</v>
      </c>
    </row>
    <row r="77" spans="1:12" ht="30" customHeight="1" x14ac:dyDescent="0.25">
      <c r="A77" s="36"/>
      <c r="B77" s="36">
        <v>5</v>
      </c>
      <c r="C77" s="36"/>
      <c r="D77" s="69">
        <v>9</v>
      </c>
      <c r="E77" s="71">
        <f t="shared" si="9"/>
        <v>2000000</v>
      </c>
      <c r="F77" s="72">
        <v>0.05</v>
      </c>
      <c r="G77" s="71">
        <v>40000000</v>
      </c>
      <c r="H77" s="107" t="s">
        <v>929</v>
      </c>
      <c r="I77" s="70"/>
      <c r="J77" s="70"/>
      <c r="K77" s="70"/>
      <c r="L77" s="70" t="s">
        <v>928</v>
      </c>
    </row>
    <row r="78" spans="1:12" ht="30" customHeight="1" x14ac:dyDescent="0.25">
      <c r="A78" s="36"/>
      <c r="B78" s="36">
        <v>6</v>
      </c>
      <c r="C78" s="36"/>
      <c r="D78" s="69">
        <v>8</v>
      </c>
      <c r="E78" s="71">
        <f t="shared" si="9"/>
        <v>11340000</v>
      </c>
      <c r="F78" s="72">
        <v>4.4999999999999998E-2</v>
      </c>
      <c r="G78" s="71">
        <v>252000000</v>
      </c>
      <c r="H78" s="107" t="s">
        <v>1309</v>
      </c>
      <c r="I78" s="70"/>
      <c r="J78" s="70"/>
      <c r="K78" s="70"/>
      <c r="L78" s="70" t="s">
        <v>1510</v>
      </c>
    </row>
    <row r="79" spans="1:12" ht="30" customHeight="1" x14ac:dyDescent="0.25">
      <c r="A79" s="37"/>
      <c r="B79" s="37">
        <v>6</v>
      </c>
      <c r="C79" s="37"/>
      <c r="D79" s="69">
        <v>6</v>
      </c>
      <c r="E79" s="81">
        <f t="shared" si="9"/>
        <v>4500000</v>
      </c>
      <c r="F79" s="82">
        <v>4.4999999999999998E-2</v>
      </c>
      <c r="G79" s="81">
        <v>100000000</v>
      </c>
      <c r="H79" s="116" t="s">
        <v>451</v>
      </c>
      <c r="I79" s="81"/>
      <c r="J79" s="69"/>
      <c r="K79" s="69">
        <v>5</v>
      </c>
      <c r="L79" s="69" t="s">
        <v>109</v>
      </c>
    </row>
    <row r="80" spans="1:12" ht="30" customHeight="1" x14ac:dyDescent="0.25">
      <c r="A80" s="36"/>
      <c r="B80" s="36">
        <v>7</v>
      </c>
      <c r="C80" s="36"/>
      <c r="D80" s="69">
        <v>1</v>
      </c>
      <c r="E80" s="71">
        <f t="shared" ref="E80" si="10">G80*F80</f>
        <v>1000000</v>
      </c>
      <c r="F80" s="72">
        <v>0.05</v>
      </c>
      <c r="G80" s="71">
        <v>20000000</v>
      </c>
      <c r="H80" s="108"/>
      <c r="I80" s="71"/>
      <c r="J80" s="70"/>
      <c r="K80" s="70"/>
      <c r="L80" s="70" t="s">
        <v>907</v>
      </c>
    </row>
    <row r="81" spans="1:12" ht="30" customHeight="1" x14ac:dyDescent="0.25">
      <c r="A81" s="36"/>
      <c r="B81" s="36">
        <v>7</v>
      </c>
      <c r="C81" s="36"/>
      <c r="D81" s="69">
        <v>10</v>
      </c>
      <c r="E81" s="71">
        <f>G81*F81</f>
        <v>450000</v>
      </c>
      <c r="F81" s="72">
        <v>4.4999999999999998E-2</v>
      </c>
      <c r="G81" s="71">
        <v>10000000</v>
      </c>
      <c r="H81" s="108" t="s">
        <v>263</v>
      </c>
      <c r="I81" s="71"/>
      <c r="J81" s="70"/>
      <c r="K81" s="70">
        <v>5</v>
      </c>
      <c r="L81" s="70" t="s">
        <v>262</v>
      </c>
    </row>
    <row r="82" spans="1:12" ht="30" customHeight="1" x14ac:dyDescent="0.25">
      <c r="A82" s="36"/>
      <c r="B82" s="36">
        <v>7</v>
      </c>
      <c r="C82" s="37"/>
      <c r="D82" s="69"/>
      <c r="E82" s="71">
        <v>16500000</v>
      </c>
      <c r="F82" s="70"/>
      <c r="G82" s="70"/>
      <c r="H82" s="107"/>
      <c r="I82" s="70"/>
      <c r="J82" s="70"/>
      <c r="K82" s="70"/>
      <c r="L82" s="70" t="s">
        <v>1511</v>
      </c>
    </row>
    <row r="83" spans="1:12" ht="30" customHeight="1" x14ac:dyDescent="0.25">
      <c r="A83" s="36" t="s">
        <v>1512</v>
      </c>
      <c r="B83" s="36">
        <v>7</v>
      </c>
      <c r="C83" s="36"/>
      <c r="D83" s="69">
        <v>10</v>
      </c>
      <c r="E83" s="71">
        <f t="shared" ref="E83:E91" si="11">G83*F83</f>
        <v>1755000</v>
      </c>
      <c r="F83" s="72">
        <v>4.4999999999999998E-2</v>
      </c>
      <c r="G83" s="81">
        <v>39000000</v>
      </c>
      <c r="H83" s="108" t="s">
        <v>448</v>
      </c>
      <c r="I83" s="71"/>
      <c r="J83" s="70"/>
      <c r="K83" s="70"/>
      <c r="L83" s="70" t="s">
        <v>338</v>
      </c>
    </row>
    <row r="84" spans="1:12" ht="30" customHeight="1" x14ac:dyDescent="0.25">
      <c r="A84" s="39"/>
      <c r="B84" s="39">
        <v>7</v>
      </c>
      <c r="C84" s="39"/>
      <c r="D84" s="75">
        <v>13</v>
      </c>
      <c r="E84" s="71">
        <f t="shared" si="11"/>
        <v>1000000</v>
      </c>
      <c r="F84" s="72">
        <v>0.05</v>
      </c>
      <c r="G84" s="71">
        <v>20000000</v>
      </c>
      <c r="H84" s="110" t="s">
        <v>792</v>
      </c>
      <c r="I84" s="73"/>
      <c r="J84" s="80"/>
      <c r="K84" s="80"/>
      <c r="L84" s="80" t="s">
        <v>675</v>
      </c>
    </row>
    <row r="85" spans="1:12" ht="30" customHeight="1" x14ac:dyDescent="0.25">
      <c r="A85" s="36" t="s">
        <v>1317</v>
      </c>
      <c r="B85" s="36">
        <v>7</v>
      </c>
      <c r="C85" s="36"/>
      <c r="D85" s="69" t="s">
        <v>682</v>
      </c>
      <c r="E85" s="71">
        <f t="shared" si="11"/>
        <v>4000000</v>
      </c>
      <c r="F85" s="72">
        <v>0.04</v>
      </c>
      <c r="G85" s="71">
        <v>100000000</v>
      </c>
      <c r="H85" s="107">
        <v>6256</v>
      </c>
      <c r="I85" s="70"/>
      <c r="J85" s="70"/>
      <c r="K85" s="70"/>
      <c r="L85" s="70" t="s">
        <v>1213</v>
      </c>
    </row>
    <row r="86" spans="1:12" ht="30" customHeight="1" x14ac:dyDescent="0.25">
      <c r="A86" s="36" t="s">
        <v>1513</v>
      </c>
      <c r="B86" s="36">
        <v>7</v>
      </c>
      <c r="C86" s="36">
        <v>16</v>
      </c>
      <c r="D86" s="69" t="s">
        <v>1392</v>
      </c>
      <c r="E86" s="71">
        <f t="shared" si="11"/>
        <v>43190000.000000007</v>
      </c>
      <c r="F86" s="72">
        <v>7.0000000000000007E-2</v>
      </c>
      <c r="G86" s="71">
        <v>617000000</v>
      </c>
      <c r="H86" s="110" t="s">
        <v>705</v>
      </c>
      <c r="I86" s="73"/>
      <c r="J86" s="80"/>
      <c r="K86" s="80"/>
      <c r="L86" s="80" t="s">
        <v>651</v>
      </c>
    </row>
    <row r="87" spans="1:12" ht="30" customHeight="1" x14ac:dyDescent="0.25">
      <c r="A87" s="36"/>
      <c r="B87" s="36">
        <v>7</v>
      </c>
      <c r="C87" s="36"/>
      <c r="D87" s="69">
        <v>9</v>
      </c>
      <c r="E87" s="71">
        <f t="shared" si="11"/>
        <v>4050000</v>
      </c>
      <c r="F87" s="72">
        <v>4.4999999999999998E-2</v>
      </c>
      <c r="G87" s="71">
        <v>90000000</v>
      </c>
      <c r="H87" s="107" t="s">
        <v>927</v>
      </c>
      <c r="I87" s="70"/>
      <c r="J87" s="70"/>
      <c r="K87" s="70"/>
      <c r="L87" s="70" t="s">
        <v>926</v>
      </c>
    </row>
    <row r="88" spans="1:12" ht="30" customHeight="1" x14ac:dyDescent="0.25">
      <c r="A88" s="36"/>
      <c r="B88" s="36">
        <v>7</v>
      </c>
      <c r="C88" s="36"/>
      <c r="D88" s="69">
        <v>6</v>
      </c>
      <c r="E88" s="71">
        <f t="shared" si="11"/>
        <v>2250000</v>
      </c>
      <c r="F88" s="72">
        <v>4.4999999999999998E-2</v>
      </c>
      <c r="G88" s="71">
        <v>50000000</v>
      </c>
      <c r="H88" s="108" t="s">
        <v>335</v>
      </c>
      <c r="I88" s="71"/>
      <c r="J88" s="70"/>
      <c r="K88" s="70">
        <v>7</v>
      </c>
      <c r="L88" s="70" t="s">
        <v>334</v>
      </c>
    </row>
    <row r="89" spans="1:12" ht="30" customHeight="1" x14ac:dyDescent="0.25">
      <c r="A89" s="36"/>
      <c r="B89" s="36">
        <v>8</v>
      </c>
      <c r="C89" s="37"/>
      <c r="D89" s="69"/>
      <c r="E89" s="71">
        <f t="shared" si="11"/>
        <v>3000000</v>
      </c>
      <c r="F89" s="72">
        <v>0.05</v>
      </c>
      <c r="G89" s="71">
        <v>60000000</v>
      </c>
      <c r="H89" s="107">
        <v>4004</v>
      </c>
      <c r="I89" s="70"/>
      <c r="J89" s="70"/>
      <c r="K89" s="70"/>
      <c r="L89" s="70" t="s">
        <v>1514</v>
      </c>
    </row>
    <row r="90" spans="1:12" ht="30" customHeight="1" x14ac:dyDescent="0.25">
      <c r="A90" s="36" t="s">
        <v>930</v>
      </c>
      <c r="B90" s="36">
        <v>8</v>
      </c>
      <c r="C90" s="36"/>
      <c r="D90" s="69">
        <v>8</v>
      </c>
      <c r="E90" s="71">
        <f t="shared" si="11"/>
        <v>10000000</v>
      </c>
      <c r="F90" s="72">
        <v>0.05</v>
      </c>
      <c r="G90" s="71">
        <v>200000000</v>
      </c>
      <c r="H90" s="108" t="s">
        <v>259</v>
      </c>
      <c r="I90" s="71"/>
      <c r="J90" s="70"/>
      <c r="K90" s="70"/>
      <c r="L90" s="70" t="s">
        <v>91</v>
      </c>
    </row>
    <row r="91" spans="1:12" ht="30" customHeight="1" x14ac:dyDescent="0.25">
      <c r="A91" s="44" t="s">
        <v>1515</v>
      </c>
      <c r="B91" s="44">
        <v>8</v>
      </c>
      <c r="C91" s="47"/>
      <c r="D91" s="81"/>
      <c r="E91" s="71">
        <f t="shared" si="11"/>
        <v>4500000</v>
      </c>
      <c r="F91" s="72">
        <v>4.4999999999999998E-2</v>
      </c>
      <c r="G91" s="81">
        <v>100000000</v>
      </c>
      <c r="H91" s="110" t="s">
        <v>1101</v>
      </c>
      <c r="I91" s="73"/>
      <c r="J91" s="80"/>
      <c r="K91" s="80"/>
      <c r="L91" s="80" t="s">
        <v>387</v>
      </c>
    </row>
    <row r="92" spans="1:12" ht="30" customHeight="1" x14ac:dyDescent="0.25">
      <c r="A92" s="36" t="s">
        <v>1516</v>
      </c>
      <c r="B92" s="36">
        <v>8</v>
      </c>
      <c r="C92" s="36"/>
      <c r="D92" s="69" t="s">
        <v>1324</v>
      </c>
      <c r="E92" s="71">
        <v>5000000</v>
      </c>
      <c r="F92" s="72"/>
      <c r="G92" s="71" t="s">
        <v>2</v>
      </c>
      <c r="H92" s="107">
        <v>6048</v>
      </c>
      <c r="I92" s="70"/>
      <c r="J92" s="70"/>
      <c r="K92" s="70"/>
      <c r="L92" s="70" t="s">
        <v>1304</v>
      </c>
    </row>
    <row r="93" spans="1:12" ht="30" customHeight="1" x14ac:dyDescent="0.25">
      <c r="A93" s="36" t="s">
        <v>1321</v>
      </c>
      <c r="B93" s="36">
        <v>8</v>
      </c>
      <c r="C93" s="36"/>
      <c r="D93" s="69" t="s">
        <v>682</v>
      </c>
      <c r="E93" s="71">
        <f>G93*F93</f>
        <v>40000000</v>
      </c>
      <c r="F93" s="72">
        <v>0.05</v>
      </c>
      <c r="G93" s="71">
        <v>800000000</v>
      </c>
      <c r="H93" s="107" t="s">
        <v>719</v>
      </c>
      <c r="I93" s="70"/>
      <c r="J93" s="70"/>
      <c r="K93" s="70"/>
      <c r="L93" s="70" t="s">
        <v>456</v>
      </c>
    </row>
    <row r="94" spans="1:12" ht="30" customHeight="1" x14ac:dyDescent="0.25">
      <c r="A94" s="36"/>
      <c r="B94" s="36">
        <v>8</v>
      </c>
      <c r="C94" s="37"/>
      <c r="D94" s="69"/>
      <c r="E94" s="71">
        <v>2000000</v>
      </c>
      <c r="F94" s="70"/>
      <c r="G94" s="70" t="s">
        <v>2</v>
      </c>
      <c r="H94" s="107" t="s">
        <v>1518</v>
      </c>
      <c r="I94" s="70"/>
      <c r="J94" s="70"/>
      <c r="K94" s="70"/>
      <c r="L94" s="70" t="s">
        <v>1517</v>
      </c>
    </row>
    <row r="95" spans="1:12" ht="30" customHeight="1" x14ac:dyDescent="0.25">
      <c r="A95" s="36" t="s">
        <v>1519</v>
      </c>
      <c r="B95" s="36">
        <v>8</v>
      </c>
      <c r="C95" s="36"/>
      <c r="D95" s="69">
        <v>10</v>
      </c>
      <c r="E95" s="71">
        <f>G95*F95</f>
        <v>2500000</v>
      </c>
      <c r="F95" s="72">
        <v>0.05</v>
      </c>
      <c r="G95" s="71">
        <v>50000000</v>
      </c>
      <c r="H95" s="108" t="s">
        <v>681</v>
      </c>
      <c r="I95" s="71"/>
      <c r="J95" s="70"/>
      <c r="K95" s="70"/>
      <c r="L95" s="70" t="s">
        <v>93</v>
      </c>
    </row>
    <row r="96" spans="1:12" ht="30" customHeight="1" x14ac:dyDescent="0.25">
      <c r="A96" s="36" t="s">
        <v>1520</v>
      </c>
      <c r="B96" s="36">
        <v>8</v>
      </c>
      <c r="C96" s="36">
        <v>28</v>
      </c>
      <c r="D96" s="69" t="s">
        <v>1421</v>
      </c>
      <c r="E96" s="71">
        <v>3750000</v>
      </c>
      <c r="F96" s="70"/>
      <c r="G96" s="71" t="s">
        <v>2</v>
      </c>
      <c r="H96" s="107" t="s">
        <v>941</v>
      </c>
      <c r="I96" s="70"/>
      <c r="J96" s="70"/>
      <c r="K96" s="70"/>
      <c r="L96" s="70" t="s">
        <v>940</v>
      </c>
    </row>
    <row r="97" spans="1:12" ht="30" customHeight="1" x14ac:dyDescent="0.25">
      <c r="A97" s="36"/>
      <c r="B97" s="36">
        <v>8</v>
      </c>
      <c r="C97" s="36"/>
      <c r="D97" s="69">
        <v>6</v>
      </c>
      <c r="E97" s="71">
        <f t="shared" ref="E97:E104" si="12">G97*F97</f>
        <v>8000000</v>
      </c>
      <c r="F97" s="72">
        <v>0.04</v>
      </c>
      <c r="G97" s="71">
        <v>200000000</v>
      </c>
      <c r="H97" s="108" t="s">
        <v>452</v>
      </c>
      <c r="I97" s="71"/>
      <c r="J97" s="70"/>
      <c r="K97" s="70"/>
      <c r="L97" s="70" t="s">
        <v>674</v>
      </c>
    </row>
    <row r="98" spans="1:12" ht="30" customHeight="1" x14ac:dyDescent="0.25">
      <c r="A98" s="36" t="s">
        <v>1521</v>
      </c>
      <c r="B98" s="36">
        <v>8</v>
      </c>
      <c r="C98" s="36"/>
      <c r="D98" s="69">
        <v>8</v>
      </c>
      <c r="E98" s="71">
        <f t="shared" si="12"/>
        <v>4000000</v>
      </c>
      <c r="F98" s="72">
        <v>0.04</v>
      </c>
      <c r="G98" s="71">
        <v>100000000</v>
      </c>
      <c r="H98" s="110" t="s">
        <v>391</v>
      </c>
      <c r="I98" s="73"/>
      <c r="J98" s="80"/>
      <c r="K98" s="80"/>
      <c r="L98" s="80" t="s">
        <v>390</v>
      </c>
    </row>
    <row r="99" spans="1:12" ht="30" customHeight="1" x14ac:dyDescent="0.25">
      <c r="A99" s="36"/>
      <c r="B99" s="36">
        <v>8</v>
      </c>
      <c r="C99" s="37"/>
      <c r="D99" s="69"/>
      <c r="E99" s="71">
        <f t="shared" si="12"/>
        <v>2500000</v>
      </c>
      <c r="F99" s="72">
        <v>0.05</v>
      </c>
      <c r="G99" s="71">
        <v>50000000</v>
      </c>
      <c r="H99" s="107">
        <v>7397</v>
      </c>
      <c r="I99" s="70"/>
      <c r="J99" s="70"/>
      <c r="K99" s="70"/>
      <c r="L99" s="70" t="s">
        <v>1522</v>
      </c>
    </row>
    <row r="100" spans="1:12" ht="30" customHeight="1" x14ac:dyDescent="0.25">
      <c r="A100" s="36" t="s">
        <v>1523</v>
      </c>
      <c r="B100" s="36">
        <v>8</v>
      </c>
      <c r="C100" s="36"/>
      <c r="D100" s="69">
        <v>8</v>
      </c>
      <c r="E100" s="71">
        <f t="shared" si="12"/>
        <v>5000000</v>
      </c>
      <c r="F100" s="72">
        <v>0.05</v>
      </c>
      <c r="G100" s="71">
        <v>100000000</v>
      </c>
      <c r="H100" s="107" t="s">
        <v>325</v>
      </c>
      <c r="I100" s="70"/>
      <c r="J100" s="70"/>
      <c r="K100" s="70">
        <v>1</v>
      </c>
      <c r="L100" s="70" t="s">
        <v>324</v>
      </c>
    </row>
    <row r="101" spans="1:12" ht="30" customHeight="1" x14ac:dyDescent="0.25">
      <c r="A101" s="39" t="s">
        <v>1524</v>
      </c>
      <c r="B101" s="36">
        <v>8</v>
      </c>
      <c r="C101" s="39"/>
      <c r="D101" s="75" t="s">
        <v>1302</v>
      </c>
      <c r="E101" s="73">
        <f t="shared" si="12"/>
        <v>49522500</v>
      </c>
      <c r="F101" s="74">
        <v>4.4999999999999998E-2</v>
      </c>
      <c r="G101" s="73">
        <f>1100500000</f>
        <v>1100500000</v>
      </c>
      <c r="H101" s="110" t="s">
        <v>720</v>
      </c>
      <c r="I101" s="73"/>
      <c r="J101" s="80"/>
      <c r="K101" s="80">
        <v>6</v>
      </c>
      <c r="L101" s="80" t="s">
        <v>1301</v>
      </c>
    </row>
    <row r="102" spans="1:12" ht="30" customHeight="1" x14ac:dyDescent="0.25">
      <c r="A102" s="36" t="s">
        <v>1359</v>
      </c>
      <c r="B102" s="36">
        <v>9</v>
      </c>
      <c r="C102" s="36"/>
      <c r="D102" s="69" t="s">
        <v>1071</v>
      </c>
      <c r="E102" s="71">
        <f t="shared" si="12"/>
        <v>4500000</v>
      </c>
      <c r="F102" s="72">
        <v>4.4999999999999998E-2</v>
      </c>
      <c r="G102" s="71">
        <v>100000000</v>
      </c>
      <c r="H102" s="108" t="s">
        <v>490</v>
      </c>
      <c r="I102" s="71"/>
      <c r="J102" s="70"/>
      <c r="K102" s="70">
        <v>11</v>
      </c>
      <c r="L102" s="70" t="s">
        <v>128</v>
      </c>
    </row>
    <row r="103" spans="1:12" ht="30" customHeight="1" x14ac:dyDescent="0.25">
      <c r="A103" s="36"/>
      <c r="B103" s="36">
        <v>9</v>
      </c>
      <c r="C103" s="36"/>
      <c r="D103" s="69">
        <v>8</v>
      </c>
      <c r="E103" s="71">
        <f t="shared" si="12"/>
        <v>4400000</v>
      </c>
      <c r="F103" s="72">
        <v>0.04</v>
      </c>
      <c r="G103" s="71">
        <v>110000000</v>
      </c>
      <c r="H103" s="107" t="s">
        <v>1218</v>
      </c>
      <c r="I103" s="70"/>
      <c r="J103" s="70"/>
      <c r="K103" s="70"/>
      <c r="L103" s="70" t="s">
        <v>1217</v>
      </c>
    </row>
    <row r="104" spans="1:12" ht="30" customHeight="1" x14ac:dyDescent="0.25">
      <c r="A104" s="36" t="s">
        <v>1432</v>
      </c>
      <c r="B104" s="36">
        <v>9</v>
      </c>
      <c r="C104" s="36">
        <v>24</v>
      </c>
      <c r="D104" s="69" t="s">
        <v>1390</v>
      </c>
      <c r="E104" s="71">
        <f t="shared" si="12"/>
        <v>5000000</v>
      </c>
      <c r="F104" s="72">
        <v>0.05</v>
      </c>
      <c r="G104" s="71">
        <v>100000000</v>
      </c>
      <c r="H104" s="107" t="s">
        <v>1189</v>
      </c>
      <c r="I104" s="70"/>
      <c r="J104" s="70"/>
      <c r="K104" s="70"/>
      <c r="L104" s="70" t="s">
        <v>932</v>
      </c>
    </row>
    <row r="105" spans="1:12" ht="30" customHeight="1" x14ac:dyDescent="0.25">
      <c r="A105" s="36"/>
      <c r="B105" s="36">
        <v>9</v>
      </c>
      <c r="C105" s="37"/>
      <c r="D105" s="69"/>
      <c r="E105" s="71"/>
      <c r="F105" s="70"/>
      <c r="G105" s="71">
        <v>40000000</v>
      </c>
      <c r="H105" s="107"/>
      <c r="I105" s="70"/>
      <c r="J105" s="70"/>
      <c r="K105" s="70"/>
      <c r="L105" s="70" t="s">
        <v>1525</v>
      </c>
    </row>
    <row r="106" spans="1:12" ht="30" customHeight="1" x14ac:dyDescent="0.25">
      <c r="A106" s="42" t="s">
        <v>1527</v>
      </c>
      <c r="B106" s="42">
        <v>9</v>
      </c>
      <c r="C106" s="42"/>
      <c r="D106" s="69">
        <v>10</v>
      </c>
      <c r="E106" s="71">
        <f t="shared" ref="E106:E111" si="13">G106*F106</f>
        <v>12600000</v>
      </c>
      <c r="F106" s="72">
        <v>4.4999999999999998E-2</v>
      </c>
      <c r="G106" s="71">
        <v>280000000</v>
      </c>
      <c r="H106" s="107" t="s">
        <v>271</v>
      </c>
      <c r="I106" s="70"/>
      <c r="J106" s="70"/>
      <c r="K106" s="70">
        <v>8</v>
      </c>
      <c r="L106" s="70" t="s">
        <v>270</v>
      </c>
    </row>
    <row r="107" spans="1:12" ht="30" customHeight="1" x14ac:dyDescent="0.25">
      <c r="A107" s="42" t="s">
        <v>1526</v>
      </c>
      <c r="B107" s="42">
        <v>9</v>
      </c>
      <c r="C107" s="42"/>
      <c r="D107" s="69" t="s">
        <v>1324</v>
      </c>
      <c r="E107" s="71">
        <f t="shared" si="13"/>
        <v>15000000</v>
      </c>
      <c r="F107" s="72">
        <v>0.05</v>
      </c>
      <c r="G107" s="71">
        <v>300000000</v>
      </c>
      <c r="H107" s="107" t="s">
        <v>797</v>
      </c>
      <c r="I107" s="70"/>
      <c r="J107" s="70"/>
      <c r="K107" s="70"/>
      <c r="L107" s="70" t="s">
        <v>796</v>
      </c>
    </row>
    <row r="108" spans="1:12" ht="30" customHeight="1" x14ac:dyDescent="0.25">
      <c r="A108" s="36"/>
      <c r="B108" s="36">
        <v>9</v>
      </c>
      <c r="C108" s="36"/>
      <c r="D108" s="69">
        <v>10</v>
      </c>
      <c r="E108" s="71">
        <f t="shared" si="13"/>
        <v>500000</v>
      </c>
      <c r="F108" s="72">
        <v>0.05</v>
      </c>
      <c r="G108" s="71">
        <v>10000000</v>
      </c>
      <c r="H108" s="107" t="s">
        <v>436</v>
      </c>
      <c r="I108" s="70"/>
      <c r="J108" s="70"/>
      <c r="K108" s="70"/>
      <c r="L108" s="70" t="s">
        <v>1216</v>
      </c>
    </row>
    <row r="109" spans="1:12" ht="30" customHeight="1" x14ac:dyDescent="0.25">
      <c r="A109" s="36" t="s">
        <v>1528</v>
      </c>
      <c r="B109" s="36">
        <v>9</v>
      </c>
      <c r="C109" s="36"/>
      <c r="D109" s="69">
        <v>10</v>
      </c>
      <c r="E109" s="71">
        <f t="shared" si="13"/>
        <v>4500000</v>
      </c>
      <c r="F109" s="72">
        <v>4.4999999999999998E-2</v>
      </c>
      <c r="G109" s="71">
        <v>100000000</v>
      </c>
      <c r="H109" s="108" t="s">
        <v>444</v>
      </c>
      <c r="I109" s="71"/>
      <c r="J109" s="70"/>
      <c r="K109" s="70">
        <v>7</v>
      </c>
      <c r="L109" s="70" t="s">
        <v>198</v>
      </c>
    </row>
    <row r="110" spans="1:12" ht="30" customHeight="1" x14ac:dyDescent="0.25">
      <c r="A110" s="36" t="s">
        <v>1191</v>
      </c>
      <c r="B110" s="36">
        <v>9</v>
      </c>
      <c r="C110" s="36"/>
      <c r="D110" s="69">
        <v>9</v>
      </c>
      <c r="E110" s="71">
        <f t="shared" si="13"/>
        <v>60000000</v>
      </c>
      <c r="F110" s="72">
        <v>0.04</v>
      </c>
      <c r="G110" s="71">
        <v>1500000000</v>
      </c>
      <c r="H110" s="108" t="s">
        <v>507</v>
      </c>
      <c r="I110" s="71"/>
      <c r="J110" s="70"/>
      <c r="K110" s="70"/>
      <c r="L110" s="70" t="s">
        <v>196</v>
      </c>
    </row>
    <row r="111" spans="1:12" ht="30" customHeight="1" x14ac:dyDescent="0.25">
      <c r="A111" s="36"/>
      <c r="B111" s="36">
        <v>9</v>
      </c>
      <c r="C111" s="36"/>
      <c r="D111" s="69">
        <v>2</v>
      </c>
      <c r="E111" s="71">
        <f t="shared" si="13"/>
        <v>1500000</v>
      </c>
      <c r="F111" s="72">
        <v>0.05</v>
      </c>
      <c r="G111" s="71">
        <v>30000000</v>
      </c>
      <c r="H111" s="107">
        <v>7431</v>
      </c>
      <c r="I111" s="70"/>
      <c r="J111" s="70"/>
      <c r="K111" s="70"/>
      <c r="L111" s="70" t="s">
        <v>1283</v>
      </c>
    </row>
    <row r="112" spans="1:12" ht="30" customHeight="1" x14ac:dyDescent="0.25">
      <c r="A112" s="39" t="s">
        <v>1529</v>
      </c>
      <c r="B112" s="39">
        <v>9</v>
      </c>
      <c r="C112" s="39"/>
      <c r="D112" s="75">
        <v>20</v>
      </c>
      <c r="E112" s="71">
        <v>85000000</v>
      </c>
      <c r="F112" s="72"/>
      <c r="G112" s="71" t="s">
        <v>2</v>
      </c>
      <c r="H112" s="108" t="s">
        <v>1100</v>
      </c>
      <c r="I112" s="71"/>
      <c r="J112" s="70"/>
      <c r="K112" s="70"/>
      <c r="L112" s="70" t="s">
        <v>1099</v>
      </c>
    </row>
    <row r="113" spans="1:12" ht="30" customHeight="1" x14ac:dyDescent="0.25">
      <c r="A113" s="43" t="s">
        <v>1530</v>
      </c>
      <c r="B113" s="43">
        <v>9</v>
      </c>
      <c r="C113" s="43"/>
      <c r="D113" s="76"/>
      <c r="E113" s="78">
        <f>G113*F113</f>
        <v>2000000</v>
      </c>
      <c r="F113" s="79">
        <v>0.04</v>
      </c>
      <c r="G113" s="117">
        <v>50000000</v>
      </c>
      <c r="H113" s="109" t="s">
        <v>1198</v>
      </c>
      <c r="I113" s="77"/>
      <c r="J113" s="77"/>
      <c r="K113" s="77"/>
      <c r="L113" s="77" t="s">
        <v>971</v>
      </c>
    </row>
    <row r="114" spans="1:12" ht="30" customHeight="1" x14ac:dyDescent="0.25">
      <c r="A114" s="36" t="s">
        <v>1342</v>
      </c>
      <c r="B114" s="36">
        <v>9</v>
      </c>
      <c r="C114" s="36"/>
      <c r="D114" s="69">
        <v>13</v>
      </c>
      <c r="E114" s="71">
        <f>G114*F114</f>
        <v>250000</v>
      </c>
      <c r="F114" s="72">
        <v>0.05</v>
      </c>
      <c r="G114" s="71">
        <v>5000000</v>
      </c>
      <c r="H114" s="107" t="s">
        <v>1059</v>
      </c>
      <c r="I114" s="70"/>
      <c r="J114" s="70"/>
      <c r="K114" s="70"/>
      <c r="L114" s="70" t="s">
        <v>763</v>
      </c>
    </row>
    <row r="115" spans="1:12" ht="30" customHeight="1" x14ac:dyDescent="0.25">
      <c r="A115" s="36"/>
      <c r="B115" s="36">
        <v>9</v>
      </c>
      <c r="C115" s="36"/>
      <c r="D115" s="69">
        <v>8</v>
      </c>
      <c r="E115" s="71">
        <f>G115*F115</f>
        <v>4200000</v>
      </c>
      <c r="F115" s="72">
        <v>0.04</v>
      </c>
      <c r="G115" s="71">
        <v>105000000</v>
      </c>
      <c r="H115" s="108" t="s">
        <v>1219</v>
      </c>
      <c r="I115" s="71"/>
      <c r="J115" s="70"/>
      <c r="K115" s="70"/>
      <c r="L115" s="70" t="s">
        <v>73</v>
      </c>
    </row>
    <row r="116" spans="1:12" ht="30" customHeight="1" x14ac:dyDescent="0.25">
      <c r="A116" s="42"/>
      <c r="B116" s="42">
        <v>9</v>
      </c>
      <c r="C116" s="42"/>
      <c r="D116" s="69">
        <v>9</v>
      </c>
      <c r="E116" s="71">
        <f t="shared" ref="E116:E117" si="14">G116*F116</f>
        <v>2250000</v>
      </c>
      <c r="F116" s="72">
        <v>4.4999999999999998E-2</v>
      </c>
      <c r="G116" s="71">
        <v>50000000</v>
      </c>
      <c r="H116" s="107">
        <v>8058</v>
      </c>
      <c r="I116" s="70"/>
      <c r="J116" s="70"/>
      <c r="K116" s="70"/>
      <c r="L116" s="70" t="s">
        <v>1318</v>
      </c>
    </row>
    <row r="117" spans="1:12" ht="30" customHeight="1" x14ac:dyDescent="0.25">
      <c r="A117" s="36"/>
      <c r="B117" s="36">
        <v>9</v>
      </c>
      <c r="C117" s="36"/>
      <c r="D117" s="69">
        <v>10</v>
      </c>
      <c r="E117" s="71">
        <f t="shared" si="14"/>
        <v>1200000</v>
      </c>
      <c r="F117" s="72">
        <v>0.04</v>
      </c>
      <c r="G117" s="71">
        <v>30000000</v>
      </c>
      <c r="H117" s="107" t="s">
        <v>1531</v>
      </c>
      <c r="I117" s="70"/>
      <c r="J117" s="70"/>
      <c r="K117" s="70"/>
      <c r="L117" s="70" t="s">
        <v>1332</v>
      </c>
    </row>
    <row r="118" spans="1:12" ht="30" customHeight="1" x14ac:dyDescent="0.25">
      <c r="A118" s="36" t="s">
        <v>1155</v>
      </c>
      <c r="B118" s="36"/>
      <c r="C118" s="36">
        <v>16</v>
      </c>
      <c r="D118" s="69">
        <v>15</v>
      </c>
      <c r="E118" s="71">
        <f>G118*F118</f>
        <v>2750000</v>
      </c>
      <c r="F118" s="72">
        <v>0.05</v>
      </c>
      <c r="G118" s="71">
        <v>55000000</v>
      </c>
      <c r="H118" s="107"/>
      <c r="I118" s="70"/>
      <c r="J118" s="70"/>
      <c r="K118" s="70"/>
      <c r="L118" s="70" t="s">
        <v>1068</v>
      </c>
    </row>
    <row r="119" spans="1:12" ht="30" customHeight="1" x14ac:dyDescent="0.25">
      <c r="A119" s="36"/>
      <c r="B119" s="43"/>
      <c r="C119" s="43">
        <v>16</v>
      </c>
      <c r="D119" s="76">
        <v>16</v>
      </c>
      <c r="E119" s="73">
        <f>G119*F119</f>
        <v>4000000</v>
      </c>
      <c r="F119" s="74">
        <v>0.05</v>
      </c>
      <c r="G119" s="73">
        <v>80000000</v>
      </c>
      <c r="H119" s="109" t="s">
        <v>865</v>
      </c>
      <c r="I119" s="77"/>
      <c r="J119" s="77"/>
      <c r="K119" s="77"/>
      <c r="L119" s="77" t="s">
        <v>710</v>
      </c>
    </row>
    <row r="120" spans="1:12" ht="30" customHeight="1" x14ac:dyDescent="0.25">
      <c r="A120" s="36" t="s">
        <v>964</v>
      </c>
      <c r="B120" s="36"/>
      <c r="C120" s="36">
        <v>16</v>
      </c>
      <c r="D120" s="69">
        <v>16</v>
      </c>
      <c r="E120" s="71">
        <f>G120*F120</f>
        <v>6615000</v>
      </c>
      <c r="F120" s="72">
        <v>4.9000000000000002E-2</v>
      </c>
      <c r="G120" s="71">
        <v>135000000</v>
      </c>
      <c r="H120" s="108" t="s">
        <v>470</v>
      </c>
      <c r="I120" s="71"/>
      <c r="J120" s="71"/>
      <c r="K120" s="71"/>
      <c r="L120" s="71" t="s">
        <v>590</v>
      </c>
    </row>
    <row r="121" spans="1:12" ht="30" customHeight="1" x14ac:dyDescent="0.25">
      <c r="A121" s="36" t="s">
        <v>1084</v>
      </c>
      <c r="B121" s="43"/>
      <c r="C121" s="43">
        <v>16</v>
      </c>
      <c r="D121" s="76">
        <v>17</v>
      </c>
      <c r="E121" s="73">
        <v>6400000</v>
      </c>
      <c r="F121" s="77"/>
      <c r="G121" s="77" t="s">
        <v>2</v>
      </c>
      <c r="H121" s="109" t="s">
        <v>1083</v>
      </c>
      <c r="I121" s="77"/>
      <c r="J121" s="77"/>
      <c r="K121" s="77"/>
      <c r="L121" s="77" t="s">
        <v>661</v>
      </c>
    </row>
    <row r="122" spans="1:12" ht="30" customHeight="1" x14ac:dyDescent="0.25">
      <c r="A122" s="43" t="s">
        <v>1102</v>
      </c>
      <c r="B122" s="43"/>
      <c r="C122" s="43">
        <v>19</v>
      </c>
      <c r="D122" s="76">
        <v>20</v>
      </c>
      <c r="E122" s="73">
        <f t="shared" ref="E122:E127" si="15">G122*F122</f>
        <v>9000000</v>
      </c>
      <c r="F122" s="74">
        <v>0.05</v>
      </c>
      <c r="G122" s="73">
        <v>180000000</v>
      </c>
      <c r="H122" s="110" t="s">
        <v>367</v>
      </c>
      <c r="I122" s="73"/>
      <c r="J122" s="80"/>
      <c r="K122" s="80">
        <v>22</v>
      </c>
      <c r="L122" s="80" t="s">
        <v>168</v>
      </c>
    </row>
    <row r="123" spans="1:12" ht="30" customHeight="1" x14ac:dyDescent="0.25">
      <c r="A123" s="36" t="s">
        <v>654</v>
      </c>
      <c r="B123" s="36"/>
      <c r="C123" s="36">
        <v>19</v>
      </c>
      <c r="D123" s="69">
        <v>17</v>
      </c>
      <c r="E123" s="71">
        <f t="shared" si="15"/>
        <v>1680000</v>
      </c>
      <c r="F123" s="72">
        <v>4.8000000000000001E-2</v>
      </c>
      <c r="G123" s="71">
        <v>35000000</v>
      </c>
      <c r="H123" s="108" t="s">
        <v>550</v>
      </c>
      <c r="I123" s="71"/>
      <c r="J123" s="70"/>
      <c r="K123" s="70"/>
      <c r="L123" s="70" t="s">
        <v>549</v>
      </c>
    </row>
    <row r="124" spans="1:12" ht="30" customHeight="1" x14ac:dyDescent="0.25">
      <c r="A124" s="39" t="s">
        <v>599</v>
      </c>
      <c r="B124" s="39"/>
      <c r="C124" s="39">
        <v>19</v>
      </c>
      <c r="D124" s="75">
        <v>19</v>
      </c>
      <c r="E124" s="71">
        <f t="shared" si="15"/>
        <v>1200000</v>
      </c>
      <c r="F124" s="72">
        <v>0.04</v>
      </c>
      <c r="G124" s="71">
        <v>30000000</v>
      </c>
      <c r="H124" s="108" t="s">
        <v>535</v>
      </c>
      <c r="I124" s="71"/>
      <c r="J124" s="70"/>
      <c r="K124" s="70"/>
      <c r="L124" s="70" t="s">
        <v>375</v>
      </c>
    </row>
    <row r="125" spans="1:12" ht="30" customHeight="1" x14ac:dyDescent="0.25">
      <c r="A125" s="36" t="s">
        <v>1423</v>
      </c>
      <c r="B125" s="36"/>
      <c r="C125" s="36">
        <v>20</v>
      </c>
      <c r="D125" s="69">
        <v>20</v>
      </c>
      <c r="E125" s="71">
        <f t="shared" si="15"/>
        <v>4200000</v>
      </c>
      <c r="F125" s="72">
        <v>7.0000000000000007E-2</v>
      </c>
      <c r="G125" s="71">
        <v>60000000</v>
      </c>
      <c r="H125" s="108" t="s">
        <v>601</v>
      </c>
      <c r="I125" s="71"/>
      <c r="J125" s="70"/>
      <c r="K125" s="70"/>
      <c r="L125" s="70" t="s">
        <v>377</v>
      </c>
    </row>
    <row r="126" spans="1:12" ht="30" customHeight="1" x14ac:dyDescent="0.25">
      <c r="A126" s="43"/>
      <c r="B126" s="43"/>
      <c r="C126" s="43">
        <v>20</v>
      </c>
      <c r="D126" s="76">
        <v>20</v>
      </c>
      <c r="E126" s="71">
        <f t="shared" si="15"/>
        <v>400000</v>
      </c>
      <c r="F126" s="72">
        <v>0.04</v>
      </c>
      <c r="G126" s="71">
        <v>10000000</v>
      </c>
      <c r="H126" s="109" t="s">
        <v>973</v>
      </c>
      <c r="I126" s="77"/>
      <c r="J126" s="77"/>
      <c r="K126" s="77"/>
      <c r="L126" s="77" t="s">
        <v>639</v>
      </c>
    </row>
    <row r="127" spans="1:12" ht="30" customHeight="1" x14ac:dyDescent="0.25">
      <c r="A127" s="36" t="s">
        <v>1424</v>
      </c>
      <c r="B127" s="36"/>
      <c r="C127" s="36">
        <v>20</v>
      </c>
      <c r="D127" s="69">
        <v>14</v>
      </c>
      <c r="E127" s="71">
        <f t="shared" si="15"/>
        <v>10920000</v>
      </c>
      <c r="F127" s="72">
        <v>5.1999999999999998E-2</v>
      </c>
      <c r="G127" s="71">
        <v>210000000</v>
      </c>
      <c r="H127" s="107" t="s">
        <v>1011</v>
      </c>
      <c r="I127" s="70"/>
      <c r="J127" s="70"/>
      <c r="K127" s="70"/>
      <c r="L127" s="70" t="s">
        <v>1010</v>
      </c>
    </row>
    <row r="128" spans="1:12" ht="30" customHeight="1" x14ac:dyDescent="0.25">
      <c r="A128" s="39" t="s">
        <v>1450</v>
      </c>
      <c r="B128" s="39"/>
      <c r="C128" s="39" t="s">
        <v>1449</v>
      </c>
      <c r="D128" s="75">
        <v>17</v>
      </c>
      <c r="E128" s="71">
        <f>G128*F128</f>
        <v>2000000</v>
      </c>
      <c r="F128" s="72">
        <v>0.04</v>
      </c>
      <c r="G128" s="71">
        <v>50000000</v>
      </c>
      <c r="H128" s="108" t="s">
        <v>854</v>
      </c>
      <c r="I128" s="71"/>
      <c r="J128" s="70"/>
      <c r="K128" s="70"/>
      <c r="L128" s="70" t="s">
        <v>853</v>
      </c>
    </row>
    <row r="129" spans="1:12" ht="30" customHeight="1" x14ac:dyDescent="0.25">
      <c r="A129" s="36"/>
      <c r="B129" s="36"/>
      <c r="C129" s="36">
        <v>20</v>
      </c>
      <c r="D129" s="69">
        <v>19</v>
      </c>
      <c r="E129" s="73">
        <f>G129*F129</f>
        <v>1000000</v>
      </c>
      <c r="F129" s="72">
        <v>0.05</v>
      </c>
      <c r="G129" s="71">
        <v>20000000</v>
      </c>
      <c r="H129" s="107">
        <v>5884</v>
      </c>
      <c r="I129" s="70"/>
      <c r="J129" s="70"/>
      <c r="K129" s="70"/>
      <c r="L129" s="70" t="s">
        <v>1085</v>
      </c>
    </row>
    <row r="130" spans="1:12" ht="30" customHeight="1" x14ac:dyDescent="0.25">
      <c r="A130" s="36" t="s">
        <v>1425</v>
      </c>
      <c r="B130" s="36"/>
      <c r="C130" s="36">
        <v>20</v>
      </c>
      <c r="D130" s="69" t="s">
        <v>1388</v>
      </c>
      <c r="E130" s="71">
        <f>G130*F130</f>
        <v>6600000</v>
      </c>
      <c r="F130" s="72">
        <v>5.5E-2</v>
      </c>
      <c r="G130" s="81">
        <v>120000000</v>
      </c>
      <c r="H130" s="110" t="s">
        <v>992</v>
      </c>
      <c r="I130" s="73"/>
      <c r="J130" s="80"/>
      <c r="K130" s="80"/>
      <c r="L130" s="80" t="s">
        <v>397</v>
      </c>
    </row>
    <row r="131" spans="1:12" ht="30" customHeight="1" x14ac:dyDescent="0.25">
      <c r="A131" s="36"/>
      <c r="B131" s="36"/>
      <c r="C131" s="36">
        <v>20</v>
      </c>
      <c r="D131" s="69">
        <v>17</v>
      </c>
      <c r="E131" s="71">
        <f>G131*F131</f>
        <v>1250000</v>
      </c>
      <c r="F131" s="72">
        <v>0.05</v>
      </c>
      <c r="G131" s="81">
        <v>25000000</v>
      </c>
      <c r="H131" s="107">
        <v>3264</v>
      </c>
      <c r="I131" s="70"/>
      <c r="J131" s="70"/>
      <c r="K131" s="70"/>
      <c r="L131" s="70" t="s">
        <v>1369</v>
      </c>
    </row>
    <row r="132" spans="1:12" ht="30" customHeight="1" x14ac:dyDescent="0.25">
      <c r="A132" s="36" t="s">
        <v>1444</v>
      </c>
      <c r="B132" s="36"/>
      <c r="C132" s="36" t="s">
        <v>1443</v>
      </c>
      <c r="D132" s="69">
        <v>6</v>
      </c>
      <c r="E132" s="71">
        <v>8000000</v>
      </c>
      <c r="F132" s="72">
        <v>0.05</v>
      </c>
      <c r="G132" s="81" t="s">
        <v>2</v>
      </c>
      <c r="H132" s="108" t="s">
        <v>903</v>
      </c>
      <c r="I132" s="71"/>
      <c r="J132" s="70"/>
      <c r="K132" s="70"/>
      <c r="L132" s="70" t="s">
        <v>609</v>
      </c>
    </row>
    <row r="133" spans="1:12" ht="30" customHeight="1" x14ac:dyDescent="0.25">
      <c r="A133" s="43" t="s">
        <v>1385</v>
      </c>
      <c r="B133" s="43"/>
      <c r="C133" s="43">
        <v>20</v>
      </c>
      <c r="D133" s="76" t="s">
        <v>993</v>
      </c>
      <c r="E133" s="71">
        <f>G133*F133</f>
        <v>12000000</v>
      </c>
      <c r="F133" s="72">
        <v>0.06</v>
      </c>
      <c r="G133" s="81">
        <v>200000000</v>
      </c>
      <c r="H133" s="108" t="s">
        <v>740</v>
      </c>
      <c r="I133" s="77"/>
      <c r="J133" s="77"/>
      <c r="K133" s="77"/>
      <c r="L133" s="77" t="s">
        <v>652</v>
      </c>
    </row>
    <row r="134" spans="1:12" ht="30" customHeight="1" x14ac:dyDescent="0.25">
      <c r="A134" s="36"/>
      <c r="B134" s="36"/>
      <c r="C134" s="37">
        <v>20</v>
      </c>
      <c r="D134" s="69"/>
      <c r="E134" s="71">
        <f>G134*F134</f>
        <v>2750000</v>
      </c>
      <c r="F134" s="72">
        <v>0.05</v>
      </c>
      <c r="G134" s="71">
        <v>55000000</v>
      </c>
      <c r="H134" s="107">
        <v>5978</v>
      </c>
      <c r="I134" s="70"/>
      <c r="J134" s="70"/>
      <c r="K134" s="70"/>
      <c r="L134" s="70" t="s">
        <v>1426</v>
      </c>
    </row>
    <row r="135" spans="1:12" ht="30" customHeight="1" x14ac:dyDescent="0.25">
      <c r="A135" s="36"/>
      <c r="B135" s="36"/>
      <c r="C135" s="36">
        <v>20</v>
      </c>
      <c r="D135" s="69">
        <v>20</v>
      </c>
      <c r="E135" s="73">
        <f>G135*F135</f>
        <v>900000</v>
      </c>
      <c r="F135" s="74">
        <v>4.4999999999999998E-2</v>
      </c>
      <c r="G135" s="73">
        <v>20000000</v>
      </c>
      <c r="H135" s="110" t="s">
        <v>493</v>
      </c>
      <c r="I135" s="73"/>
      <c r="J135" s="80"/>
      <c r="K135" s="80"/>
      <c r="L135" s="80" t="s">
        <v>130</v>
      </c>
    </row>
    <row r="136" spans="1:12" ht="30" customHeight="1" x14ac:dyDescent="0.25">
      <c r="A136" s="36" t="s">
        <v>989</v>
      </c>
      <c r="B136" s="36"/>
      <c r="C136" s="36">
        <v>20</v>
      </c>
      <c r="D136" s="69"/>
      <c r="E136" s="71">
        <f t="shared" ref="E136" si="16">G136*F136</f>
        <v>7500000</v>
      </c>
      <c r="F136" s="72">
        <v>0.05</v>
      </c>
      <c r="G136" s="71">
        <v>150000000</v>
      </c>
      <c r="H136" s="108" t="s">
        <v>465</v>
      </c>
      <c r="I136" s="71"/>
      <c r="J136" s="70" t="s">
        <v>186</v>
      </c>
      <c r="K136" s="70">
        <v>19</v>
      </c>
      <c r="L136" s="70" t="s">
        <v>107</v>
      </c>
    </row>
    <row r="137" spans="1:12" ht="30" customHeight="1" x14ac:dyDescent="0.25">
      <c r="A137" s="36" t="s">
        <v>1256</v>
      </c>
      <c r="B137" s="36"/>
      <c r="C137" s="36">
        <v>21</v>
      </c>
      <c r="D137" s="69">
        <v>21</v>
      </c>
      <c r="E137" s="71">
        <f t="shared" ref="E137:E147" si="17">G137*F137</f>
        <v>10000000</v>
      </c>
      <c r="F137" s="74">
        <v>0.05</v>
      </c>
      <c r="G137" s="71">
        <v>200000000</v>
      </c>
      <c r="H137" s="108" t="s">
        <v>276</v>
      </c>
      <c r="I137" s="71"/>
      <c r="J137" s="70"/>
      <c r="K137" s="70"/>
      <c r="L137" s="70" t="s">
        <v>712</v>
      </c>
    </row>
    <row r="138" spans="1:12" ht="30" customHeight="1" x14ac:dyDescent="0.25">
      <c r="A138" s="39" t="s">
        <v>1427</v>
      </c>
      <c r="B138" s="39"/>
      <c r="C138" s="39">
        <v>21</v>
      </c>
      <c r="D138" s="75">
        <v>22</v>
      </c>
      <c r="E138" s="71">
        <f t="shared" si="17"/>
        <v>2000000</v>
      </c>
      <c r="F138" s="72">
        <v>0.04</v>
      </c>
      <c r="G138" s="71">
        <v>50000000</v>
      </c>
      <c r="H138" s="110" t="s">
        <v>385</v>
      </c>
      <c r="I138" s="73"/>
      <c r="J138" s="80"/>
      <c r="K138" s="80"/>
      <c r="L138" s="80" t="s">
        <v>384</v>
      </c>
    </row>
    <row r="139" spans="1:12" ht="30" customHeight="1" x14ac:dyDescent="0.25">
      <c r="A139" s="41"/>
      <c r="B139" s="41"/>
      <c r="C139" s="41">
        <v>21</v>
      </c>
      <c r="D139" s="81">
        <v>20</v>
      </c>
      <c r="E139" s="71">
        <f t="shared" si="17"/>
        <v>800000</v>
      </c>
      <c r="F139" s="72">
        <v>0.04</v>
      </c>
      <c r="G139" s="71">
        <v>20000000</v>
      </c>
      <c r="H139" s="108" t="s">
        <v>514</v>
      </c>
      <c r="I139" s="71"/>
      <c r="J139" s="70"/>
      <c r="K139" s="70"/>
      <c r="L139" s="70" t="s">
        <v>513</v>
      </c>
    </row>
    <row r="140" spans="1:12" ht="30" customHeight="1" x14ac:dyDescent="0.25">
      <c r="A140" s="36"/>
      <c r="B140" s="36"/>
      <c r="C140" s="36">
        <v>21</v>
      </c>
      <c r="D140" s="69">
        <v>19</v>
      </c>
      <c r="E140" s="71">
        <f t="shared" si="17"/>
        <v>5000000</v>
      </c>
      <c r="F140" s="72">
        <v>0.05</v>
      </c>
      <c r="G140" s="71">
        <v>100000000</v>
      </c>
      <c r="H140" s="107" t="s">
        <v>811</v>
      </c>
      <c r="I140" s="70"/>
      <c r="J140" s="70"/>
      <c r="K140" s="70"/>
      <c r="L140" s="70" t="s">
        <v>810</v>
      </c>
    </row>
    <row r="141" spans="1:12" ht="30" customHeight="1" x14ac:dyDescent="0.25">
      <c r="A141" s="36" t="s">
        <v>1381</v>
      </c>
      <c r="B141" s="36"/>
      <c r="C141" s="36">
        <v>21</v>
      </c>
      <c r="D141" s="69">
        <v>20</v>
      </c>
      <c r="E141" s="73">
        <f t="shared" si="17"/>
        <v>2500000</v>
      </c>
      <c r="F141" s="74">
        <v>0.05</v>
      </c>
      <c r="G141" s="73">
        <v>50000000</v>
      </c>
      <c r="H141" s="110" t="s">
        <v>484</v>
      </c>
      <c r="I141" s="73"/>
      <c r="J141" s="80"/>
      <c r="K141" s="80"/>
      <c r="L141" s="80" t="s">
        <v>483</v>
      </c>
    </row>
    <row r="142" spans="1:12" ht="30" customHeight="1" x14ac:dyDescent="0.25">
      <c r="A142" s="36"/>
      <c r="B142" s="36"/>
      <c r="C142" s="36">
        <v>22</v>
      </c>
      <c r="D142" s="69">
        <v>22</v>
      </c>
      <c r="E142" s="71">
        <f t="shared" si="17"/>
        <v>3500000.0000000005</v>
      </c>
      <c r="F142" s="72">
        <v>7.0000000000000007E-2</v>
      </c>
      <c r="G142" s="71">
        <v>50000000</v>
      </c>
      <c r="H142" s="107">
        <v>2277</v>
      </c>
      <c r="I142" s="70"/>
      <c r="J142" s="70"/>
      <c r="K142" s="70"/>
      <c r="L142" s="70" t="s">
        <v>1092</v>
      </c>
    </row>
    <row r="143" spans="1:12" ht="30" customHeight="1" x14ac:dyDescent="0.25">
      <c r="A143" s="36" t="s">
        <v>1386</v>
      </c>
      <c r="B143" s="36"/>
      <c r="C143" s="36">
        <v>22</v>
      </c>
      <c r="D143" s="69">
        <v>22</v>
      </c>
      <c r="E143" s="71">
        <f t="shared" si="17"/>
        <v>800000</v>
      </c>
      <c r="F143" s="72">
        <v>0.04</v>
      </c>
      <c r="G143" s="71">
        <v>20000000</v>
      </c>
      <c r="H143" s="107">
        <v>7032</v>
      </c>
      <c r="I143" s="70"/>
      <c r="J143" s="70"/>
      <c r="K143" s="70"/>
      <c r="L143" s="70" t="s">
        <v>1255</v>
      </c>
    </row>
    <row r="144" spans="1:12" ht="30" customHeight="1" x14ac:dyDescent="0.25">
      <c r="A144" s="36"/>
      <c r="B144" s="36"/>
      <c r="C144" s="36">
        <v>22</v>
      </c>
      <c r="D144" s="69">
        <v>25</v>
      </c>
      <c r="E144" s="71">
        <f t="shared" si="17"/>
        <v>675000</v>
      </c>
      <c r="F144" s="72">
        <v>4.4999999999999998E-2</v>
      </c>
      <c r="G144" s="71">
        <v>15000000</v>
      </c>
      <c r="H144" s="107"/>
      <c r="I144" s="70"/>
      <c r="J144" s="70"/>
      <c r="K144" s="70"/>
      <c r="L144" s="70" t="s">
        <v>844</v>
      </c>
    </row>
    <row r="145" spans="1:12" ht="30" customHeight="1" x14ac:dyDescent="0.25">
      <c r="A145" s="39"/>
      <c r="B145" s="39"/>
      <c r="C145" s="39">
        <v>22</v>
      </c>
      <c r="D145" s="75">
        <v>22</v>
      </c>
      <c r="E145" s="71">
        <f t="shared" si="17"/>
        <v>810000</v>
      </c>
      <c r="F145" s="72">
        <v>4.4999999999999998E-2</v>
      </c>
      <c r="G145" s="71">
        <v>18000000</v>
      </c>
      <c r="H145" s="108" t="s">
        <v>542</v>
      </c>
      <c r="I145" s="71"/>
      <c r="J145" s="70"/>
      <c r="K145" s="70"/>
      <c r="L145" s="70" t="s">
        <v>541</v>
      </c>
    </row>
    <row r="146" spans="1:12" ht="30" customHeight="1" x14ac:dyDescent="0.25">
      <c r="A146" s="36"/>
      <c r="B146" s="36"/>
      <c r="C146" s="36">
        <v>22</v>
      </c>
      <c r="D146" s="69">
        <v>23</v>
      </c>
      <c r="E146" s="71">
        <f t="shared" si="17"/>
        <v>3500000</v>
      </c>
      <c r="F146" s="72">
        <v>0.05</v>
      </c>
      <c r="G146" s="73">
        <v>70000000</v>
      </c>
      <c r="H146" s="107">
        <v>4893</v>
      </c>
      <c r="I146" s="70"/>
      <c r="J146" s="70"/>
      <c r="K146" s="70"/>
      <c r="L146" s="70" t="s">
        <v>997</v>
      </c>
    </row>
    <row r="147" spans="1:12" ht="30" customHeight="1" x14ac:dyDescent="0.25">
      <c r="A147" s="36" t="s">
        <v>591</v>
      </c>
      <c r="B147" s="36"/>
      <c r="C147" s="36">
        <v>22</v>
      </c>
      <c r="D147" s="69">
        <v>7</v>
      </c>
      <c r="E147" s="71">
        <f t="shared" si="17"/>
        <v>200000</v>
      </c>
      <c r="F147" s="72">
        <v>0.04</v>
      </c>
      <c r="G147" s="71">
        <v>5000000</v>
      </c>
      <c r="H147" s="108" t="s">
        <v>256</v>
      </c>
      <c r="I147" s="71"/>
      <c r="J147" s="70"/>
      <c r="K147" s="70">
        <v>2</v>
      </c>
      <c r="L147" s="70" t="s">
        <v>329</v>
      </c>
    </row>
    <row r="148" spans="1:12" ht="30" customHeight="1" x14ac:dyDescent="0.25">
      <c r="A148" s="36"/>
      <c r="B148" s="36"/>
      <c r="C148" s="36">
        <v>22</v>
      </c>
      <c r="D148" s="69">
        <v>10</v>
      </c>
      <c r="E148" s="71">
        <v>250000</v>
      </c>
      <c r="F148" s="72">
        <v>0.05</v>
      </c>
      <c r="G148" s="71">
        <v>5000000</v>
      </c>
      <c r="H148" s="107" t="s">
        <v>1326</v>
      </c>
      <c r="I148" s="70"/>
      <c r="J148" s="70"/>
      <c r="K148" s="70"/>
      <c r="L148" s="70" t="s">
        <v>1080</v>
      </c>
    </row>
    <row r="149" spans="1:12" ht="30" customHeight="1" x14ac:dyDescent="0.25">
      <c r="A149" s="39" t="s">
        <v>884</v>
      </c>
      <c r="B149" s="39"/>
      <c r="C149" s="39">
        <v>22</v>
      </c>
      <c r="D149" s="75">
        <v>22</v>
      </c>
      <c r="E149" s="71">
        <f t="shared" ref="E149:E153" si="18">G149*F149</f>
        <v>2000000</v>
      </c>
      <c r="F149" s="72">
        <v>0.05</v>
      </c>
      <c r="G149" s="71">
        <v>40000000</v>
      </c>
      <c r="H149" s="108">
        <v>623</v>
      </c>
      <c r="I149" s="71"/>
      <c r="J149" s="70"/>
      <c r="K149" s="70"/>
      <c r="L149" s="70" t="s">
        <v>883</v>
      </c>
    </row>
    <row r="150" spans="1:12" ht="30" customHeight="1" x14ac:dyDescent="0.25">
      <c r="A150" s="36" t="s">
        <v>1428</v>
      </c>
      <c r="B150" s="36"/>
      <c r="C150" s="36">
        <v>22</v>
      </c>
      <c r="D150" s="69" t="s">
        <v>1391</v>
      </c>
      <c r="E150" s="71">
        <f t="shared" si="18"/>
        <v>126000000</v>
      </c>
      <c r="F150" s="72">
        <v>0.06</v>
      </c>
      <c r="G150" s="71">
        <v>2100000000</v>
      </c>
      <c r="H150" s="107" t="s">
        <v>703</v>
      </c>
      <c r="I150" s="70"/>
      <c r="J150" s="70"/>
      <c r="K150" s="70"/>
      <c r="L150" s="70" t="s">
        <v>734</v>
      </c>
    </row>
    <row r="151" spans="1:12" ht="30" customHeight="1" x14ac:dyDescent="0.25">
      <c r="A151" s="36"/>
      <c r="B151" s="36"/>
      <c r="C151" s="36">
        <v>22</v>
      </c>
      <c r="D151" s="69"/>
      <c r="E151" s="71">
        <f t="shared" si="18"/>
        <v>22190000.000000004</v>
      </c>
      <c r="F151" s="72">
        <v>7.0000000000000007E-2</v>
      </c>
      <c r="G151" s="71">
        <v>317000000</v>
      </c>
      <c r="H151" s="115"/>
      <c r="I151" s="80"/>
      <c r="J151" s="80"/>
      <c r="K151" s="80">
        <v>1</v>
      </c>
      <c r="L151" s="70" t="s">
        <v>339</v>
      </c>
    </row>
    <row r="152" spans="1:12" ht="30" customHeight="1" x14ac:dyDescent="0.25">
      <c r="A152" s="47" t="s">
        <v>1254</v>
      </c>
      <c r="B152" s="47"/>
      <c r="C152" s="47">
        <v>22</v>
      </c>
      <c r="D152" s="81">
        <v>23</v>
      </c>
      <c r="E152" s="71">
        <f t="shared" si="18"/>
        <v>10000000</v>
      </c>
      <c r="F152" s="72">
        <v>0.05</v>
      </c>
      <c r="G152" s="71">
        <v>200000000</v>
      </c>
      <c r="H152" s="108" t="s">
        <v>284</v>
      </c>
      <c r="I152" s="71"/>
      <c r="J152" s="70"/>
      <c r="K152" s="70"/>
      <c r="L152" s="70" t="s">
        <v>537</v>
      </c>
    </row>
    <row r="153" spans="1:12" ht="30" customHeight="1" x14ac:dyDescent="0.25">
      <c r="A153" s="41"/>
      <c r="B153" s="41"/>
      <c r="C153" s="41">
        <v>22</v>
      </c>
      <c r="D153" s="81"/>
      <c r="E153" s="71">
        <f t="shared" si="18"/>
        <v>10500000.000000002</v>
      </c>
      <c r="F153" s="72">
        <v>7.0000000000000007E-2</v>
      </c>
      <c r="G153" s="71">
        <v>150000000</v>
      </c>
      <c r="H153" s="108"/>
      <c r="I153" s="71"/>
      <c r="J153" s="70"/>
      <c r="K153" s="70"/>
      <c r="L153" s="70" t="s">
        <v>1429</v>
      </c>
    </row>
    <row r="154" spans="1:12" ht="30" customHeight="1" x14ac:dyDescent="0.25">
      <c r="A154" s="39"/>
      <c r="B154" s="39"/>
      <c r="C154" s="39">
        <v>23</v>
      </c>
      <c r="D154" s="75">
        <v>22</v>
      </c>
      <c r="E154" s="73">
        <f>G154*F154</f>
        <v>1000000</v>
      </c>
      <c r="F154" s="74">
        <v>0.04</v>
      </c>
      <c r="G154" s="73">
        <v>25000000</v>
      </c>
      <c r="H154" s="108" t="s">
        <v>476</v>
      </c>
      <c r="I154" s="71"/>
      <c r="J154" s="70"/>
      <c r="K154" s="70"/>
      <c r="L154" s="70" t="s">
        <v>366</v>
      </c>
    </row>
    <row r="155" spans="1:12" ht="30" customHeight="1" x14ac:dyDescent="0.25">
      <c r="A155" s="36" t="s">
        <v>1430</v>
      </c>
      <c r="B155" s="36"/>
      <c r="C155" s="36">
        <v>23</v>
      </c>
      <c r="D155" s="69">
        <v>16</v>
      </c>
      <c r="E155" s="73">
        <f>G155*F155</f>
        <v>3600000</v>
      </c>
      <c r="F155" s="74">
        <v>0.04</v>
      </c>
      <c r="G155" s="73">
        <v>90000000</v>
      </c>
      <c r="H155" s="107">
        <v>4686</v>
      </c>
      <c r="I155" s="70"/>
      <c r="J155" s="70"/>
      <c r="K155" s="70"/>
      <c r="L155" s="70" t="s">
        <v>965</v>
      </c>
    </row>
    <row r="156" spans="1:12" ht="30" customHeight="1" x14ac:dyDescent="0.25">
      <c r="A156" s="36" t="s">
        <v>1431</v>
      </c>
      <c r="B156" s="36"/>
      <c r="C156" s="36">
        <v>24</v>
      </c>
      <c r="D156" s="69" t="s">
        <v>1401</v>
      </c>
      <c r="E156" s="71">
        <v>10000000</v>
      </c>
      <c r="F156" s="72"/>
      <c r="G156" s="71" t="s">
        <v>2</v>
      </c>
      <c r="H156" s="108" t="s">
        <v>724</v>
      </c>
      <c r="I156" s="71"/>
      <c r="J156" s="70"/>
      <c r="K156" s="70"/>
      <c r="L156" s="70" t="s">
        <v>610</v>
      </c>
    </row>
    <row r="157" spans="1:12" ht="30" customHeight="1" x14ac:dyDescent="0.25">
      <c r="A157" s="36" t="s">
        <v>1433</v>
      </c>
      <c r="B157" s="36"/>
      <c r="C157" s="36">
        <v>24</v>
      </c>
      <c r="D157" s="69">
        <v>22</v>
      </c>
      <c r="E157" s="71">
        <f t="shared" ref="E157" si="19">G157*F157</f>
        <v>9000000</v>
      </c>
      <c r="F157" s="72">
        <v>0.05</v>
      </c>
      <c r="G157" s="71">
        <v>180000000</v>
      </c>
      <c r="H157" s="108" t="s">
        <v>522</v>
      </c>
      <c r="I157" s="71"/>
      <c r="J157" s="70"/>
      <c r="K157" s="70"/>
      <c r="L157" s="70" t="s">
        <v>515</v>
      </c>
    </row>
    <row r="158" spans="1:12" ht="30" customHeight="1" x14ac:dyDescent="0.25">
      <c r="A158" s="39" t="s">
        <v>1261</v>
      </c>
      <c r="B158" s="39"/>
      <c r="C158" s="39">
        <v>24</v>
      </c>
      <c r="D158" s="75">
        <v>25</v>
      </c>
      <c r="E158" s="71">
        <f t="shared" ref="E158:E163" si="20">G158*F158</f>
        <v>2500000</v>
      </c>
      <c r="F158" s="72">
        <v>0.05</v>
      </c>
      <c r="G158" s="73">
        <v>50000000</v>
      </c>
      <c r="H158" s="110" t="s">
        <v>1262</v>
      </c>
      <c r="I158" s="73"/>
      <c r="J158" s="80"/>
      <c r="K158" s="80"/>
      <c r="L158" s="80" t="s">
        <v>532</v>
      </c>
    </row>
    <row r="159" spans="1:12" ht="30" customHeight="1" x14ac:dyDescent="0.25">
      <c r="A159" s="43" t="s">
        <v>1258</v>
      </c>
      <c r="B159" s="43"/>
      <c r="C159" s="43">
        <v>24</v>
      </c>
      <c r="D159" s="76">
        <v>23</v>
      </c>
      <c r="E159" s="71">
        <f t="shared" si="20"/>
        <v>1250000</v>
      </c>
      <c r="F159" s="72">
        <v>0.05</v>
      </c>
      <c r="G159" s="71">
        <v>25000000</v>
      </c>
      <c r="H159" s="110" t="s">
        <v>521</v>
      </c>
      <c r="I159" s="73"/>
      <c r="J159" s="80"/>
      <c r="K159" s="80"/>
      <c r="L159" s="80" t="s">
        <v>383</v>
      </c>
    </row>
    <row r="160" spans="1:12" ht="30" customHeight="1" x14ac:dyDescent="0.25">
      <c r="A160" s="43"/>
      <c r="B160" s="43"/>
      <c r="C160" s="43">
        <v>24</v>
      </c>
      <c r="D160" s="76"/>
      <c r="E160" s="71">
        <f t="shared" si="20"/>
        <v>2500000</v>
      </c>
      <c r="F160" s="72">
        <v>0.05</v>
      </c>
      <c r="G160" s="71">
        <v>50000000</v>
      </c>
      <c r="H160" s="110">
        <v>6733</v>
      </c>
      <c r="I160" s="73"/>
      <c r="J160" s="80"/>
      <c r="K160" s="80"/>
      <c r="L160" s="80" t="s">
        <v>898</v>
      </c>
    </row>
    <row r="161" spans="1:12" ht="30" customHeight="1" x14ac:dyDescent="0.25">
      <c r="A161" s="36"/>
      <c r="B161" s="36"/>
      <c r="C161" s="36">
        <v>24</v>
      </c>
      <c r="D161" s="69">
        <v>22</v>
      </c>
      <c r="E161" s="71">
        <f t="shared" si="20"/>
        <v>1000000</v>
      </c>
      <c r="F161" s="72">
        <v>0.05</v>
      </c>
      <c r="G161" s="71">
        <v>20000000</v>
      </c>
      <c r="H161" s="107">
        <v>2162</v>
      </c>
      <c r="I161" s="70"/>
      <c r="J161" s="70"/>
      <c r="K161" s="70"/>
      <c r="L161" s="70" t="s">
        <v>1434</v>
      </c>
    </row>
    <row r="162" spans="1:12" ht="30" customHeight="1" x14ac:dyDescent="0.25">
      <c r="A162" s="36" t="s">
        <v>1096</v>
      </c>
      <c r="B162" s="36"/>
      <c r="C162" s="36">
        <v>24</v>
      </c>
      <c r="D162" s="69">
        <v>22</v>
      </c>
      <c r="E162" s="71">
        <f t="shared" si="20"/>
        <v>3500000</v>
      </c>
      <c r="F162" s="72">
        <v>0.05</v>
      </c>
      <c r="G162" s="71">
        <f>40000000+30000000</f>
        <v>70000000</v>
      </c>
      <c r="H162" s="107" t="s">
        <v>293</v>
      </c>
      <c r="I162" s="70"/>
      <c r="J162" s="70"/>
      <c r="K162" s="70"/>
      <c r="L162" s="70" t="s">
        <v>292</v>
      </c>
    </row>
    <row r="163" spans="1:12" ht="30" customHeight="1" x14ac:dyDescent="0.25">
      <c r="A163" s="39"/>
      <c r="B163" s="39"/>
      <c r="C163" s="39">
        <v>24</v>
      </c>
      <c r="D163" s="75">
        <v>23</v>
      </c>
      <c r="E163" s="71">
        <f t="shared" si="20"/>
        <v>320000</v>
      </c>
      <c r="F163" s="72">
        <v>0.04</v>
      </c>
      <c r="G163" s="73">
        <v>8000000</v>
      </c>
      <c r="H163" s="110" t="s">
        <v>713</v>
      </c>
      <c r="I163" s="73"/>
      <c r="J163" s="80"/>
      <c r="K163" s="80"/>
      <c r="L163" s="80" t="s">
        <v>594</v>
      </c>
    </row>
    <row r="164" spans="1:12" ht="30" customHeight="1" x14ac:dyDescent="0.25">
      <c r="A164" s="43"/>
      <c r="B164" s="43"/>
      <c r="C164" s="43">
        <v>24</v>
      </c>
      <c r="D164" s="76"/>
      <c r="E164" s="71">
        <v>10000000</v>
      </c>
      <c r="F164" s="72"/>
      <c r="G164" s="71"/>
      <c r="H164" s="110">
        <v>5869</v>
      </c>
      <c r="I164" s="73"/>
      <c r="J164" s="80"/>
      <c r="K164" s="80"/>
      <c r="L164" s="80" t="s">
        <v>1435</v>
      </c>
    </row>
    <row r="165" spans="1:12" ht="30" customHeight="1" x14ac:dyDescent="0.25">
      <c r="A165" s="39" t="s">
        <v>1436</v>
      </c>
      <c r="B165" s="39"/>
      <c r="C165" s="39">
        <v>24</v>
      </c>
      <c r="D165" s="75">
        <v>27</v>
      </c>
      <c r="E165" s="73">
        <f t="shared" ref="E165:E173" si="21">G165*F165</f>
        <v>3000000</v>
      </c>
      <c r="F165" s="74">
        <v>0.05</v>
      </c>
      <c r="G165" s="73">
        <v>60000000</v>
      </c>
      <c r="H165" s="110" t="s">
        <v>1263</v>
      </c>
      <c r="I165" s="73"/>
      <c r="J165" s="80"/>
      <c r="K165" s="80"/>
      <c r="L165" s="80" t="s">
        <v>167</v>
      </c>
    </row>
    <row r="166" spans="1:12" ht="30" customHeight="1" x14ac:dyDescent="0.25">
      <c r="A166" s="36" t="s">
        <v>1389</v>
      </c>
      <c r="B166" s="43"/>
      <c r="C166" s="43">
        <v>25</v>
      </c>
      <c r="D166" s="76">
        <v>22</v>
      </c>
      <c r="E166" s="71">
        <f t="shared" si="21"/>
        <v>6250000</v>
      </c>
      <c r="F166" s="72">
        <v>0.05</v>
      </c>
      <c r="G166" s="71">
        <v>125000000</v>
      </c>
      <c r="H166" s="109" t="s">
        <v>725</v>
      </c>
      <c r="I166" s="77"/>
      <c r="J166" s="77"/>
      <c r="K166" s="77"/>
      <c r="L166" s="77" t="s">
        <v>653</v>
      </c>
    </row>
    <row r="167" spans="1:12" ht="30" customHeight="1" x14ac:dyDescent="0.25">
      <c r="A167" s="36"/>
      <c r="B167" s="36"/>
      <c r="C167" s="36">
        <v>25</v>
      </c>
      <c r="D167" s="69"/>
      <c r="E167" s="71">
        <f t="shared" si="21"/>
        <v>750000</v>
      </c>
      <c r="F167" s="72">
        <v>0.05</v>
      </c>
      <c r="G167" s="71">
        <v>15000000</v>
      </c>
      <c r="H167" s="108"/>
      <c r="I167" s="71"/>
      <c r="J167" s="70"/>
      <c r="K167" s="70"/>
      <c r="L167" s="70" t="s">
        <v>134</v>
      </c>
    </row>
    <row r="168" spans="1:12" ht="30" customHeight="1" x14ac:dyDescent="0.25">
      <c r="A168" s="43" t="s">
        <v>1397</v>
      </c>
      <c r="B168" s="43"/>
      <c r="C168" s="43">
        <v>25</v>
      </c>
      <c r="D168" s="76">
        <v>25</v>
      </c>
      <c r="E168" s="71">
        <f t="shared" si="21"/>
        <v>14000000</v>
      </c>
      <c r="F168" s="72">
        <v>0.05</v>
      </c>
      <c r="G168" s="71">
        <v>280000000</v>
      </c>
      <c r="H168" s="108"/>
      <c r="I168" s="71"/>
      <c r="J168" s="70"/>
      <c r="K168" s="70"/>
      <c r="L168" s="70" t="s">
        <v>1396</v>
      </c>
    </row>
    <row r="169" spans="1:12" ht="30" customHeight="1" x14ac:dyDescent="0.25">
      <c r="A169" s="39" t="s">
        <v>952</v>
      </c>
      <c r="B169" s="39"/>
      <c r="C169" s="39">
        <v>25</v>
      </c>
      <c r="D169" s="69">
        <v>25</v>
      </c>
      <c r="E169" s="71">
        <f t="shared" si="21"/>
        <v>4500000</v>
      </c>
      <c r="F169" s="72">
        <v>4.4999999999999998E-2</v>
      </c>
      <c r="G169" s="71">
        <v>100000000</v>
      </c>
      <c r="H169" s="108" t="s">
        <v>536</v>
      </c>
      <c r="I169" s="71"/>
      <c r="J169" s="70"/>
      <c r="K169" s="70"/>
      <c r="L169" s="70" t="s">
        <v>160</v>
      </c>
    </row>
    <row r="170" spans="1:12" ht="30" customHeight="1" x14ac:dyDescent="0.25">
      <c r="A170" s="36" t="s">
        <v>1437</v>
      </c>
      <c r="B170" s="36"/>
      <c r="C170" s="36">
        <v>25</v>
      </c>
      <c r="D170" s="69"/>
      <c r="E170" s="71">
        <f t="shared" si="21"/>
        <v>38400000</v>
      </c>
      <c r="F170" s="72">
        <v>0.06</v>
      </c>
      <c r="G170" s="71">
        <v>640000000</v>
      </c>
      <c r="H170" s="108" t="s">
        <v>704</v>
      </c>
      <c r="I170" s="71"/>
      <c r="J170" s="70"/>
      <c r="K170" s="70"/>
      <c r="L170" s="70" t="s">
        <v>110</v>
      </c>
    </row>
    <row r="171" spans="1:12" ht="30" customHeight="1" x14ac:dyDescent="0.25">
      <c r="A171" s="43"/>
      <c r="B171" s="43"/>
      <c r="C171" s="43">
        <v>25</v>
      </c>
      <c r="D171" s="76">
        <v>24</v>
      </c>
      <c r="E171" s="71">
        <f t="shared" si="21"/>
        <v>1800000</v>
      </c>
      <c r="F171" s="74">
        <v>0.04</v>
      </c>
      <c r="G171" s="71">
        <v>45000000</v>
      </c>
      <c r="H171" s="108" t="s">
        <v>716</v>
      </c>
      <c r="I171" s="71"/>
      <c r="J171" s="70"/>
      <c r="K171" s="70"/>
      <c r="L171" s="70" t="s">
        <v>715</v>
      </c>
    </row>
    <row r="172" spans="1:12" ht="30" customHeight="1" x14ac:dyDescent="0.25">
      <c r="A172" s="36"/>
      <c r="B172" s="36"/>
      <c r="C172" s="36">
        <v>25</v>
      </c>
      <c r="D172" s="69">
        <v>27</v>
      </c>
      <c r="E172" s="71">
        <f t="shared" si="21"/>
        <v>10080000</v>
      </c>
      <c r="F172" s="74">
        <v>5.6000000000000001E-2</v>
      </c>
      <c r="G172" s="71">
        <v>180000000</v>
      </c>
      <c r="H172" s="107"/>
      <c r="I172" s="70"/>
      <c r="J172" s="70"/>
      <c r="K172" s="70"/>
      <c r="L172" s="70" t="s">
        <v>175</v>
      </c>
    </row>
    <row r="173" spans="1:12" ht="30" customHeight="1" x14ac:dyDescent="0.25">
      <c r="A173" s="39" t="s">
        <v>1438</v>
      </c>
      <c r="B173" s="39"/>
      <c r="C173" s="39">
        <v>25</v>
      </c>
      <c r="D173" s="75">
        <v>27</v>
      </c>
      <c r="E173" s="71">
        <f t="shared" si="21"/>
        <v>5850000</v>
      </c>
      <c r="F173" s="72">
        <v>4.4999999999999998E-2</v>
      </c>
      <c r="G173" s="71">
        <v>130000000</v>
      </c>
      <c r="H173" s="110" t="s">
        <v>396</v>
      </c>
      <c r="I173" s="73"/>
      <c r="J173" s="80"/>
      <c r="K173" s="80"/>
      <c r="L173" s="80" t="s">
        <v>395</v>
      </c>
    </row>
    <row r="174" spans="1:12" ht="30" customHeight="1" x14ac:dyDescent="0.25">
      <c r="A174" s="43"/>
      <c r="B174" s="43"/>
      <c r="C174" s="43">
        <v>25</v>
      </c>
      <c r="D174" s="76"/>
      <c r="E174" s="71">
        <v>1000000</v>
      </c>
      <c r="F174" s="74"/>
      <c r="G174" s="71" t="s">
        <v>2</v>
      </c>
      <c r="H174" s="107">
        <v>1595</v>
      </c>
      <c r="I174" s="70"/>
      <c r="J174" s="70"/>
      <c r="K174" s="70"/>
      <c r="L174" s="70" t="s">
        <v>1439</v>
      </c>
    </row>
    <row r="175" spans="1:12" ht="30" customHeight="1" x14ac:dyDescent="0.25">
      <c r="A175" s="36"/>
      <c r="B175" s="36"/>
      <c r="C175" s="36">
        <v>26</v>
      </c>
      <c r="D175" s="69">
        <v>20</v>
      </c>
      <c r="E175" s="71">
        <f t="shared" ref="E175:E182" si="22">G175*F175</f>
        <v>2000000</v>
      </c>
      <c r="F175" s="72">
        <v>0.04</v>
      </c>
      <c r="G175" s="71">
        <v>50000000</v>
      </c>
      <c r="H175" s="107" t="s">
        <v>282</v>
      </c>
      <c r="I175" s="70"/>
      <c r="J175" s="70"/>
      <c r="K175" s="70">
        <v>23</v>
      </c>
      <c r="L175" s="70" t="s">
        <v>281</v>
      </c>
    </row>
    <row r="176" spans="1:12" ht="30" customHeight="1" x14ac:dyDescent="0.25">
      <c r="A176" s="36"/>
      <c r="B176" s="36"/>
      <c r="C176" s="36">
        <v>26</v>
      </c>
      <c r="D176" s="69">
        <v>27</v>
      </c>
      <c r="E176" s="71">
        <f t="shared" si="22"/>
        <v>500000</v>
      </c>
      <c r="F176" s="72">
        <v>0.05</v>
      </c>
      <c r="G176" s="71">
        <v>10000000</v>
      </c>
      <c r="H176" s="107" t="s">
        <v>999</v>
      </c>
      <c r="I176" s="70"/>
      <c r="J176" s="70"/>
      <c r="K176" s="70"/>
      <c r="L176" s="70" t="s">
        <v>998</v>
      </c>
    </row>
    <row r="177" spans="1:12" ht="30" customHeight="1" x14ac:dyDescent="0.25">
      <c r="A177" s="43"/>
      <c r="B177" s="43"/>
      <c r="C177" s="43">
        <v>26</v>
      </c>
      <c r="D177" s="76"/>
      <c r="E177" s="71">
        <f t="shared" si="22"/>
        <v>2800000.0000000005</v>
      </c>
      <c r="F177" s="72">
        <v>7.0000000000000007E-2</v>
      </c>
      <c r="G177" s="71">
        <v>40000000</v>
      </c>
      <c r="H177" s="110" t="s">
        <v>1441</v>
      </c>
      <c r="I177" s="73"/>
      <c r="J177" s="80"/>
      <c r="K177" s="80"/>
      <c r="L177" s="80" t="s">
        <v>1440</v>
      </c>
    </row>
    <row r="178" spans="1:12" ht="30" customHeight="1" x14ac:dyDescent="0.25">
      <c r="A178" s="36"/>
      <c r="B178" s="36"/>
      <c r="C178" s="36">
        <v>26</v>
      </c>
      <c r="D178" s="69">
        <v>22</v>
      </c>
      <c r="E178" s="71">
        <f t="shared" si="22"/>
        <v>800000</v>
      </c>
      <c r="F178" s="72">
        <v>0.04</v>
      </c>
      <c r="G178" s="71">
        <v>20000000</v>
      </c>
      <c r="H178" s="107">
        <v>9951</v>
      </c>
      <c r="I178" s="70"/>
      <c r="J178" s="70"/>
      <c r="K178" s="70"/>
      <c r="L178" s="70" t="s">
        <v>1103</v>
      </c>
    </row>
    <row r="179" spans="1:12" ht="30" customHeight="1" x14ac:dyDescent="0.25">
      <c r="A179" s="36" t="s">
        <v>1164</v>
      </c>
      <c r="B179" s="36"/>
      <c r="C179" s="36">
        <v>26</v>
      </c>
      <c r="D179" s="69"/>
      <c r="E179" s="71">
        <f t="shared" si="22"/>
        <v>320000</v>
      </c>
      <c r="F179" s="72">
        <v>0.04</v>
      </c>
      <c r="G179" s="71">
        <f>13000000-5000000</f>
        <v>8000000</v>
      </c>
      <c r="H179" s="107" t="s">
        <v>430</v>
      </c>
      <c r="I179" s="70"/>
      <c r="J179" s="70"/>
      <c r="K179" s="70"/>
      <c r="L179" s="70" t="s">
        <v>429</v>
      </c>
    </row>
    <row r="180" spans="1:12" ht="30" customHeight="1" x14ac:dyDescent="0.25">
      <c r="A180" s="36" t="s">
        <v>1387</v>
      </c>
      <c r="B180" s="36"/>
      <c r="C180" s="36">
        <v>26</v>
      </c>
      <c r="D180" s="69">
        <v>22</v>
      </c>
      <c r="E180" s="71">
        <f t="shared" si="22"/>
        <v>6000000</v>
      </c>
      <c r="F180" s="72">
        <v>0.04</v>
      </c>
      <c r="G180" s="71">
        <v>150000000</v>
      </c>
      <c r="H180" s="108" t="s">
        <v>1106</v>
      </c>
      <c r="I180" s="71"/>
      <c r="J180" s="70"/>
      <c r="K180" s="70"/>
      <c r="L180" s="70" t="s">
        <v>722</v>
      </c>
    </row>
    <row r="181" spans="1:12" ht="30" customHeight="1" x14ac:dyDescent="0.25">
      <c r="A181" s="43" t="s">
        <v>1412</v>
      </c>
      <c r="B181" s="43"/>
      <c r="C181" s="43">
        <v>26</v>
      </c>
      <c r="D181" s="76">
        <v>29</v>
      </c>
      <c r="E181" s="71">
        <f t="shared" si="22"/>
        <v>5000000</v>
      </c>
      <c r="F181" s="72">
        <v>0.05</v>
      </c>
      <c r="G181" s="114">
        <v>100000000</v>
      </c>
      <c r="H181" s="108" t="s">
        <v>527</v>
      </c>
      <c r="I181" s="71"/>
      <c r="J181" s="70"/>
      <c r="K181" s="70"/>
      <c r="L181" s="70" t="s">
        <v>425</v>
      </c>
    </row>
    <row r="182" spans="1:12" ht="30" customHeight="1" x14ac:dyDescent="0.25">
      <c r="A182" s="36" t="s">
        <v>1442</v>
      </c>
      <c r="B182" s="36"/>
      <c r="C182" s="36">
        <v>26</v>
      </c>
      <c r="D182" s="69"/>
      <c r="E182" s="71">
        <f t="shared" si="22"/>
        <v>9000000</v>
      </c>
      <c r="F182" s="72">
        <v>0.05</v>
      </c>
      <c r="G182" s="71">
        <v>180000000</v>
      </c>
      <c r="H182" s="108" t="s">
        <v>743</v>
      </c>
      <c r="I182" s="71"/>
      <c r="J182" s="70"/>
      <c r="K182" s="70">
        <v>2</v>
      </c>
      <c r="L182" s="70" t="s">
        <v>34</v>
      </c>
    </row>
    <row r="183" spans="1:12" ht="30" customHeight="1" x14ac:dyDescent="0.25">
      <c r="A183" s="36" t="s">
        <v>1305</v>
      </c>
      <c r="B183" s="36"/>
      <c r="C183" s="36">
        <v>26</v>
      </c>
      <c r="D183" s="69" t="s">
        <v>1415</v>
      </c>
      <c r="E183" s="71">
        <f>G183*F183</f>
        <v>1500000</v>
      </c>
      <c r="F183" s="72">
        <v>0.05</v>
      </c>
      <c r="G183" s="71">
        <v>30000000</v>
      </c>
      <c r="H183" s="108" t="s">
        <v>349</v>
      </c>
      <c r="I183" s="80"/>
      <c r="J183" s="80"/>
      <c r="K183" s="80"/>
      <c r="L183" s="70" t="s">
        <v>348</v>
      </c>
    </row>
    <row r="184" spans="1:12" ht="30" customHeight="1" x14ac:dyDescent="0.25">
      <c r="A184" s="36"/>
      <c r="B184" s="36"/>
      <c r="C184" s="36">
        <v>27</v>
      </c>
      <c r="D184" s="69">
        <v>27</v>
      </c>
      <c r="E184" s="71">
        <f>G184*F184</f>
        <v>2500000</v>
      </c>
      <c r="F184" s="72">
        <v>0.05</v>
      </c>
      <c r="G184" s="71">
        <v>50000000</v>
      </c>
      <c r="H184" s="108" t="s">
        <v>1003</v>
      </c>
      <c r="I184" s="71"/>
      <c r="J184" s="70"/>
      <c r="K184" s="70"/>
      <c r="L184" s="70" t="s">
        <v>895</v>
      </c>
    </row>
    <row r="185" spans="1:12" ht="30" customHeight="1" x14ac:dyDescent="0.25">
      <c r="A185" s="36"/>
      <c r="B185" s="36"/>
      <c r="C185" s="36">
        <v>27</v>
      </c>
      <c r="D185" s="69">
        <v>28</v>
      </c>
      <c r="E185" s="71">
        <v>24500000</v>
      </c>
      <c r="F185" s="72"/>
      <c r="G185" s="71">
        <v>350000000</v>
      </c>
      <c r="H185" s="107" t="s">
        <v>1377</v>
      </c>
      <c r="I185" s="70"/>
      <c r="J185" s="70"/>
      <c r="K185" s="70"/>
      <c r="L185" s="70" t="s">
        <v>1410</v>
      </c>
    </row>
    <row r="186" spans="1:12" ht="30" customHeight="1" x14ac:dyDescent="0.25">
      <c r="A186" s="36" t="s">
        <v>1445</v>
      </c>
      <c r="B186" s="43"/>
      <c r="C186" s="43">
        <v>27</v>
      </c>
      <c r="D186" s="76" t="s">
        <v>1411</v>
      </c>
      <c r="E186" s="73">
        <f>G186*F186</f>
        <v>6750000</v>
      </c>
      <c r="F186" s="72">
        <v>4.4999999999999998E-2</v>
      </c>
      <c r="G186" s="71">
        <v>150000000</v>
      </c>
      <c r="H186" s="109" t="s">
        <v>732</v>
      </c>
      <c r="I186" s="77"/>
      <c r="J186" s="77"/>
      <c r="K186" s="77"/>
      <c r="L186" s="77" t="s">
        <v>649</v>
      </c>
    </row>
    <row r="187" spans="1:12" ht="30" customHeight="1" x14ac:dyDescent="0.25">
      <c r="A187" s="36"/>
      <c r="B187" s="36"/>
      <c r="C187" s="36">
        <v>27</v>
      </c>
      <c r="D187" s="69">
        <v>30</v>
      </c>
      <c r="E187" s="71">
        <f>G187*F187</f>
        <v>4500000</v>
      </c>
      <c r="F187" s="72">
        <v>4.4999999999999998E-2</v>
      </c>
      <c r="G187" s="71">
        <v>100000000</v>
      </c>
      <c r="H187" s="108" t="s">
        <v>669</v>
      </c>
      <c r="I187" s="71"/>
      <c r="J187" s="70"/>
      <c r="K187" s="70"/>
      <c r="L187" s="70" t="s">
        <v>424</v>
      </c>
    </row>
    <row r="188" spans="1:12" ht="30" customHeight="1" x14ac:dyDescent="0.25">
      <c r="A188" s="43" t="s">
        <v>1451</v>
      </c>
      <c r="B188" s="43"/>
      <c r="C188" s="43" t="s">
        <v>1452</v>
      </c>
      <c r="D188" s="76">
        <v>10</v>
      </c>
      <c r="E188" s="71">
        <f t="shared" ref="E188:E189" si="23">G188*F188</f>
        <v>4500000</v>
      </c>
      <c r="F188" s="72">
        <v>4.4999999999999998E-2</v>
      </c>
      <c r="G188" s="71">
        <v>100000000</v>
      </c>
      <c r="H188" s="107" t="s">
        <v>279</v>
      </c>
      <c r="I188" s="70"/>
      <c r="J188" s="70"/>
      <c r="K188" s="70">
        <v>22</v>
      </c>
      <c r="L188" s="70" t="s">
        <v>278</v>
      </c>
    </row>
    <row r="189" spans="1:12" ht="30" customHeight="1" x14ac:dyDescent="0.25">
      <c r="A189" s="43"/>
      <c r="B189" s="43"/>
      <c r="C189" s="43">
        <v>27</v>
      </c>
      <c r="D189" s="76"/>
      <c r="E189" s="71">
        <f t="shared" si="23"/>
        <v>3000000</v>
      </c>
      <c r="F189" s="72">
        <v>0.05</v>
      </c>
      <c r="G189" s="71">
        <v>60000000</v>
      </c>
      <c r="H189" s="110">
        <v>1787</v>
      </c>
      <c r="I189" s="73"/>
      <c r="J189" s="80"/>
      <c r="K189" s="80"/>
      <c r="L189" s="80" t="s">
        <v>1446</v>
      </c>
    </row>
    <row r="190" spans="1:12" ht="30" customHeight="1" x14ac:dyDescent="0.25">
      <c r="A190" s="36" t="s">
        <v>1157</v>
      </c>
      <c r="B190" s="36"/>
      <c r="C190" s="36">
        <v>28</v>
      </c>
      <c r="D190" s="69">
        <v>1</v>
      </c>
      <c r="E190" s="71">
        <f>G190*F190</f>
        <v>1350000</v>
      </c>
      <c r="F190" s="72">
        <v>4.4999999999999998E-2</v>
      </c>
      <c r="G190" s="71">
        <v>30000000</v>
      </c>
      <c r="H190" s="107"/>
      <c r="I190" s="70"/>
      <c r="J190" s="70"/>
      <c r="K190" s="70"/>
      <c r="L190" s="70" t="s">
        <v>1008</v>
      </c>
    </row>
    <row r="191" spans="1:12" ht="30" customHeight="1" x14ac:dyDescent="0.25">
      <c r="A191" s="36" t="s">
        <v>1271</v>
      </c>
      <c r="B191" s="36"/>
      <c r="C191" s="36">
        <v>28</v>
      </c>
      <c r="D191" s="69">
        <v>27</v>
      </c>
      <c r="E191" s="71">
        <f>G191*F191</f>
        <v>840000</v>
      </c>
      <c r="F191" s="72">
        <v>0.04</v>
      </c>
      <c r="G191" s="98">
        <v>21000000</v>
      </c>
      <c r="H191" s="110"/>
      <c r="I191" s="73"/>
      <c r="J191" s="80"/>
      <c r="K191" s="80"/>
      <c r="L191" s="80" t="s">
        <v>529</v>
      </c>
    </row>
    <row r="192" spans="1:12" ht="30" customHeight="1" x14ac:dyDescent="0.25">
      <c r="A192" s="36" t="s">
        <v>658</v>
      </c>
      <c r="B192" s="36"/>
      <c r="C192" s="36">
        <v>28</v>
      </c>
      <c r="D192" s="69">
        <v>23</v>
      </c>
      <c r="E192" s="71">
        <f>G192*F192</f>
        <v>2400000</v>
      </c>
      <c r="F192" s="72">
        <v>0.04</v>
      </c>
      <c r="G192" s="71">
        <v>60000000</v>
      </c>
      <c r="H192" s="108" t="s">
        <v>285</v>
      </c>
      <c r="I192" s="71"/>
      <c r="J192" s="70"/>
      <c r="K192" s="70">
        <v>23</v>
      </c>
      <c r="L192" s="70" t="s">
        <v>161</v>
      </c>
    </row>
    <row r="193" spans="1:12" ht="30" customHeight="1" x14ac:dyDescent="0.25">
      <c r="A193" s="36" t="s">
        <v>1409</v>
      </c>
      <c r="B193" s="36"/>
      <c r="C193" s="36">
        <v>28</v>
      </c>
      <c r="D193" s="69" t="s">
        <v>1408</v>
      </c>
      <c r="E193" s="71">
        <f>G193*F193</f>
        <v>6000000</v>
      </c>
      <c r="F193" s="72">
        <v>0.04</v>
      </c>
      <c r="G193" s="71">
        <v>150000000</v>
      </c>
      <c r="H193" s="107">
        <v>4762</v>
      </c>
      <c r="I193" s="70"/>
      <c r="J193" s="70"/>
      <c r="K193" s="70"/>
      <c r="L193" s="70" t="s">
        <v>1447</v>
      </c>
    </row>
    <row r="194" spans="1:12" ht="30" customHeight="1" x14ac:dyDescent="0.25">
      <c r="A194" s="36" t="s">
        <v>1266</v>
      </c>
      <c r="B194" s="36"/>
      <c r="C194" s="36">
        <v>28</v>
      </c>
      <c r="D194" s="69">
        <v>30</v>
      </c>
      <c r="E194" s="71">
        <f>G194*F194</f>
        <v>6500000</v>
      </c>
      <c r="F194" s="72">
        <v>0.05</v>
      </c>
      <c r="G194" s="71">
        <v>130000000</v>
      </c>
      <c r="H194" s="118" t="s">
        <v>304</v>
      </c>
      <c r="I194" s="71"/>
      <c r="J194" s="70"/>
      <c r="K194" s="70"/>
      <c r="L194" s="89" t="s">
        <v>464</v>
      </c>
    </row>
    <row r="195" spans="1:12" ht="30" customHeight="1" x14ac:dyDescent="0.25">
      <c r="A195" s="36" t="s">
        <v>1448</v>
      </c>
      <c r="B195" s="36"/>
      <c r="C195" s="36">
        <v>28</v>
      </c>
      <c r="D195" s="69"/>
      <c r="E195" s="71">
        <v>5000000</v>
      </c>
      <c r="F195" s="70"/>
      <c r="G195" s="70" t="s">
        <v>2</v>
      </c>
      <c r="H195" s="107" t="s">
        <v>1171</v>
      </c>
      <c r="I195" s="70"/>
      <c r="J195" s="70"/>
      <c r="K195" s="70"/>
      <c r="L195" s="70" t="s">
        <v>1048</v>
      </c>
    </row>
    <row r="196" spans="1:12" ht="30" customHeight="1" x14ac:dyDescent="0.25">
      <c r="A196" s="41"/>
      <c r="B196" s="41"/>
      <c r="C196" s="41">
        <v>28</v>
      </c>
      <c r="D196" s="81"/>
      <c r="E196" s="71">
        <f t="shared" ref="E196:E201" si="24">G196*F196</f>
        <v>2000000</v>
      </c>
      <c r="F196" s="72">
        <v>0.04</v>
      </c>
      <c r="G196" s="71">
        <v>50000000</v>
      </c>
      <c r="H196" s="119" t="s">
        <v>572</v>
      </c>
      <c r="I196" s="71"/>
      <c r="J196" s="70"/>
      <c r="K196" s="70"/>
      <c r="L196" s="70" t="s">
        <v>573</v>
      </c>
    </row>
    <row r="197" spans="1:12" ht="30" customHeight="1" x14ac:dyDescent="0.25">
      <c r="A197" s="36" t="s">
        <v>1416</v>
      </c>
      <c r="B197" s="36"/>
      <c r="C197" s="36">
        <v>28</v>
      </c>
      <c r="D197" s="69" t="s">
        <v>1019</v>
      </c>
      <c r="E197" s="71">
        <f t="shared" si="24"/>
        <v>2000000</v>
      </c>
      <c r="F197" s="72">
        <v>0.05</v>
      </c>
      <c r="G197" s="71">
        <v>40000000</v>
      </c>
      <c r="H197" s="108" t="s">
        <v>557</v>
      </c>
      <c r="I197" s="71"/>
      <c r="J197" s="70"/>
      <c r="K197" s="70"/>
      <c r="L197" s="70" t="s">
        <v>14</v>
      </c>
    </row>
    <row r="198" spans="1:12" ht="30" customHeight="1" x14ac:dyDescent="0.25">
      <c r="A198" s="36"/>
      <c r="B198" s="36"/>
      <c r="C198" s="36">
        <v>28</v>
      </c>
      <c r="D198" s="69">
        <v>1</v>
      </c>
      <c r="E198" s="71">
        <f t="shared" si="24"/>
        <v>1800000</v>
      </c>
      <c r="F198" s="72">
        <v>0.04</v>
      </c>
      <c r="G198" s="73">
        <v>45000000</v>
      </c>
      <c r="H198" s="110" t="s">
        <v>309</v>
      </c>
      <c r="I198" s="73"/>
      <c r="J198" s="80"/>
      <c r="K198" s="80"/>
      <c r="L198" s="80" t="s">
        <v>530</v>
      </c>
    </row>
    <row r="199" spans="1:12" ht="30" customHeight="1" x14ac:dyDescent="0.25">
      <c r="A199" s="36" t="s">
        <v>1375</v>
      </c>
      <c r="B199" s="36"/>
      <c r="C199" s="36">
        <v>28</v>
      </c>
      <c r="D199" s="69" t="s">
        <v>1374</v>
      </c>
      <c r="E199" s="71">
        <f t="shared" si="24"/>
        <v>11775000</v>
      </c>
      <c r="F199" s="72">
        <v>0.05</v>
      </c>
      <c r="G199" s="71">
        <v>235500000</v>
      </c>
      <c r="H199" s="108" t="s">
        <v>489</v>
      </c>
      <c r="I199" s="71"/>
      <c r="J199" s="70"/>
      <c r="K199" s="70"/>
      <c r="L199" s="70" t="s">
        <v>842</v>
      </c>
    </row>
    <row r="200" spans="1:12" ht="30" customHeight="1" x14ac:dyDescent="0.25">
      <c r="A200" s="36" t="s">
        <v>1406</v>
      </c>
      <c r="B200" s="36"/>
      <c r="C200" s="36">
        <v>28</v>
      </c>
      <c r="D200" s="75" t="s">
        <v>1405</v>
      </c>
      <c r="E200" s="71">
        <f t="shared" si="24"/>
        <v>600000</v>
      </c>
      <c r="F200" s="72">
        <v>0.04</v>
      </c>
      <c r="G200" s="71">
        <v>15000000</v>
      </c>
      <c r="H200" s="107" t="s">
        <v>1121</v>
      </c>
      <c r="I200" s="70"/>
      <c r="J200" s="70"/>
      <c r="K200" s="70"/>
      <c r="L200" s="70" t="s">
        <v>1120</v>
      </c>
    </row>
    <row r="201" spans="1:12" ht="30" customHeight="1" x14ac:dyDescent="0.25">
      <c r="A201" s="42"/>
      <c r="B201" s="42"/>
      <c r="C201" s="42">
        <v>28</v>
      </c>
      <c r="D201" s="69">
        <v>9</v>
      </c>
      <c r="E201" s="71">
        <f t="shared" si="24"/>
        <v>500000</v>
      </c>
      <c r="F201" s="72">
        <v>0.05</v>
      </c>
      <c r="G201" s="71">
        <v>10000000</v>
      </c>
      <c r="H201" s="107" t="s">
        <v>1159</v>
      </c>
      <c r="I201" s="70"/>
      <c r="J201" s="70"/>
      <c r="K201" s="70"/>
      <c r="L201" s="70" t="s">
        <v>1322</v>
      </c>
    </row>
    <row r="202" spans="1:12" ht="30" customHeight="1" x14ac:dyDescent="0.25">
      <c r="A202" s="36"/>
      <c r="B202" s="36"/>
      <c r="C202" s="36">
        <v>30</v>
      </c>
      <c r="D202" s="69">
        <v>30</v>
      </c>
      <c r="E202" s="73">
        <f>G202*F202</f>
        <v>500000</v>
      </c>
      <c r="F202" s="74">
        <v>0.05</v>
      </c>
      <c r="G202" s="114">
        <v>10000000</v>
      </c>
      <c r="H202" s="107" t="s">
        <v>1014</v>
      </c>
      <c r="I202" s="70"/>
      <c r="J202" s="70"/>
      <c r="K202" s="70"/>
      <c r="L202" s="70" t="s">
        <v>1013</v>
      </c>
    </row>
    <row r="203" spans="1:12" ht="30" customHeight="1" x14ac:dyDescent="0.25">
      <c r="A203" s="42" t="s">
        <v>1453</v>
      </c>
      <c r="B203" s="42"/>
      <c r="C203" s="42">
        <v>30</v>
      </c>
      <c r="D203" s="69">
        <v>6</v>
      </c>
      <c r="E203" s="71">
        <v>18750000</v>
      </c>
      <c r="F203" s="72">
        <v>5.7700000000000001E-2</v>
      </c>
      <c r="G203" s="96" t="s">
        <v>2</v>
      </c>
      <c r="H203" s="107" t="s">
        <v>1023</v>
      </c>
      <c r="I203" s="70"/>
      <c r="J203" s="70"/>
      <c r="K203" s="70"/>
      <c r="L203" s="70" t="s">
        <v>914</v>
      </c>
    </row>
    <row r="204" spans="1:12" ht="30" customHeight="1" x14ac:dyDescent="0.25">
      <c r="A204" s="37" t="s">
        <v>1454</v>
      </c>
      <c r="B204" s="37"/>
      <c r="C204" s="37">
        <v>31</v>
      </c>
      <c r="D204" s="69">
        <v>1</v>
      </c>
      <c r="E204" s="71">
        <f>G204*F204</f>
        <v>5500000</v>
      </c>
      <c r="F204" s="72">
        <v>0.05</v>
      </c>
      <c r="G204" s="81">
        <v>110000000</v>
      </c>
      <c r="H204" s="108" t="s">
        <v>361</v>
      </c>
      <c r="I204" s="71"/>
      <c r="J204" s="70"/>
      <c r="K204" s="70">
        <v>5</v>
      </c>
      <c r="L204" s="70" t="s">
        <v>118</v>
      </c>
    </row>
    <row r="205" spans="1:12" ht="30" customHeight="1" x14ac:dyDescent="0.25">
      <c r="A205" s="43" t="s">
        <v>1457</v>
      </c>
      <c r="B205" s="43"/>
      <c r="C205" s="43">
        <v>31</v>
      </c>
      <c r="D205" s="76"/>
      <c r="E205" s="71">
        <v>3000000</v>
      </c>
      <c r="F205" s="72">
        <v>0.05</v>
      </c>
      <c r="G205" s="71" t="s">
        <v>2</v>
      </c>
      <c r="H205" s="110" t="s">
        <v>1456</v>
      </c>
      <c r="I205" s="73"/>
      <c r="J205" s="80"/>
      <c r="K205" s="80"/>
      <c r="L205" s="80" t="s">
        <v>1455</v>
      </c>
    </row>
    <row r="206" spans="1:12" ht="30" customHeight="1" x14ac:dyDescent="0.25">
      <c r="A206" s="43" t="s">
        <v>1460</v>
      </c>
      <c r="B206" s="43"/>
      <c r="C206" s="43">
        <v>31</v>
      </c>
      <c r="D206" s="76"/>
      <c r="E206" s="71">
        <v>5000000</v>
      </c>
      <c r="F206" s="72">
        <v>0.05</v>
      </c>
      <c r="G206" s="71" t="s">
        <v>2</v>
      </c>
      <c r="H206" s="110" t="s">
        <v>1459</v>
      </c>
      <c r="I206" s="73"/>
      <c r="J206" s="80"/>
      <c r="K206" s="80"/>
      <c r="L206" s="80" t="s">
        <v>1458</v>
      </c>
    </row>
    <row r="207" spans="1:12" ht="30" customHeight="1" x14ac:dyDescent="0.25">
      <c r="A207" s="36" t="s">
        <v>1280</v>
      </c>
      <c r="B207" s="36"/>
      <c r="C207" s="36"/>
      <c r="D207" s="69">
        <v>1</v>
      </c>
      <c r="E207" s="71">
        <v>20000000</v>
      </c>
      <c r="F207" s="70"/>
      <c r="G207" s="70" t="s">
        <v>2</v>
      </c>
      <c r="H207" s="107" t="s">
        <v>1098</v>
      </c>
      <c r="I207" s="70"/>
      <c r="J207" s="70"/>
      <c r="K207" s="70"/>
      <c r="L207" s="70" t="s">
        <v>1097</v>
      </c>
    </row>
    <row r="208" spans="1:12" ht="30" customHeight="1" x14ac:dyDescent="0.25">
      <c r="A208" s="36" t="s">
        <v>773</v>
      </c>
      <c r="B208" s="36"/>
      <c r="C208" s="36"/>
      <c r="D208" s="69">
        <v>1</v>
      </c>
      <c r="E208" s="71">
        <v>2400000</v>
      </c>
      <c r="F208" s="70"/>
      <c r="G208" s="70" t="s">
        <v>2</v>
      </c>
      <c r="H208" s="107"/>
      <c r="I208" s="70"/>
      <c r="J208" s="70"/>
      <c r="K208" s="70"/>
      <c r="L208" s="70" t="s">
        <v>607</v>
      </c>
    </row>
    <row r="209" spans="1:12" ht="30" customHeight="1" x14ac:dyDescent="0.25">
      <c r="A209" s="36"/>
      <c r="B209" s="36"/>
      <c r="C209" s="36"/>
      <c r="D209" s="69">
        <v>1</v>
      </c>
      <c r="E209" s="71">
        <f t="shared" ref="E209:E210" si="25">G209*F209</f>
        <v>5000000</v>
      </c>
      <c r="F209" s="72">
        <v>0.05</v>
      </c>
      <c r="G209" s="71">
        <v>100000000</v>
      </c>
      <c r="H209" s="107">
        <v>8170</v>
      </c>
      <c r="I209" s="70"/>
      <c r="J209" s="70"/>
      <c r="K209" s="70"/>
      <c r="L209" s="70" t="s">
        <v>1196</v>
      </c>
    </row>
    <row r="210" spans="1:12" ht="30" customHeight="1" x14ac:dyDescent="0.25">
      <c r="A210" s="36"/>
      <c r="B210" s="36"/>
      <c r="C210" s="36"/>
      <c r="D210" s="69">
        <v>1</v>
      </c>
      <c r="E210" s="71">
        <f t="shared" si="25"/>
        <v>705000</v>
      </c>
      <c r="F210" s="72">
        <v>4.7E-2</v>
      </c>
      <c r="G210" s="71">
        <v>15000000</v>
      </c>
      <c r="H210" s="107" t="s">
        <v>606</v>
      </c>
      <c r="I210" s="70"/>
      <c r="J210" s="70"/>
      <c r="K210" s="70"/>
      <c r="L210" s="70" t="s">
        <v>1281</v>
      </c>
    </row>
    <row r="211" spans="1:12" ht="30" customHeight="1" x14ac:dyDescent="0.25">
      <c r="A211" s="36" t="s">
        <v>1403</v>
      </c>
      <c r="B211" s="36"/>
      <c r="C211" s="36"/>
      <c r="D211" s="69" t="s">
        <v>727</v>
      </c>
      <c r="E211" s="71">
        <f t="shared" ref="E211:E214" si="26">G211*F211</f>
        <v>5560000</v>
      </c>
      <c r="F211" s="72">
        <v>0.04</v>
      </c>
      <c r="G211" s="71">
        <v>139000000</v>
      </c>
      <c r="H211" s="107" t="s">
        <v>1022</v>
      </c>
      <c r="I211" s="70"/>
      <c r="J211" s="70"/>
      <c r="K211" s="70"/>
      <c r="L211" s="70" t="s">
        <v>604</v>
      </c>
    </row>
    <row r="212" spans="1:12" ht="30" customHeight="1" x14ac:dyDescent="0.25">
      <c r="A212" s="36" t="s">
        <v>1177</v>
      </c>
      <c r="B212" s="36"/>
      <c r="C212" s="36"/>
      <c r="D212" s="69">
        <v>2</v>
      </c>
      <c r="E212" s="71">
        <f t="shared" si="26"/>
        <v>705000</v>
      </c>
      <c r="F212" s="72">
        <v>4.7E-2</v>
      </c>
      <c r="G212" s="71">
        <v>15000000</v>
      </c>
      <c r="H212" s="107">
        <v>2266</v>
      </c>
      <c r="I212" s="70"/>
      <c r="J212" s="70"/>
      <c r="K212" s="70"/>
      <c r="L212" s="70" t="s">
        <v>1176</v>
      </c>
    </row>
    <row r="213" spans="1:12" ht="30" customHeight="1" x14ac:dyDescent="0.25">
      <c r="A213" s="36" t="s">
        <v>1284</v>
      </c>
      <c r="B213" s="36"/>
      <c r="C213" s="36"/>
      <c r="D213" s="69">
        <v>3</v>
      </c>
      <c r="E213" s="71">
        <f t="shared" si="26"/>
        <v>11000000</v>
      </c>
      <c r="F213" s="72">
        <v>5.5E-2</v>
      </c>
      <c r="G213" s="81">
        <v>200000000</v>
      </c>
      <c r="H213" s="107" t="s">
        <v>758</v>
      </c>
      <c r="I213" s="70"/>
      <c r="J213" s="70"/>
      <c r="K213" s="70"/>
      <c r="L213" s="70" t="s">
        <v>757</v>
      </c>
    </row>
    <row r="214" spans="1:12" ht="30" customHeight="1" x14ac:dyDescent="0.25">
      <c r="A214" s="36" t="s">
        <v>1009</v>
      </c>
      <c r="B214" s="36"/>
      <c r="C214" s="36"/>
      <c r="D214" s="69">
        <v>6</v>
      </c>
      <c r="E214" s="71">
        <f t="shared" si="26"/>
        <v>3500000</v>
      </c>
      <c r="F214" s="72">
        <v>0.05</v>
      </c>
      <c r="G214" s="71">
        <v>70000000</v>
      </c>
      <c r="H214" s="107" t="s">
        <v>495</v>
      </c>
      <c r="I214" s="70"/>
      <c r="J214" s="70"/>
      <c r="K214" s="70"/>
      <c r="L214" s="70" t="s">
        <v>428</v>
      </c>
    </row>
    <row r="215" spans="1:12" ht="30" customHeight="1" x14ac:dyDescent="0.25">
      <c r="A215" s="36" t="s">
        <v>1252</v>
      </c>
      <c r="B215" s="36"/>
      <c r="C215" s="36"/>
      <c r="D215" s="69">
        <v>6</v>
      </c>
      <c r="E215" s="71">
        <f>G215*F215</f>
        <v>4500000</v>
      </c>
      <c r="F215" s="72">
        <v>4.4999999999999998E-2</v>
      </c>
      <c r="G215" s="71">
        <v>100000000</v>
      </c>
      <c r="H215" s="108" t="s">
        <v>325</v>
      </c>
      <c r="I215" s="71"/>
      <c r="J215" s="70"/>
      <c r="K215" s="70"/>
      <c r="L215" s="70" t="s">
        <v>650</v>
      </c>
    </row>
    <row r="216" spans="1:12" ht="30" customHeight="1" x14ac:dyDescent="0.25">
      <c r="A216" s="36" t="s">
        <v>1286</v>
      </c>
      <c r="B216" s="36"/>
      <c r="C216" s="36"/>
      <c r="D216" s="69">
        <v>6</v>
      </c>
      <c r="E216" s="71">
        <f>G216*F216</f>
        <v>35404000</v>
      </c>
      <c r="F216" s="72">
        <v>5.2999999999999999E-2</v>
      </c>
      <c r="G216" s="71">
        <v>668000000</v>
      </c>
      <c r="H216" s="120" t="s">
        <v>741</v>
      </c>
      <c r="I216" s="71"/>
      <c r="J216" s="70"/>
      <c r="K216" s="70"/>
      <c r="L216" s="70" t="s">
        <v>35</v>
      </c>
    </row>
    <row r="217" spans="1:12" ht="30" customHeight="1" x14ac:dyDescent="0.25">
      <c r="A217" s="36" t="s">
        <v>1287</v>
      </c>
      <c r="B217" s="36"/>
      <c r="C217" s="36"/>
      <c r="D217" s="69">
        <v>6</v>
      </c>
      <c r="E217" s="71">
        <v>8000000</v>
      </c>
      <c r="F217" s="70"/>
      <c r="G217" s="70" t="s">
        <v>2</v>
      </c>
      <c r="H217" s="107" t="s">
        <v>1169</v>
      </c>
      <c r="I217" s="70"/>
      <c r="J217" s="70"/>
      <c r="K217" s="70"/>
      <c r="L217" s="70" t="s">
        <v>1168</v>
      </c>
    </row>
    <row r="218" spans="1:12" ht="30" customHeight="1" x14ac:dyDescent="0.25">
      <c r="A218" s="36" t="s">
        <v>1290</v>
      </c>
      <c r="B218" s="36"/>
      <c r="C218" s="36"/>
      <c r="D218" s="69">
        <v>6</v>
      </c>
      <c r="E218" s="71">
        <v>1800000</v>
      </c>
      <c r="F218" s="72"/>
      <c r="G218" s="71" t="s">
        <v>2</v>
      </c>
      <c r="H218" s="107">
        <v>9676</v>
      </c>
      <c r="I218" s="70"/>
      <c r="J218" s="70"/>
      <c r="K218" s="70"/>
      <c r="L218" s="70" t="s">
        <v>1289</v>
      </c>
    </row>
    <row r="219" spans="1:12" ht="30" customHeight="1" x14ac:dyDescent="0.25">
      <c r="A219" s="36" t="s">
        <v>1313</v>
      </c>
      <c r="B219" s="36"/>
      <c r="C219" s="36"/>
      <c r="D219" s="69">
        <v>6</v>
      </c>
      <c r="E219" s="71">
        <f>G219*F219</f>
        <v>10710000.000000002</v>
      </c>
      <c r="F219" s="72">
        <v>7.0000000000000007E-2</v>
      </c>
      <c r="G219" s="71">
        <v>153000000</v>
      </c>
      <c r="H219" s="108" t="s">
        <v>1226</v>
      </c>
      <c r="I219" s="71"/>
      <c r="J219" s="70"/>
      <c r="K219" s="70"/>
      <c r="L219" s="70" t="s">
        <v>1225</v>
      </c>
    </row>
    <row r="220" spans="1:12" ht="30" customHeight="1" x14ac:dyDescent="0.25">
      <c r="A220" s="36" t="s">
        <v>1212</v>
      </c>
      <c r="B220" s="36"/>
      <c r="C220" s="36"/>
      <c r="D220" s="69">
        <v>7</v>
      </c>
      <c r="E220" s="71">
        <f t="shared" ref="E220" si="27">G220*F220</f>
        <v>1000000</v>
      </c>
      <c r="F220" s="72">
        <v>0.04</v>
      </c>
      <c r="G220" s="71">
        <v>25000000</v>
      </c>
      <c r="H220" s="107" t="s">
        <v>1211</v>
      </c>
      <c r="I220" s="70"/>
      <c r="J220" s="70"/>
      <c r="K220" s="70"/>
      <c r="L220" s="70" t="s">
        <v>1210</v>
      </c>
    </row>
    <row r="221" spans="1:12" ht="30" customHeight="1" x14ac:dyDescent="0.25">
      <c r="A221" s="36" t="s">
        <v>1340</v>
      </c>
      <c r="B221" s="36"/>
      <c r="C221" s="36"/>
      <c r="D221" s="69" t="s">
        <v>1339</v>
      </c>
      <c r="E221" s="71">
        <f>G221*F221</f>
        <v>450000</v>
      </c>
      <c r="F221" s="72">
        <v>4.4999999999999998E-2</v>
      </c>
      <c r="G221" s="71">
        <v>10000000</v>
      </c>
      <c r="H221" s="107" t="s">
        <v>298</v>
      </c>
      <c r="I221" s="70"/>
      <c r="J221" s="70"/>
      <c r="K221" s="70"/>
      <c r="L221" s="70" t="s">
        <v>157</v>
      </c>
    </row>
    <row r="222" spans="1:12" ht="30" customHeight="1" x14ac:dyDescent="0.25">
      <c r="A222" s="36"/>
      <c r="B222" s="36"/>
      <c r="C222" s="36"/>
      <c r="D222" s="69">
        <v>7</v>
      </c>
      <c r="E222" s="71">
        <v>10000000</v>
      </c>
      <c r="F222" s="72"/>
      <c r="G222" s="71" t="s">
        <v>2</v>
      </c>
      <c r="H222" s="107">
        <v>4336</v>
      </c>
      <c r="I222" s="70"/>
      <c r="J222" s="70"/>
      <c r="K222" s="70"/>
      <c r="L222" s="70" t="s">
        <v>1291</v>
      </c>
    </row>
    <row r="223" spans="1:12" ht="30" customHeight="1" x14ac:dyDescent="0.25">
      <c r="A223" s="36" t="s">
        <v>1338</v>
      </c>
      <c r="B223" s="36"/>
      <c r="C223" s="36"/>
      <c r="D223" s="69" t="s">
        <v>1339</v>
      </c>
      <c r="E223" s="71">
        <v>1000000</v>
      </c>
      <c r="F223" s="72"/>
      <c r="G223" s="71" t="s">
        <v>2</v>
      </c>
      <c r="H223" s="108"/>
      <c r="I223" s="71"/>
      <c r="J223" s="70"/>
      <c r="K223" s="70"/>
      <c r="L223" s="70" t="s">
        <v>1229</v>
      </c>
    </row>
    <row r="224" spans="1:12" ht="30" customHeight="1" x14ac:dyDescent="0.25">
      <c r="A224" s="36" t="s">
        <v>1292</v>
      </c>
      <c r="B224" s="36"/>
      <c r="C224" s="36"/>
      <c r="D224" s="69">
        <v>7</v>
      </c>
      <c r="E224" s="71">
        <v>12000000</v>
      </c>
      <c r="F224" s="70"/>
      <c r="G224" s="103" t="s">
        <v>2</v>
      </c>
      <c r="H224" s="107" t="s">
        <v>798</v>
      </c>
      <c r="I224" s="70"/>
      <c r="J224" s="70"/>
      <c r="K224" s="70"/>
      <c r="L224" s="70" t="s">
        <v>664</v>
      </c>
    </row>
    <row r="225" spans="1:12" ht="30" customHeight="1" x14ac:dyDescent="0.25">
      <c r="A225" s="42" t="s">
        <v>1329</v>
      </c>
      <c r="B225" s="42"/>
      <c r="C225" s="42"/>
      <c r="D225" s="69" t="s">
        <v>945</v>
      </c>
      <c r="E225" s="71">
        <f t="shared" ref="E225:E229" si="28">G225*F225</f>
        <v>8526000</v>
      </c>
      <c r="F225" s="72">
        <v>4.2000000000000003E-2</v>
      </c>
      <c r="G225" s="96">
        <v>203000000</v>
      </c>
      <c r="H225" s="107" t="s">
        <v>363</v>
      </c>
      <c r="I225" s="70"/>
      <c r="J225" s="70"/>
      <c r="K225" s="70">
        <v>5</v>
      </c>
      <c r="L225" s="70" t="s">
        <v>199</v>
      </c>
    </row>
    <row r="226" spans="1:12" ht="30" customHeight="1" x14ac:dyDescent="0.25">
      <c r="A226" s="42" t="s">
        <v>1293</v>
      </c>
      <c r="B226" s="42"/>
      <c r="C226" s="42"/>
      <c r="D226" s="69">
        <v>7</v>
      </c>
      <c r="E226" s="71">
        <f t="shared" si="28"/>
        <v>6000000</v>
      </c>
      <c r="F226" s="72">
        <v>0.04</v>
      </c>
      <c r="G226" s="71">
        <v>150000000</v>
      </c>
      <c r="H226" s="108" t="s">
        <v>331</v>
      </c>
      <c r="I226" s="71"/>
      <c r="J226" s="70"/>
      <c r="K226" s="70"/>
      <c r="L226" s="70" t="s">
        <v>330</v>
      </c>
    </row>
    <row r="227" spans="1:12" ht="30" customHeight="1" x14ac:dyDescent="0.25">
      <c r="A227" s="36" t="s">
        <v>1294</v>
      </c>
      <c r="B227" s="36"/>
      <c r="C227" s="36"/>
      <c r="D227" s="69">
        <v>7</v>
      </c>
      <c r="E227" s="71">
        <f t="shared" si="28"/>
        <v>11480000</v>
      </c>
      <c r="F227" s="72">
        <v>4.1000000000000002E-2</v>
      </c>
      <c r="G227" s="71">
        <v>280000000</v>
      </c>
      <c r="H227" s="108" t="s">
        <v>440</v>
      </c>
      <c r="I227" s="71"/>
      <c r="J227" s="70"/>
      <c r="K227" s="70">
        <v>5</v>
      </c>
      <c r="L227" s="70" t="s">
        <v>337</v>
      </c>
    </row>
    <row r="228" spans="1:12" ht="30" customHeight="1" x14ac:dyDescent="0.25">
      <c r="A228" s="42" t="s">
        <v>1368</v>
      </c>
      <c r="B228" s="42"/>
      <c r="C228" s="42"/>
      <c r="D228" s="69" t="s">
        <v>1367</v>
      </c>
      <c r="E228" s="73">
        <f t="shared" si="28"/>
        <v>16000000</v>
      </c>
      <c r="F228" s="74">
        <v>0.04</v>
      </c>
      <c r="G228" s="71">
        <v>400000000</v>
      </c>
      <c r="H228" s="108" t="s">
        <v>482</v>
      </c>
      <c r="I228" s="71"/>
      <c r="J228" s="70"/>
      <c r="K228" s="70"/>
      <c r="L228" s="70" t="s">
        <v>729</v>
      </c>
    </row>
    <row r="229" spans="1:12" ht="30" customHeight="1" x14ac:dyDescent="0.25">
      <c r="A229" s="36"/>
      <c r="B229" s="36"/>
      <c r="C229" s="36"/>
      <c r="D229" s="69">
        <v>7</v>
      </c>
      <c r="E229" s="71">
        <f t="shared" si="28"/>
        <v>5000000</v>
      </c>
      <c r="F229" s="72">
        <v>0.05</v>
      </c>
      <c r="G229" s="71">
        <v>100000000</v>
      </c>
      <c r="H229" s="107" t="s">
        <v>1169</v>
      </c>
      <c r="I229" s="70"/>
      <c r="J229" s="70"/>
      <c r="K229" s="70"/>
      <c r="L229" s="70" t="s">
        <v>937</v>
      </c>
    </row>
    <row r="230" spans="1:12" ht="30" customHeight="1" x14ac:dyDescent="0.25">
      <c r="A230" s="36"/>
      <c r="B230" s="36"/>
      <c r="C230" s="36"/>
      <c r="D230" s="69">
        <v>8</v>
      </c>
      <c r="E230" s="71">
        <f t="shared" ref="E230:E233" si="29">G230*F230</f>
        <v>6600000</v>
      </c>
      <c r="F230" s="72">
        <v>5.5E-2</v>
      </c>
      <c r="G230" s="71">
        <v>120000000</v>
      </c>
      <c r="H230" s="107"/>
      <c r="I230" s="70"/>
      <c r="J230" s="70"/>
      <c r="K230" s="70"/>
      <c r="L230" s="70" t="s">
        <v>795</v>
      </c>
    </row>
    <row r="231" spans="1:12" ht="30" customHeight="1" x14ac:dyDescent="0.25">
      <c r="A231" s="36"/>
      <c r="B231" s="36"/>
      <c r="C231" s="36"/>
      <c r="D231" s="69">
        <v>8</v>
      </c>
      <c r="E231" s="71">
        <f t="shared" si="29"/>
        <v>500000</v>
      </c>
      <c r="F231" s="72">
        <v>0.05</v>
      </c>
      <c r="G231" s="71">
        <v>10000000</v>
      </c>
      <c r="H231" s="107"/>
      <c r="I231" s="70"/>
      <c r="J231" s="70"/>
      <c r="K231" s="70"/>
      <c r="L231" s="70" t="s">
        <v>791</v>
      </c>
    </row>
    <row r="232" spans="1:12" ht="30" customHeight="1" x14ac:dyDescent="0.25">
      <c r="A232" s="36" t="s">
        <v>1197</v>
      </c>
      <c r="B232" s="36"/>
      <c r="C232" s="36"/>
      <c r="D232" s="69">
        <v>8</v>
      </c>
      <c r="E232" s="71">
        <f t="shared" si="29"/>
        <v>2020999.9999999998</v>
      </c>
      <c r="F232" s="72">
        <v>4.2999999999999997E-2</v>
      </c>
      <c r="G232" s="71">
        <v>47000000</v>
      </c>
      <c r="H232" s="108" t="s">
        <v>344</v>
      </c>
      <c r="I232" s="71"/>
      <c r="J232" s="70"/>
      <c r="K232" s="70"/>
      <c r="L232" s="70" t="s">
        <v>343</v>
      </c>
    </row>
    <row r="233" spans="1:12" ht="30" customHeight="1" x14ac:dyDescent="0.25">
      <c r="A233" s="36"/>
      <c r="B233" s="36"/>
      <c r="C233" s="36"/>
      <c r="D233" s="69">
        <v>8</v>
      </c>
      <c r="E233" s="71">
        <f t="shared" si="29"/>
        <v>14500000</v>
      </c>
      <c r="F233" s="72">
        <v>0.05</v>
      </c>
      <c r="G233" s="81">
        <v>290000000</v>
      </c>
      <c r="H233" s="108" t="s">
        <v>423</v>
      </c>
      <c r="I233" s="71"/>
      <c r="J233" s="70"/>
      <c r="K233" s="70"/>
      <c r="L233" s="70" t="s">
        <v>422</v>
      </c>
    </row>
    <row r="234" spans="1:12" ht="30" customHeight="1" x14ac:dyDescent="0.25">
      <c r="A234" s="36" t="s">
        <v>1299</v>
      </c>
      <c r="B234" s="36"/>
      <c r="C234" s="36"/>
      <c r="D234" s="69">
        <v>8</v>
      </c>
      <c r="E234" s="71">
        <v>2600000</v>
      </c>
      <c r="F234" s="72"/>
      <c r="G234" s="71" t="s">
        <v>2</v>
      </c>
      <c r="H234" s="107" t="s">
        <v>1298</v>
      </c>
      <c r="I234" s="70"/>
      <c r="J234" s="70"/>
      <c r="K234" s="70"/>
      <c r="L234" s="70" t="s">
        <v>1297</v>
      </c>
    </row>
    <row r="235" spans="1:12" ht="30" customHeight="1" x14ac:dyDescent="0.25">
      <c r="A235" s="39" t="s">
        <v>1300</v>
      </c>
      <c r="B235" s="39"/>
      <c r="C235" s="39"/>
      <c r="D235" s="75">
        <v>8</v>
      </c>
      <c r="E235" s="71">
        <f t="shared" ref="E235:E236" si="30">G235*F235</f>
        <v>3000000</v>
      </c>
      <c r="F235" s="72">
        <v>0.05</v>
      </c>
      <c r="G235" s="73">
        <v>60000000</v>
      </c>
      <c r="H235" s="110" t="s">
        <v>526</v>
      </c>
      <c r="I235" s="73"/>
      <c r="J235" s="80"/>
      <c r="K235" s="80"/>
      <c r="L235" s="80" t="s">
        <v>525</v>
      </c>
    </row>
    <row r="236" spans="1:12" ht="30" customHeight="1" x14ac:dyDescent="0.25">
      <c r="A236" s="39" t="s">
        <v>1303</v>
      </c>
      <c r="B236" s="39"/>
      <c r="C236" s="39"/>
      <c r="D236" s="75">
        <v>8</v>
      </c>
      <c r="E236" s="73">
        <f t="shared" si="30"/>
        <v>12500000</v>
      </c>
      <c r="F236" s="74">
        <v>0.05</v>
      </c>
      <c r="G236" s="73">
        <v>250000000</v>
      </c>
      <c r="H236" s="110" t="s">
        <v>545</v>
      </c>
      <c r="I236" s="73"/>
      <c r="J236" s="80"/>
      <c r="K236" s="80"/>
      <c r="L236" s="80" t="s">
        <v>232</v>
      </c>
    </row>
    <row r="237" spans="1:12" ht="30" customHeight="1" x14ac:dyDescent="0.25">
      <c r="A237" s="36" t="s">
        <v>1306</v>
      </c>
      <c r="B237" s="36"/>
      <c r="C237" s="36"/>
      <c r="D237" s="69">
        <v>8</v>
      </c>
      <c r="E237" s="71">
        <f>G237*F237</f>
        <v>10000000</v>
      </c>
      <c r="F237" s="74">
        <v>0.05</v>
      </c>
      <c r="G237" s="71">
        <v>200000000</v>
      </c>
      <c r="H237" s="107"/>
      <c r="I237" s="70"/>
      <c r="J237" s="70"/>
      <c r="K237" s="70"/>
      <c r="L237" s="70" t="s">
        <v>560</v>
      </c>
    </row>
    <row r="238" spans="1:12" ht="30" customHeight="1" x14ac:dyDescent="0.25">
      <c r="A238" s="36" t="s">
        <v>1308</v>
      </c>
      <c r="B238" s="36"/>
      <c r="C238" s="36"/>
      <c r="D238" s="69">
        <v>8</v>
      </c>
      <c r="E238" s="71">
        <v>8000000</v>
      </c>
      <c r="F238" s="70"/>
      <c r="G238" s="70" t="s">
        <v>2</v>
      </c>
      <c r="H238" s="107" t="s">
        <v>1037</v>
      </c>
      <c r="I238" s="70"/>
      <c r="J238" s="70"/>
      <c r="K238" s="70"/>
      <c r="L238" s="70" t="s">
        <v>1036</v>
      </c>
    </row>
    <row r="239" spans="1:12" ht="30" customHeight="1" x14ac:dyDescent="0.25">
      <c r="A239" s="36" t="s">
        <v>1310</v>
      </c>
      <c r="B239" s="36"/>
      <c r="C239" s="36"/>
      <c r="D239" s="69">
        <v>8</v>
      </c>
      <c r="E239" s="71">
        <v>15000000</v>
      </c>
      <c r="F239" s="70"/>
      <c r="G239" s="70" t="s">
        <v>2</v>
      </c>
      <c r="H239" s="107"/>
      <c r="I239" s="70"/>
      <c r="J239" s="70"/>
      <c r="K239" s="70"/>
      <c r="L239" s="70" t="s">
        <v>1052</v>
      </c>
    </row>
    <row r="240" spans="1:12" ht="30" customHeight="1" x14ac:dyDescent="0.25">
      <c r="A240" s="36" t="s">
        <v>1311</v>
      </c>
      <c r="B240" s="36"/>
      <c r="C240" s="36"/>
      <c r="D240" s="69">
        <v>8</v>
      </c>
      <c r="E240" s="71">
        <f t="shared" ref="E240" si="31">G240*F240</f>
        <v>5580000</v>
      </c>
      <c r="F240" s="72">
        <v>0.06</v>
      </c>
      <c r="G240" s="96">
        <v>93000000</v>
      </c>
      <c r="H240" s="108" t="s">
        <v>342</v>
      </c>
      <c r="I240" s="71"/>
      <c r="J240" s="70"/>
      <c r="K240" s="70">
        <v>4</v>
      </c>
      <c r="L240" s="70" t="s">
        <v>94</v>
      </c>
    </row>
    <row r="241" spans="1:12" ht="30" customHeight="1" x14ac:dyDescent="0.25">
      <c r="A241" s="36" t="s">
        <v>1312</v>
      </c>
      <c r="B241" s="36"/>
      <c r="C241" s="36"/>
      <c r="D241" s="69">
        <v>8</v>
      </c>
      <c r="E241" s="71">
        <f>G241*F241</f>
        <v>900000</v>
      </c>
      <c r="F241" s="72">
        <v>4.4999999999999998E-2</v>
      </c>
      <c r="G241" s="71">
        <v>20000000</v>
      </c>
      <c r="H241" s="108" t="s">
        <v>355</v>
      </c>
      <c r="I241" s="71"/>
      <c r="J241" s="70"/>
      <c r="K241" s="70">
        <v>4</v>
      </c>
      <c r="L241" s="70" t="s">
        <v>26</v>
      </c>
    </row>
    <row r="242" spans="1:12" ht="30" customHeight="1" x14ac:dyDescent="0.25">
      <c r="A242" s="36"/>
      <c r="B242" s="36"/>
      <c r="C242" s="36"/>
      <c r="D242" s="69">
        <v>9</v>
      </c>
      <c r="E242" s="71">
        <v>400000</v>
      </c>
      <c r="F242" s="72">
        <v>4.4999999999999998E-2</v>
      </c>
      <c r="G242" s="70" t="s">
        <v>2</v>
      </c>
      <c r="H242" s="107" t="s">
        <v>1209</v>
      </c>
      <c r="I242" s="70"/>
      <c r="J242" s="70"/>
      <c r="K242" s="70"/>
      <c r="L242" s="70" t="s">
        <v>1064</v>
      </c>
    </row>
    <row r="243" spans="1:12" ht="30" customHeight="1" x14ac:dyDescent="0.25">
      <c r="A243" s="36" t="s">
        <v>1319</v>
      </c>
      <c r="B243" s="36"/>
      <c r="C243" s="36"/>
      <c r="D243" s="69">
        <v>9</v>
      </c>
      <c r="E243" s="71">
        <v>1500000</v>
      </c>
      <c r="F243" s="72">
        <v>0.04</v>
      </c>
      <c r="G243" s="96">
        <v>30000000</v>
      </c>
      <c r="H243" s="107">
        <v>4504</v>
      </c>
      <c r="I243" s="70"/>
      <c r="J243" s="70"/>
      <c r="K243" s="70"/>
      <c r="L243" s="70" t="s">
        <v>1033</v>
      </c>
    </row>
    <row r="244" spans="1:12" ht="30" customHeight="1" x14ac:dyDescent="0.25">
      <c r="A244" s="41" t="s">
        <v>1414</v>
      </c>
      <c r="B244" s="41"/>
      <c r="C244" s="41"/>
      <c r="D244" s="81" t="s">
        <v>1413</v>
      </c>
      <c r="E244" s="71">
        <f>G244*F244</f>
        <v>6325000</v>
      </c>
      <c r="F244" s="72">
        <v>0.05</v>
      </c>
      <c r="G244" s="71">
        <f>74500000+52000000</f>
        <v>126500000</v>
      </c>
      <c r="H244" s="119" t="s">
        <v>254</v>
      </c>
      <c r="I244" s="71"/>
      <c r="J244" s="70"/>
      <c r="K244" s="70">
        <v>7</v>
      </c>
      <c r="L244" s="70" t="s">
        <v>120</v>
      </c>
    </row>
    <row r="245" spans="1:12" ht="30" customHeight="1" x14ac:dyDescent="0.25">
      <c r="A245" s="36"/>
      <c r="B245" s="36"/>
      <c r="C245" s="36"/>
      <c r="D245" s="69">
        <v>9</v>
      </c>
      <c r="E245" s="71">
        <v>1000000</v>
      </c>
      <c r="F245" s="70"/>
      <c r="G245" s="70" t="s">
        <v>2</v>
      </c>
      <c r="H245" s="119" t="s">
        <v>1320</v>
      </c>
      <c r="I245" s="70"/>
      <c r="J245" s="70"/>
      <c r="K245" s="70"/>
      <c r="L245" s="70" t="s">
        <v>1063</v>
      </c>
    </row>
    <row r="246" spans="1:12" ht="30" customHeight="1" x14ac:dyDescent="0.25">
      <c r="A246" s="36"/>
      <c r="B246" s="36"/>
      <c r="C246" s="36"/>
      <c r="D246" s="69">
        <v>9</v>
      </c>
      <c r="E246" s="71">
        <f>G246*F246</f>
        <v>1350000</v>
      </c>
      <c r="F246" s="72">
        <v>4.4999999999999998E-2</v>
      </c>
      <c r="G246" s="71">
        <v>30000000</v>
      </c>
      <c r="H246" s="107" t="s">
        <v>767</v>
      </c>
      <c r="I246" s="70"/>
      <c r="J246" s="70"/>
      <c r="K246" s="70"/>
      <c r="L246" s="70" t="s">
        <v>667</v>
      </c>
    </row>
    <row r="247" spans="1:12" ht="30" customHeight="1" x14ac:dyDescent="0.25">
      <c r="A247" s="36" t="s">
        <v>1347</v>
      </c>
      <c r="B247" s="36"/>
      <c r="C247" s="36"/>
      <c r="D247" s="69" t="s">
        <v>1237</v>
      </c>
      <c r="E247" s="71">
        <f t="shared" ref="E247" si="32">G247*F247</f>
        <v>12000000</v>
      </c>
      <c r="F247" s="72">
        <v>0.05</v>
      </c>
      <c r="G247" s="71">
        <f>50000000+190000000</f>
        <v>240000000</v>
      </c>
      <c r="H247" s="107" t="s">
        <v>333</v>
      </c>
      <c r="I247" s="70"/>
      <c r="J247" s="70"/>
      <c r="K247" s="70"/>
      <c r="L247" s="70" t="s">
        <v>953</v>
      </c>
    </row>
    <row r="248" spans="1:12" ht="30" customHeight="1" x14ac:dyDescent="0.25">
      <c r="A248" s="36" t="s">
        <v>1249</v>
      </c>
      <c r="B248" s="36"/>
      <c r="C248" s="36"/>
      <c r="D248" s="69">
        <v>9</v>
      </c>
      <c r="E248" s="71">
        <f t="shared" ref="E248:E251" si="33">G248*F248</f>
        <v>2200000</v>
      </c>
      <c r="F248" s="72">
        <v>0.04</v>
      </c>
      <c r="G248" s="71">
        <v>55000000</v>
      </c>
      <c r="H248" s="107">
        <v>5768</v>
      </c>
      <c r="I248" s="70"/>
      <c r="J248" s="70"/>
      <c r="K248" s="70"/>
      <c r="L248" s="70" t="s">
        <v>1066</v>
      </c>
    </row>
    <row r="249" spans="1:12" ht="30" customHeight="1" x14ac:dyDescent="0.25">
      <c r="A249" s="36" t="s">
        <v>1091</v>
      </c>
      <c r="B249" s="36"/>
      <c r="C249" s="36"/>
      <c r="D249" s="69">
        <v>9</v>
      </c>
      <c r="E249" s="71">
        <f t="shared" si="33"/>
        <v>2000000</v>
      </c>
      <c r="F249" s="72">
        <v>0.04</v>
      </c>
      <c r="G249" s="71">
        <v>50000000</v>
      </c>
      <c r="H249" s="108" t="s">
        <v>584</v>
      </c>
      <c r="I249" s="71"/>
      <c r="J249" s="71"/>
      <c r="K249" s="71"/>
      <c r="L249" s="71" t="s">
        <v>1244</v>
      </c>
    </row>
    <row r="250" spans="1:12" ht="30" customHeight="1" x14ac:dyDescent="0.25">
      <c r="A250" s="36"/>
      <c r="B250" s="36"/>
      <c r="C250" s="36"/>
      <c r="D250" s="69">
        <v>9</v>
      </c>
      <c r="E250" s="71">
        <f t="shared" si="33"/>
        <v>1504999.9999999998</v>
      </c>
      <c r="F250" s="72">
        <v>4.2999999999999997E-2</v>
      </c>
      <c r="G250" s="71">
        <v>35000000</v>
      </c>
      <c r="H250" s="108" t="s">
        <v>506</v>
      </c>
      <c r="I250" s="71"/>
      <c r="J250" s="70"/>
      <c r="K250" s="70"/>
      <c r="L250" s="70" t="s">
        <v>505</v>
      </c>
    </row>
    <row r="251" spans="1:12" ht="30" customHeight="1" x14ac:dyDescent="0.25">
      <c r="A251" s="36" t="s">
        <v>1323</v>
      </c>
      <c r="B251" s="36"/>
      <c r="C251" s="36"/>
      <c r="D251" s="69">
        <v>9</v>
      </c>
      <c r="E251" s="71">
        <f t="shared" si="33"/>
        <v>21000000</v>
      </c>
      <c r="F251" s="72">
        <v>5.2499999999999998E-2</v>
      </c>
      <c r="G251" s="71">
        <v>400000000</v>
      </c>
      <c r="H251" s="108" t="s">
        <v>1195</v>
      </c>
      <c r="I251" s="71"/>
      <c r="J251" s="70"/>
      <c r="K251" s="70"/>
      <c r="L251" s="70" t="s">
        <v>142</v>
      </c>
    </row>
    <row r="252" spans="1:12" ht="30" customHeight="1" x14ac:dyDescent="0.25">
      <c r="A252" s="36" t="s">
        <v>1215</v>
      </c>
      <c r="B252" s="36"/>
      <c r="C252" s="36"/>
      <c r="D252" s="69">
        <v>9</v>
      </c>
      <c r="E252" s="71">
        <f t="shared" ref="E252:E255" si="34">G252*F252</f>
        <v>2000000</v>
      </c>
      <c r="F252" s="72">
        <v>0.04</v>
      </c>
      <c r="G252" s="71">
        <v>50000000</v>
      </c>
      <c r="H252" s="107"/>
      <c r="I252" s="70"/>
      <c r="J252" s="70"/>
      <c r="K252" s="70"/>
      <c r="L252" s="70" t="s">
        <v>1214</v>
      </c>
    </row>
    <row r="253" spans="1:12" ht="30" customHeight="1" x14ac:dyDescent="0.25">
      <c r="A253" s="36"/>
      <c r="B253" s="48"/>
      <c r="C253" s="48"/>
      <c r="D253" s="90">
        <v>10</v>
      </c>
      <c r="E253" s="91">
        <f t="shared" si="34"/>
        <v>1517000</v>
      </c>
      <c r="F253" s="92">
        <v>4.1000000000000002E-2</v>
      </c>
      <c r="G253" s="91">
        <v>37000000</v>
      </c>
      <c r="H253" s="121" t="s">
        <v>18</v>
      </c>
      <c r="I253" s="91"/>
      <c r="J253" s="93"/>
      <c r="K253" s="93">
        <v>8</v>
      </c>
      <c r="L253" s="93" t="s">
        <v>17</v>
      </c>
    </row>
    <row r="254" spans="1:12" ht="30" customHeight="1" x14ac:dyDescent="0.25">
      <c r="A254" s="42" t="s">
        <v>943</v>
      </c>
      <c r="B254" s="42"/>
      <c r="C254" s="42"/>
      <c r="D254" s="69">
        <v>10</v>
      </c>
      <c r="E254" s="71">
        <f t="shared" si="34"/>
        <v>3000000</v>
      </c>
      <c r="F254" s="72">
        <v>4.8000000000000001E-2</v>
      </c>
      <c r="G254" s="71">
        <f>12500000+50000000</f>
        <v>62500000</v>
      </c>
      <c r="H254" s="108" t="s">
        <v>434</v>
      </c>
      <c r="I254" s="71"/>
      <c r="J254" s="70" t="s">
        <v>123</v>
      </c>
      <c r="K254" s="70">
        <v>8</v>
      </c>
      <c r="L254" s="70" t="s">
        <v>799</v>
      </c>
    </row>
    <row r="255" spans="1:12" ht="30" customHeight="1" x14ac:dyDescent="0.25">
      <c r="A255" s="42" t="s">
        <v>1325</v>
      </c>
      <c r="B255" s="42"/>
      <c r="C255" s="42"/>
      <c r="D255" s="69">
        <v>10</v>
      </c>
      <c r="E255" s="71">
        <f t="shared" si="34"/>
        <v>3150000</v>
      </c>
      <c r="F255" s="72">
        <v>4.4999999999999998E-2</v>
      </c>
      <c r="G255" s="96">
        <v>70000000</v>
      </c>
      <c r="H255" s="108" t="s">
        <v>435</v>
      </c>
      <c r="I255" s="71"/>
      <c r="J255" s="70"/>
      <c r="K255" s="70">
        <v>8</v>
      </c>
      <c r="L255" s="70" t="s">
        <v>124</v>
      </c>
    </row>
    <row r="256" spans="1:12" ht="30" customHeight="1" x14ac:dyDescent="0.25">
      <c r="A256" s="36"/>
      <c r="B256" s="36"/>
      <c r="C256" s="36"/>
      <c r="D256" s="69">
        <v>10</v>
      </c>
      <c r="E256" s="71">
        <f t="shared" ref="E256:E258" si="35">G256*F256</f>
        <v>2500000</v>
      </c>
      <c r="F256" s="72">
        <v>0.05</v>
      </c>
      <c r="G256" s="71">
        <v>50000000</v>
      </c>
      <c r="H256" s="107" t="s">
        <v>1328</v>
      </c>
      <c r="I256" s="70"/>
      <c r="J256" s="70"/>
      <c r="K256" s="70"/>
      <c r="L256" s="70" t="s">
        <v>1327</v>
      </c>
    </row>
    <row r="257" spans="1:12" ht="30" customHeight="1" x14ac:dyDescent="0.25">
      <c r="A257" s="49" t="s">
        <v>1082</v>
      </c>
      <c r="B257" s="49"/>
      <c r="C257" s="49"/>
      <c r="D257" s="75">
        <v>10</v>
      </c>
      <c r="E257" s="71">
        <f t="shared" si="35"/>
        <v>4000000</v>
      </c>
      <c r="F257" s="72">
        <v>0.04</v>
      </c>
      <c r="G257" s="73">
        <v>100000000</v>
      </c>
      <c r="H257" s="110" t="s">
        <v>534</v>
      </c>
      <c r="I257" s="73"/>
      <c r="J257" s="80"/>
      <c r="K257" s="80"/>
      <c r="L257" s="80" t="s">
        <v>533</v>
      </c>
    </row>
    <row r="258" spans="1:12" ht="30" customHeight="1" x14ac:dyDescent="0.25">
      <c r="A258" s="36" t="s">
        <v>790</v>
      </c>
      <c r="B258" s="36"/>
      <c r="C258" s="36"/>
      <c r="D258" s="69">
        <v>10</v>
      </c>
      <c r="E258" s="71">
        <f t="shared" si="35"/>
        <v>450000</v>
      </c>
      <c r="F258" s="72">
        <v>4.4999999999999998E-2</v>
      </c>
      <c r="G258" s="71">
        <v>10000000</v>
      </c>
      <c r="H258" s="108" t="s">
        <v>251</v>
      </c>
      <c r="I258" s="71"/>
      <c r="J258" s="70"/>
      <c r="K258" s="70">
        <v>5</v>
      </c>
      <c r="L258" s="70" t="s">
        <v>92</v>
      </c>
    </row>
    <row r="259" spans="1:12" ht="30" customHeight="1" x14ac:dyDescent="0.25">
      <c r="A259" s="36"/>
      <c r="B259" s="36"/>
      <c r="C259" s="36"/>
      <c r="D259" s="69">
        <v>10</v>
      </c>
      <c r="E259" s="71">
        <f t="shared" ref="E259:E261" si="36">G259*F259</f>
        <v>4500000</v>
      </c>
      <c r="F259" s="72">
        <v>4.4999999999999998E-2</v>
      </c>
      <c r="G259" s="71">
        <v>100000000</v>
      </c>
      <c r="H259" s="108" t="s">
        <v>362</v>
      </c>
      <c r="I259" s="71"/>
      <c r="J259" s="70"/>
      <c r="K259" s="70"/>
      <c r="L259" s="70" t="s">
        <v>197</v>
      </c>
    </row>
    <row r="260" spans="1:12" ht="30" customHeight="1" x14ac:dyDescent="0.25">
      <c r="A260" s="36" t="s">
        <v>1330</v>
      </c>
      <c r="B260" s="36"/>
      <c r="C260" s="36"/>
      <c r="D260" s="69">
        <v>10</v>
      </c>
      <c r="E260" s="71">
        <f t="shared" si="36"/>
        <v>1250000</v>
      </c>
      <c r="F260" s="72">
        <v>0.05</v>
      </c>
      <c r="G260" s="71">
        <v>25000000</v>
      </c>
      <c r="H260" s="108" t="s">
        <v>346</v>
      </c>
      <c r="I260" s="71"/>
      <c r="J260" s="70"/>
      <c r="K260" s="70">
        <v>7</v>
      </c>
      <c r="L260" s="70" t="s">
        <v>345</v>
      </c>
    </row>
    <row r="261" spans="1:12" ht="30" customHeight="1" x14ac:dyDescent="0.25">
      <c r="A261" s="36" t="s">
        <v>1235</v>
      </c>
      <c r="B261" s="36"/>
      <c r="C261" s="36"/>
      <c r="D261" s="69">
        <v>10</v>
      </c>
      <c r="E261" s="73">
        <f t="shared" si="36"/>
        <v>1000000</v>
      </c>
      <c r="F261" s="74">
        <v>0.04</v>
      </c>
      <c r="G261" s="73">
        <v>25000000</v>
      </c>
      <c r="H261" s="108">
        <v>5000</v>
      </c>
      <c r="I261" s="71"/>
      <c r="J261" s="70"/>
      <c r="K261" s="70"/>
      <c r="L261" s="70" t="s">
        <v>1331</v>
      </c>
    </row>
    <row r="262" spans="1:12" ht="30" customHeight="1" x14ac:dyDescent="0.25">
      <c r="A262" s="36"/>
      <c r="B262" s="36"/>
      <c r="C262" s="36"/>
      <c r="D262" s="69">
        <v>10</v>
      </c>
      <c r="E262" s="71">
        <f t="shared" ref="E262:E264" si="37">G262*F262</f>
        <v>2500000</v>
      </c>
      <c r="F262" s="72">
        <v>0.05</v>
      </c>
      <c r="G262" s="71">
        <v>50000000</v>
      </c>
      <c r="H262" s="108">
        <v>1966</v>
      </c>
      <c r="I262" s="71"/>
      <c r="J262" s="70"/>
      <c r="K262" s="70"/>
      <c r="L262" s="70" t="s">
        <v>634</v>
      </c>
    </row>
    <row r="263" spans="1:12" ht="30" customHeight="1" x14ac:dyDescent="0.25">
      <c r="A263" s="36" t="s">
        <v>1243</v>
      </c>
      <c r="B263" s="36"/>
      <c r="C263" s="36"/>
      <c r="D263" s="69">
        <v>10</v>
      </c>
      <c r="E263" s="91">
        <f t="shared" si="37"/>
        <v>3000000</v>
      </c>
      <c r="F263" s="92">
        <v>0.05</v>
      </c>
      <c r="G263" s="91">
        <v>60000000</v>
      </c>
      <c r="H263" s="107">
        <v>3124</v>
      </c>
      <c r="I263" s="70"/>
      <c r="J263" s="70"/>
      <c r="K263" s="70"/>
      <c r="L263" s="70" t="s">
        <v>948</v>
      </c>
    </row>
    <row r="264" spans="1:12" ht="30" customHeight="1" x14ac:dyDescent="0.25">
      <c r="A264" s="36"/>
      <c r="B264" s="36"/>
      <c r="C264" s="36"/>
      <c r="D264" s="69">
        <v>10</v>
      </c>
      <c r="E264" s="71">
        <f t="shared" si="37"/>
        <v>675000</v>
      </c>
      <c r="F264" s="72">
        <v>4.4999999999999998E-2</v>
      </c>
      <c r="G264" s="71">
        <v>15000000</v>
      </c>
      <c r="H264" s="107">
        <v>8206</v>
      </c>
      <c r="I264" s="70"/>
      <c r="J264" s="70"/>
      <c r="K264" s="70"/>
      <c r="L264" s="70" t="s">
        <v>1333</v>
      </c>
    </row>
    <row r="265" spans="1:12" ht="30" customHeight="1" x14ac:dyDescent="0.25">
      <c r="A265" s="36"/>
      <c r="B265" s="36"/>
      <c r="C265" s="36"/>
      <c r="D265" s="69">
        <v>11</v>
      </c>
      <c r="E265" s="71">
        <f t="shared" ref="E265:E272" si="38">G265*F265</f>
        <v>2250000</v>
      </c>
      <c r="F265" s="72">
        <v>0.05</v>
      </c>
      <c r="G265" s="71">
        <v>45000000</v>
      </c>
      <c r="H265" s="107" t="s">
        <v>769</v>
      </c>
      <c r="I265" s="70"/>
      <c r="J265" s="70"/>
      <c r="K265" s="70"/>
      <c r="L265" s="70" t="s">
        <v>768</v>
      </c>
    </row>
    <row r="266" spans="1:12" ht="30" customHeight="1" x14ac:dyDescent="0.25">
      <c r="A266" s="36"/>
      <c r="B266" s="36"/>
      <c r="C266" s="36"/>
      <c r="D266" s="69">
        <v>11</v>
      </c>
      <c r="E266" s="71">
        <f t="shared" si="38"/>
        <v>2500000</v>
      </c>
      <c r="F266" s="72">
        <v>0.05</v>
      </c>
      <c r="G266" s="71">
        <v>50000000</v>
      </c>
      <c r="H266" s="119" t="s">
        <v>578</v>
      </c>
      <c r="I266" s="71"/>
      <c r="J266" s="70"/>
      <c r="K266" s="70"/>
      <c r="L266" s="70" t="s">
        <v>577</v>
      </c>
    </row>
    <row r="267" spans="1:12" ht="30" customHeight="1" x14ac:dyDescent="0.25">
      <c r="A267" s="49" t="s">
        <v>1336</v>
      </c>
      <c r="B267" s="49"/>
      <c r="C267" s="49"/>
      <c r="D267" s="75">
        <v>11</v>
      </c>
      <c r="E267" s="73">
        <f t="shared" si="38"/>
        <v>22500000</v>
      </c>
      <c r="F267" s="74">
        <v>4.4999999999999998E-2</v>
      </c>
      <c r="G267" s="73">
        <v>500000000</v>
      </c>
      <c r="H267" s="110" t="s">
        <v>477</v>
      </c>
      <c r="I267" s="73"/>
      <c r="J267" s="80"/>
      <c r="K267" s="80"/>
      <c r="L267" s="80" t="s">
        <v>242</v>
      </c>
    </row>
    <row r="268" spans="1:12" ht="30" customHeight="1" x14ac:dyDescent="0.25">
      <c r="A268" s="45" t="s">
        <v>1070</v>
      </c>
      <c r="B268" s="45"/>
      <c r="C268" s="45"/>
      <c r="D268" s="69">
        <v>11</v>
      </c>
      <c r="E268" s="71">
        <f t="shared" si="38"/>
        <v>15400000.000000002</v>
      </c>
      <c r="F268" s="72">
        <v>7.0000000000000007E-2</v>
      </c>
      <c r="G268" s="71">
        <f>100000000+120000000</f>
        <v>220000000</v>
      </c>
      <c r="H268" s="107" t="s">
        <v>805</v>
      </c>
      <c r="I268" s="88"/>
      <c r="J268" s="88"/>
      <c r="K268" s="88"/>
      <c r="L268" s="70" t="s">
        <v>804</v>
      </c>
    </row>
    <row r="269" spans="1:12" ht="30" customHeight="1" x14ac:dyDescent="0.25">
      <c r="A269" s="36"/>
      <c r="B269" s="36"/>
      <c r="C269" s="36"/>
      <c r="D269" s="69">
        <v>11</v>
      </c>
      <c r="E269" s="71">
        <f t="shared" si="38"/>
        <v>2500000</v>
      </c>
      <c r="F269" s="72">
        <v>0.05</v>
      </c>
      <c r="G269" s="71">
        <v>50000000</v>
      </c>
      <c r="H269" s="108" t="s">
        <v>632</v>
      </c>
      <c r="I269" s="71"/>
      <c r="J269" s="70"/>
      <c r="K269" s="70"/>
      <c r="L269" s="70" t="s">
        <v>812</v>
      </c>
    </row>
    <row r="270" spans="1:12" ht="30" customHeight="1" x14ac:dyDescent="0.25">
      <c r="A270" s="36"/>
      <c r="B270" s="36"/>
      <c r="C270" s="36"/>
      <c r="D270" s="69">
        <v>11</v>
      </c>
      <c r="E270" s="71">
        <f t="shared" si="38"/>
        <v>4084999.9999999995</v>
      </c>
      <c r="F270" s="72">
        <v>4.2999999999999997E-2</v>
      </c>
      <c r="G270" s="71">
        <v>95000000</v>
      </c>
      <c r="H270" s="108" t="s">
        <v>679</v>
      </c>
      <c r="I270" s="71"/>
      <c r="J270" s="70"/>
      <c r="K270" s="70"/>
      <c r="L270" s="70" t="s">
        <v>678</v>
      </c>
    </row>
    <row r="271" spans="1:12" ht="30" customHeight="1" x14ac:dyDescent="0.25">
      <c r="A271" s="36"/>
      <c r="B271" s="36"/>
      <c r="C271" s="36"/>
      <c r="D271" s="69">
        <v>11</v>
      </c>
      <c r="E271" s="71">
        <f t="shared" si="38"/>
        <v>500000</v>
      </c>
      <c r="F271" s="72">
        <v>0.05</v>
      </c>
      <c r="G271" s="71">
        <v>10000000</v>
      </c>
      <c r="H271" s="107" t="s">
        <v>1334</v>
      </c>
      <c r="I271" s="70"/>
      <c r="J271" s="70"/>
      <c r="K271" s="70"/>
      <c r="L271" s="70" t="s">
        <v>1105</v>
      </c>
    </row>
    <row r="272" spans="1:12" ht="30" customHeight="1" x14ac:dyDescent="0.25">
      <c r="A272" s="36" t="s">
        <v>1335</v>
      </c>
      <c r="B272" s="36"/>
      <c r="C272" s="36"/>
      <c r="D272" s="69">
        <v>11</v>
      </c>
      <c r="E272" s="71">
        <f t="shared" si="38"/>
        <v>4000000</v>
      </c>
      <c r="F272" s="72">
        <v>0.04</v>
      </c>
      <c r="G272" s="71">
        <v>100000000</v>
      </c>
      <c r="H272" s="107">
        <v>5906</v>
      </c>
      <c r="I272" s="70"/>
      <c r="J272" s="70"/>
      <c r="K272" s="70"/>
      <c r="L272" s="70" t="s">
        <v>944</v>
      </c>
    </row>
    <row r="273" spans="1:12" ht="30" customHeight="1" x14ac:dyDescent="0.25">
      <c r="A273" s="47" t="s">
        <v>1240</v>
      </c>
      <c r="B273" s="47"/>
      <c r="C273" s="47"/>
      <c r="D273" s="81">
        <v>12</v>
      </c>
      <c r="E273" s="71">
        <v>4200000</v>
      </c>
      <c r="F273" s="72">
        <v>0.05</v>
      </c>
      <c r="G273" s="96">
        <v>80000000</v>
      </c>
      <c r="H273" s="108" t="s">
        <v>478</v>
      </c>
      <c r="I273" s="71"/>
      <c r="J273" s="70"/>
      <c r="K273" s="70"/>
      <c r="L273" s="70" t="s">
        <v>588</v>
      </c>
    </row>
    <row r="274" spans="1:12" ht="30" customHeight="1" x14ac:dyDescent="0.25">
      <c r="A274" s="36" t="s">
        <v>1337</v>
      </c>
      <c r="B274" s="36"/>
      <c r="C274" s="36"/>
      <c r="D274" s="69">
        <v>12</v>
      </c>
      <c r="E274" s="71">
        <f>G274*F274</f>
        <v>3500000</v>
      </c>
      <c r="F274" s="72">
        <v>0.05</v>
      </c>
      <c r="G274" s="71">
        <v>70000000</v>
      </c>
      <c r="H274" s="108" t="s">
        <v>358</v>
      </c>
      <c r="I274" s="71"/>
      <c r="J274" s="70"/>
      <c r="K274" s="70"/>
      <c r="L274" s="70" t="s">
        <v>357</v>
      </c>
    </row>
    <row r="275" spans="1:12" ht="30" customHeight="1" x14ac:dyDescent="0.25">
      <c r="A275" s="42" t="s">
        <v>1357</v>
      </c>
      <c r="B275" s="42"/>
      <c r="C275" s="42"/>
      <c r="D275" s="69" t="s">
        <v>1356</v>
      </c>
      <c r="E275" s="71">
        <v>3800000</v>
      </c>
      <c r="F275" s="72"/>
      <c r="G275" s="122" t="s">
        <v>2</v>
      </c>
      <c r="H275" s="108" t="s">
        <v>433</v>
      </c>
      <c r="I275" s="71"/>
      <c r="J275" s="70"/>
      <c r="K275" s="70"/>
      <c r="L275" s="70" t="s">
        <v>635</v>
      </c>
    </row>
    <row r="276" spans="1:12" ht="30" customHeight="1" x14ac:dyDescent="0.25">
      <c r="A276" s="36"/>
      <c r="B276" s="36"/>
      <c r="C276" s="36"/>
      <c r="D276" s="69">
        <v>13</v>
      </c>
      <c r="E276" s="71">
        <f>G276*F276</f>
        <v>1000000</v>
      </c>
      <c r="F276" s="72">
        <v>0.05</v>
      </c>
      <c r="G276" s="81">
        <v>20000000</v>
      </c>
      <c r="H276" s="107" t="s">
        <v>814</v>
      </c>
      <c r="I276" s="70"/>
      <c r="J276" s="70"/>
      <c r="K276" s="70"/>
      <c r="L276" s="70" t="s">
        <v>813</v>
      </c>
    </row>
    <row r="277" spans="1:12" ht="30" customHeight="1" x14ac:dyDescent="0.25">
      <c r="A277" s="36"/>
      <c r="B277" s="36"/>
      <c r="C277" s="36"/>
      <c r="D277" s="69">
        <v>13</v>
      </c>
      <c r="E277" s="71">
        <f>G277*F277</f>
        <v>6500000</v>
      </c>
      <c r="F277" s="72">
        <v>0.05</v>
      </c>
      <c r="G277" s="71">
        <v>130000000</v>
      </c>
      <c r="H277" s="107" t="s">
        <v>1345</v>
      </c>
      <c r="I277" s="70"/>
      <c r="J277" s="70"/>
      <c r="K277" s="70"/>
      <c r="L277" s="70" t="s">
        <v>1343</v>
      </c>
    </row>
    <row r="278" spans="1:12" ht="30" customHeight="1" x14ac:dyDescent="0.25">
      <c r="A278" s="39" t="s">
        <v>1346</v>
      </c>
      <c r="B278" s="39"/>
      <c r="C278" s="39"/>
      <c r="D278" s="75">
        <v>13</v>
      </c>
      <c r="E278" s="71">
        <v>4270000</v>
      </c>
      <c r="F278" s="72"/>
      <c r="G278" s="71" t="s">
        <v>2</v>
      </c>
      <c r="H278" s="108" t="s">
        <v>837</v>
      </c>
      <c r="I278" s="71"/>
      <c r="J278" s="70"/>
      <c r="K278" s="70"/>
      <c r="L278" s="70" t="s">
        <v>836</v>
      </c>
    </row>
    <row r="279" spans="1:12" ht="30" customHeight="1" x14ac:dyDescent="0.25">
      <c r="A279" s="36"/>
      <c r="B279" s="36"/>
      <c r="C279" s="36"/>
      <c r="D279" s="69">
        <v>13</v>
      </c>
      <c r="E279" s="73">
        <f>G279*F279</f>
        <v>500000</v>
      </c>
      <c r="F279" s="74">
        <v>0.05</v>
      </c>
      <c r="G279" s="73">
        <v>10000000</v>
      </c>
      <c r="H279" s="110" t="s">
        <v>494</v>
      </c>
      <c r="I279" s="88"/>
      <c r="J279" s="80"/>
      <c r="K279" s="80">
        <v>10</v>
      </c>
      <c r="L279" s="80" t="s">
        <v>368</v>
      </c>
    </row>
    <row r="280" spans="1:12" ht="30" customHeight="1" x14ac:dyDescent="0.25">
      <c r="A280" s="42" t="s">
        <v>1230</v>
      </c>
      <c r="B280" s="42"/>
      <c r="C280" s="42"/>
      <c r="D280" s="69">
        <v>13</v>
      </c>
      <c r="E280" s="71">
        <f>G280*F280</f>
        <v>2000000</v>
      </c>
      <c r="F280" s="72">
        <v>0.05</v>
      </c>
      <c r="G280" s="71">
        <v>40000000</v>
      </c>
      <c r="H280" s="110" t="s">
        <v>501</v>
      </c>
      <c r="I280" s="73"/>
      <c r="J280" s="80"/>
      <c r="K280" s="80"/>
      <c r="L280" s="80" t="s">
        <v>132</v>
      </c>
    </row>
    <row r="281" spans="1:12" ht="30" customHeight="1" x14ac:dyDescent="0.25">
      <c r="A281" s="39" t="s">
        <v>1108</v>
      </c>
      <c r="B281" s="39"/>
      <c r="C281" s="39"/>
      <c r="D281" s="75">
        <v>13</v>
      </c>
      <c r="E281" s="71">
        <f>G281*F281</f>
        <v>4950000</v>
      </c>
      <c r="F281" s="72">
        <v>4.4999999999999998E-2</v>
      </c>
      <c r="G281" s="71">
        <v>110000000</v>
      </c>
      <c r="H281" s="108" t="s">
        <v>472</v>
      </c>
      <c r="I281" s="71"/>
      <c r="J281" s="70"/>
      <c r="K281" s="70"/>
      <c r="L281" s="70" t="s">
        <v>233</v>
      </c>
    </row>
    <row r="282" spans="1:12" ht="30" customHeight="1" x14ac:dyDescent="0.25">
      <c r="A282" s="36"/>
      <c r="B282" s="36"/>
      <c r="C282" s="36"/>
      <c r="D282" s="69">
        <v>14</v>
      </c>
      <c r="E282" s="71">
        <f>G282*F282</f>
        <v>1500000</v>
      </c>
      <c r="F282" s="72">
        <v>0.05</v>
      </c>
      <c r="G282" s="71">
        <v>30000000</v>
      </c>
      <c r="H282" s="107">
        <v>3456</v>
      </c>
      <c r="I282" s="70"/>
      <c r="J282" s="70"/>
      <c r="K282" s="70"/>
      <c r="L282" s="70" t="s">
        <v>1067</v>
      </c>
    </row>
    <row r="283" spans="1:12" ht="30" customHeight="1" x14ac:dyDescent="0.25">
      <c r="A283" s="36" t="s">
        <v>1350</v>
      </c>
      <c r="B283" s="36"/>
      <c r="C283" s="36"/>
      <c r="D283" s="69">
        <v>14</v>
      </c>
      <c r="E283" s="71">
        <v>900000</v>
      </c>
      <c r="F283" s="72"/>
      <c r="G283" s="71">
        <v>55000000</v>
      </c>
      <c r="H283" s="107" t="s">
        <v>1348</v>
      </c>
      <c r="I283" s="70"/>
      <c r="J283" s="70"/>
      <c r="K283" s="70"/>
      <c r="L283" s="70" t="s">
        <v>1349</v>
      </c>
    </row>
    <row r="284" spans="1:12" ht="30" customHeight="1" x14ac:dyDescent="0.25">
      <c r="A284" s="36" t="s">
        <v>1360</v>
      </c>
      <c r="B284" s="36"/>
      <c r="C284" s="36"/>
      <c r="D284" s="69">
        <v>14</v>
      </c>
      <c r="E284" s="71">
        <f>G284*F284</f>
        <v>100000</v>
      </c>
      <c r="F284" s="72">
        <v>0.05</v>
      </c>
      <c r="G284" s="71">
        <v>2000000</v>
      </c>
      <c r="H284" s="108" t="s">
        <v>503</v>
      </c>
      <c r="I284" s="71"/>
      <c r="J284" s="70"/>
      <c r="K284" s="70"/>
      <c r="L284" s="70" t="s">
        <v>137</v>
      </c>
    </row>
    <row r="285" spans="1:12" ht="30" customHeight="1" x14ac:dyDescent="0.25">
      <c r="A285" s="36"/>
      <c r="B285" s="36"/>
      <c r="C285" s="36"/>
      <c r="D285" s="69">
        <v>14</v>
      </c>
      <c r="E285" s="71">
        <f>G285*F285</f>
        <v>2500000</v>
      </c>
      <c r="F285" s="72">
        <v>0.05</v>
      </c>
      <c r="G285" s="71">
        <v>50000000</v>
      </c>
      <c r="H285" s="107" t="s">
        <v>1352</v>
      </c>
      <c r="I285" s="70"/>
      <c r="J285" s="70"/>
      <c r="K285" s="70"/>
      <c r="L285" s="70" t="s">
        <v>1351</v>
      </c>
    </row>
    <row r="286" spans="1:12" ht="30" customHeight="1" x14ac:dyDescent="0.25">
      <c r="A286" s="39"/>
      <c r="B286" s="39"/>
      <c r="C286" s="39"/>
      <c r="D286" s="75">
        <v>14</v>
      </c>
      <c r="E286" s="71">
        <f>G286*F286</f>
        <v>550000</v>
      </c>
      <c r="F286" s="72">
        <v>5.5E-2</v>
      </c>
      <c r="G286" s="71">
        <v>10000000</v>
      </c>
      <c r="H286" s="108" t="s">
        <v>833</v>
      </c>
      <c r="I286" s="71"/>
      <c r="J286" s="70"/>
      <c r="K286" s="70"/>
      <c r="L286" s="70" t="s">
        <v>832</v>
      </c>
    </row>
    <row r="287" spans="1:12" ht="30" customHeight="1" x14ac:dyDescent="0.25">
      <c r="A287" s="41"/>
      <c r="B287" s="41"/>
      <c r="C287" s="41"/>
      <c r="D287" s="81">
        <v>14</v>
      </c>
      <c r="E287" s="71">
        <f>G287*F287</f>
        <v>280000</v>
      </c>
      <c r="F287" s="72">
        <v>0.04</v>
      </c>
      <c r="G287" s="71">
        <v>7000000</v>
      </c>
      <c r="H287" s="108" t="s">
        <v>497</v>
      </c>
      <c r="I287" s="71"/>
      <c r="J287" s="70"/>
      <c r="K287" s="70"/>
      <c r="L287" s="70" t="s">
        <v>496</v>
      </c>
    </row>
    <row r="288" spans="1:12" ht="30" customHeight="1" x14ac:dyDescent="0.25">
      <c r="A288" s="36"/>
      <c r="B288" s="43"/>
      <c r="C288" s="43"/>
      <c r="D288" s="76">
        <v>14</v>
      </c>
      <c r="E288" s="71">
        <f>G288*F288</f>
        <v>1012000</v>
      </c>
      <c r="F288" s="72">
        <v>4.5999999999999999E-2</v>
      </c>
      <c r="G288" s="71">
        <v>22000000</v>
      </c>
      <c r="H288" s="109" t="s">
        <v>686</v>
      </c>
      <c r="I288" s="77"/>
      <c r="J288" s="77"/>
      <c r="K288" s="77"/>
      <c r="L288" s="77" t="s">
        <v>641</v>
      </c>
    </row>
    <row r="289" spans="1:12" ht="30" customHeight="1" x14ac:dyDescent="0.25">
      <c r="A289" s="36" t="s">
        <v>1353</v>
      </c>
      <c r="B289" s="36"/>
      <c r="C289" s="36"/>
      <c r="D289" s="69">
        <v>14</v>
      </c>
      <c r="E289" s="71">
        <v>1300000</v>
      </c>
      <c r="F289" s="72">
        <v>0.04</v>
      </c>
      <c r="G289" s="71">
        <v>100000000</v>
      </c>
      <c r="H289" s="108" t="s">
        <v>139</v>
      </c>
      <c r="I289" s="71"/>
      <c r="J289" s="70"/>
      <c r="K289" s="70"/>
      <c r="L289" s="70" t="s">
        <v>138</v>
      </c>
    </row>
    <row r="290" spans="1:12" ht="30" customHeight="1" x14ac:dyDescent="0.25">
      <c r="A290" s="36"/>
      <c r="B290" s="36"/>
      <c r="C290" s="36"/>
      <c r="D290" s="69">
        <v>14</v>
      </c>
      <c r="E290" s="73">
        <v>10450000</v>
      </c>
      <c r="F290" s="74">
        <v>0.04</v>
      </c>
      <c r="G290" s="73">
        <v>190000000</v>
      </c>
      <c r="H290" s="107" t="s">
        <v>829</v>
      </c>
      <c r="I290" s="70"/>
      <c r="J290" s="70"/>
      <c r="K290" s="70"/>
      <c r="L290" s="70" t="s">
        <v>828</v>
      </c>
    </row>
    <row r="291" spans="1:12" ht="30" customHeight="1" x14ac:dyDescent="0.25">
      <c r="A291" s="36"/>
      <c r="B291" s="36"/>
      <c r="C291" s="36"/>
      <c r="D291" s="69">
        <v>14</v>
      </c>
      <c r="E291" s="71">
        <v>50000000</v>
      </c>
      <c r="F291" s="72"/>
      <c r="G291" s="71" t="s">
        <v>2</v>
      </c>
      <c r="H291" s="108" t="s">
        <v>1355</v>
      </c>
      <c r="I291" s="71"/>
      <c r="J291" s="70"/>
      <c r="K291" s="70"/>
      <c r="L291" s="70" t="s">
        <v>1354</v>
      </c>
    </row>
    <row r="292" spans="1:12" ht="30" customHeight="1" x14ac:dyDescent="0.25">
      <c r="A292" s="50" t="s">
        <v>1365</v>
      </c>
      <c r="B292" s="50"/>
      <c r="C292" s="50"/>
      <c r="D292" s="69" t="s">
        <v>1364</v>
      </c>
      <c r="E292" s="73">
        <f t="shared" ref="E292:E299" si="39">G292*F292</f>
        <v>21000000.000000004</v>
      </c>
      <c r="F292" s="74">
        <v>7.0000000000000007E-2</v>
      </c>
      <c r="G292" s="96">
        <v>300000000</v>
      </c>
      <c r="H292" s="123" t="s">
        <v>1015</v>
      </c>
      <c r="I292" s="88"/>
      <c r="J292" s="88"/>
      <c r="K292" s="88"/>
      <c r="L292" s="80" t="s">
        <v>808</v>
      </c>
    </row>
    <row r="293" spans="1:12" ht="30" customHeight="1" x14ac:dyDescent="0.25">
      <c r="A293" s="39"/>
      <c r="B293" s="39"/>
      <c r="C293" s="39"/>
      <c r="D293" s="75">
        <v>14</v>
      </c>
      <c r="E293" s="71">
        <f t="shared" si="39"/>
        <v>3600000</v>
      </c>
      <c r="F293" s="72">
        <v>4.4999999999999998E-2</v>
      </c>
      <c r="G293" s="71">
        <v>80000000</v>
      </c>
      <c r="H293" s="108" t="s">
        <v>852</v>
      </c>
      <c r="I293" s="71"/>
      <c r="J293" s="70"/>
      <c r="K293" s="70"/>
      <c r="L293" s="70" t="s">
        <v>851</v>
      </c>
    </row>
    <row r="294" spans="1:12" ht="30" customHeight="1" x14ac:dyDescent="0.25">
      <c r="A294" s="36" t="s">
        <v>1358</v>
      </c>
      <c r="B294" s="36"/>
      <c r="C294" s="36"/>
      <c r="D294" s="69">
        <v>14</v>
      </c>
      <c r="E294" s="71">
        <f t="shared" si="39"/>
        <v>8000000</v>
      </c>
      <c r="F294" s="72">
        <v>0.04</v>
      </c>
      <c r="G294" s="96">
        <v>200000000</v>
      </c>
      <c r="H294" s="108" t="s">
        <v>492</v>
      </c>
      <c r="I294" s="71"/>
      <c r="J294" s="70"/>
      <c r="K294" s="70"/>
      <c r="L294" s="70" t="s">
        <v>146</v>
      </c>
    </row>
    <row r="295" spans="1:12" ht="30" customHeight="1" x14ac:dyDescent="0.25">
      <c r="A295" s="36"/>
      <c r="B295" s="36"/>
      <c r="C295" s="36"/>
      <c r="D295" s="69">
        <v>14</v>
      </c>
      <c r="E295" s="71">
        <f t="shared" si="39"/>
        <v>5850000</v>
      </c>
      <c r="F295" s="72">
        <v>4.4999999999999998E-2</v>
      </c>
      <c r="G295" s="71">
        <v>130000000</v>
      </c>
      <c r="H295" s="108" t="s">
        <v>627</v>
      </c>
      <c r="I295" s="71"/>
      <c r="J295" s="70"/>
      <c r="K295" s="70"/>
      <c r="L295" s="70" t="s">
        <v>112</v>
      </c>
    </row>
    <row r="296" spans="1:12" ht="30" customHeight="1" x14ac:dyDescent="0.25">
      <c r="A296" s="39" t="s">
        <v>1232</v>
      </c>
      <c r="B296" s="39"/>
      <c r="C296" s="39"/>
      <c r="D296" s="75">
        <v>15</v>
      </c>
      <c r="E296" s="73">
        <f t="shared" si="39"/>
        <v>9000000</v>
      </c>
      <c r="F296" s="74">
        <v>0.05</v>
      </c>
      <c r="G296" s="73">
        <v>180000000</v>
      </c>
      <c r="H296" s="110" t="s">
        <v>504</v>
      </c>
      <c r="I296" s="73"/>
      <c r="J296" s="80"/>
      <c r="K296" s="80"/>
      <c r="L296" s="80" t="s">
        <v>126</v>
      </c>
    </row>
    <row r="297" spans="1:12" ht="30" customHeight="1" x14ac:dyDescent="0.25">
      <c r="A297" s="36"/>
      <c r="B297" s="36"/>
      <c r="C297" s="36"/>
      <c r="D297" s="69">
        <v>15</v>
      </c>
      <c r="E297" s="73">
        <f t="shared" si="39"/>
        <v>1600000</v>
      </c>
      <c r="F297" s="72">
        <v>0.04</v>
      </c>
      <c r="G297" s="71">
        <v>40000000</v>
      </c>
      <c r="H297" s="107"/>
      <c r="I297" s="70"/>
      <c r="J297" s="70"/>
      <c r="K297" s="70"/>
      <c r="L297" s="70" t="s">
        <v>946</v>
      </c>
    </row>
    <row r="298" spans="1:12" ht="30" customHeight="1" x14ac:dyDescent="0.25">
      <c r="A298" s="36"/>
      <c r="B298" s="36"/>
      <c r="C298" s="36"/>
      <c r="D298" s="69">
        <v>15</v>
      </c>
      <c r="E298" s="71">
        <f t="shared" si="39"/>
        <v>1100000</v>
      </c>
      <c r="F298" s="72">
        <v>5.5E-2</v>
      </c>
      <c r="G298" s="71">
        <v>20000000</v>
      </c>
      <c r="H298" s="108" t="s">
        <v>467</v>
      </c>
      <c r="I298" s="71"/>
      <c r="J298" s="70"/>
      <c r="K298" s="70"/>
      <c r="L298" s="70" t="s">
        <v>855</v>
      </c>
    </row>
    <row r="299" spans="1:12" ht="30" customHeight="1" x14ac:dyDescent="0.25">
      <c r="A299" s="36" t="s">
        <v>1362</v>
      </c>
      <c r="B299" s="36"/>
      <c r="C299" s="36"/>
      <c r="D299" s="69">
        <v>15</v>
      </c>
      <c r="E299" s="71">
        <f t="shared" si="39"/>
        <v>2750000</v>
      </c>
      <c r="F299" s="72">
        <v>0.05</v>
      </c>
      <c r="G299" s="71">
        <v>55000000</v>
      </c>
      <c r="H299" s="108" t="s">
        <v>605</v>
      </c>
      <c r="I299" s="71"/>
      <c r="J299" s="70"/>
      <c r="K299" s="70"/>
      <c r="L299" s="70" t="s">
        <v>1361</v>
      </c>
    </row>
    <row r="300" spans="1:12" ht="30" customHeight="1" x14ac:dyDescent="0.25">
      <c r="A300" s="36"/>
      <c r="B300" s="36"/>
      <c r="C300" s="36"/>
      <c r="D300" s="69">
        <v>15</v>
      </c>
      <c r="E300" s="71">
        <v>3000000</v>
      </c>
      <c r="F300" s="72">
        <v>0.05</v>
      </c>
      <c r="G300" s="71">
        <v>60000000</v>
      </c>
      <c r="H300" s="108">
        <v>5161</v>
      </c>
      <c r="I300" s="71"/>
      <c r="J300" s="70"/>
      <c r="K300" s="70"/>
      <c r="L300" s="70" t="s">
        <v>611</v>
      </c>
    </row>
    <row r="301" spans="1:12" ht="30" customHeight="1" x14ac:dyDescent="0.25">
      <c r="A301" s="36"/>
      <c r="B301" s="36"/>
      <c r="C301" s="36"/>
      <c r="D301" s="69">
        <v>15</v>
      </c>
      <c r="E301" s="71">
        <f>G301*F301</f>
        <v>2800000</v>
      </c>
      <c r="F301" s="72">
        <v>0.04</v>
      </c>
      <c r="G301" s="71">
        <v>70000000</v>
      </c>
      <c r="H301" s="108" t="s">
        <v>680</v>
      </c>
      <c r="I301" s="71"/>
      <c r="J301" s="70"/>
      <c r="K301" s="70"/>
      <c r="L301" s="70" t="s">
        <v>783</v>
      </c>
    </row>
    <row r="302" spans="1:12" ht="30" customHeight="1" x14ac:dyDescent="0.25">
      <c r="A302" s="39" t="s">
        <v>955</v>
      </c>
      <c r="B302" s="39"/>
      <c r="C302" s="39"/>
      <c r="D302" s="69">
        <v>15</v>
      </c>
      <c r="E302" s="71">
        <f>G302*F302</f>
        <v>900000</v>
      </c>
      <c r="F302" s="72">
        <v>4.4999999999999998E-2</v>
      </c>
      <c r="G302" s="71">
        <v>20000000</v>
      </c>
      <c r="H302" s="108" t="s">
        <v>850</v>
      </c>
      <c r="I302" s="71"/>
      <c r="J302" s="70"/>
      <c r="K302" s="70"/>
      <c r="L302" s="70" t="s">
        <v>849</v>
      </c>
    </row>
    <row r="303" spans="1:12" ht="30" customHeight="1" x14ac:dyDescent="0.25">
      <c r="A303" s="36"/>
      <c r="B303" s="36"/>
      <c r="C303" s="36"/>
      <c r="D303" s="69">
        <v>15</v>
      </c>
      <c r="E303" s="71">
        <f>G303*F303</f>
        <v>602000</v>
      </c>
      <c r="F303" s="72">
        <v>4.2999999999999997E-2</v>
      </c>
      <c r="G303" s="71">
        <v>14000000</v>
      </c>
      <c r="H303" s="107">
        <v>2139</v>
      </c>
      <c r="I303" s="70"/>
      <c r="J303" s="70"/>
      <c r="K303" s="70"/>
      <c r="L303" s="70" t="s">
        <v>1073</v>
      </c>
    </row>
    <row r="304" spans="1:12" ht="30" customHeight="1" x14ac:dyDescent="0.25">
      <c r="A304" s="36" t="s">
        <v>1363</v>
      </c>
      <c r="B304" s="36"/>
      <c r="C304" s="36"/>
      <c r="D304" s="69">
        <v>15</v>
      </c>
      <c r="E304" s="71">
        <f>G304*F304</f>
        <v>27000000</v>
      </c>
      <c r="F304" s="72">
        <v>0.05</v>
      </c>
      <c r="G304" s="71">
        <v>540000000</v>
      </c>
      <c r="H304" s="107" t="s">
        <v>299</v>
      </c>
      <c r="I304" s="70"/>
      <c r="J304" s="70"/>
      <c r="K304" s="70">
        <v>15</v>
      </c>
      <c r="L304" s="70" t="s">
        <v>485</v>
      </c>
    </row>
    <row r="305" spans="1:12" ht="30" customHeight="1" x14ac:dyDescent="0.25">
      <c r="A305" s="52" t="s">
        <v>1172</v>
      </c>
      <c r="B305" s="52"/>
      <c r="C305" s="52"/>
      <c r="D305" s="94">
        <v>16</v>
      </c>
      <c r="E305" s="71">
        <v>10000000</v>
      </c>
      <c r="F305" s="94"/>
      <c r="G305" s="71" t="s">
        <v>2</v>
      </c>
      <c r="H305" s="123" t="s">
        <v>878</v>
      </c>
      <c r="I305" s="94"/>
      <c r="J305" s="94"/>
      <c r="K305" s="94"/>
      <c r="L305" s="94" t="s">
        <v>877</v>
      </c>
    </row>
    <row r="306" spans="1:12" ht="30" customHeight="1" x14ac:dyDescent="0.25">
      <c r="A306" s="42" t="s">
        <v>1366</v>
      </c>
      <c r="B306" s="42"/>
      <c r="C306" s="42"/>
      <c r="D306" s="69">
        <v>16</v>
      </c>
      <c r="E306" s="71">
        <f t="shared" ref="E306:E313" si="40">G306*F306</f>
        <v>23715000</v>
      </c>
      <c r="F306" s="72">
        <v>4.4999999999999998E-2</v>
      </c>
      <c r="G306" s="71">
        <v>527000000</v>
      </c>
      <c r="H306" s="108" t="s">
        <v>500</v>
      </c>
      <c r="I306" s="71"/>
      <c r="J306" s="70"/>
      <c r="K306" s="70"/>
      <c r="L306" s="70" t="s">
        <v>637</v>
      </c>
    </row>
    <row r="307" spans="1:12" ht="30" customHeight="1" x14ac:dyDescent="0.25">
      <c r="A307" s="36"/>
      <c r="B307" s="36"/>
      <c r="C307" s="36"/>
      <c r="D307" s="69">
        <v>16</v>
      </c>
      <c r="E307" s="71">
        <f t="shared" si="40"/>
        <v>1000000</v>
      </c>
      <c r="F307" s="72">
        <v>0.05</v>
      </c>
      <c r="G307" s="71">
        <v>20000000</v>
      </c>
      <c r="H307" s="107"/>
      <c r="I307" s="70"/>
      <c r="J307" s="70"/>
      <c r="K307" s="70"/>
      <c r="L307" s="70" t="s">
        <v>1075</v>
      </c>
    </row>
    <row r="308" spans="1:12" ht="30" customHeight="1" x14ac:dyDescent="0.25">
      <c r="A308" s="51" t="s">
        <v>848</v>
      </c>
      <c r="B308" s="51"/>
      <c r="C308" s="51"/>
      <c r="D308" s="95">
        <v>16</v>
      </c>
      <c r="E308" s="73">
        <f t="shared" si="40"/>
        <v>400000</v>
      </c>
      <c r="F308" s="74">
        <v>0.05</v>
      </c>
      <c r="G308" s="73">
        <v>8000000</v>
      </c>
      <c r="H308" s="113" t="s">
        <v>847</v>
      </c>
      <c r="I308" s="88"/>
      <c r="J308" s="88"/>
      <c r="K308" s="88"/>
      <c r="L308" s="88" t="s">
        <v>846</v>
      </c>
    </row>
    <row r="309" spans="1:12" ht="30" customHeight="1" x14ac:dyDescent="0.25">
      <c r="A309" s="51" t="s">
        <v>887</v>
      </c>
      <c r="B309" s="51"/>
      <c r="C309" s="51"/>
      <c r="D309" s="95">
        <v>16</v>
      </c>
      <c r="E309" s="71">
        <f t="shared" si="40"/>
        <v>1400000.0000000002</v>
      </c>
      <c r="F309" s="72">
        <v>7.0000000000000007E-2</v>
      </c>
      <c r="G309" s="71">
        <v>20000000</v>
      </c>
      <c r="H309" s="113"/>
      <c r="I309" s="88"/>
      <c r="J309" s="88"/>
      <c r="K309" s="88"/>
      <c r="L309" s="88" t="s">
        <v>886</v>
      </c>
    </row>
    <row r="310" spans="1:12" ht="30" customHeight="1" x14ac:dyDescent="0.25">
      <c r="A310" s="39"/>
      <c r="B310" s="39"/>
      <c r="C310" s="39"/>
      <c r="D310" s="75">
        <v>16</v>
      </c>
      <c r="E310" s="71">
        <f t="shared" si="40"/>
        <v>6500000</v>
      </c>
      <c r="F310" s="72">
        <v>0.05</v>
      </c>
      <c r="G310" s="71">
        <v>130000000</v>
      </c>
      <c r="H310" s="108" t="s">
        <v>872</v>
      </c>
      <c r="I310" s="71"/>
      <c r="J310" s="70"/>
      <c r="K310" s="70"/>
      <c r="L310" s="70" t="s">
        <v>871</v>
      </c>
    </row>
    <row r="311" spans="1:12" ht="30" customHeight="1" x14ac:dyDescent="0.25">
      <c r="A311" s="39"/>
      <c r="B311" s="39"/>
      <c r="C311" s="39"/>
      <c r="D311" s="75">
        <v>16</v>
      </c>
      <c r="E311" s="71">
        <f t="shared" si="40"/>
        <v>5035000</v>
      </c>
      <c r="F311" s="72">
        <v>5.2999999999999999E-2</v>
      </c>
      <c r="G311" s="71">
        <v>95000000</v>
      </c>
      <c r="H311" s="108"/>
      <c r="I311" s="71"/>
      <c r="J311" s="70"/>
      <c r="K311" s="70"/>
      <c r="L311" s="70" t="s">
        <v>867</v>
      </c>
    </row>
    <row r="312" spans="1:12" ht="30" customHeight="1" x14ac:dyDescent="0.25">
      <c r="A312" s="39" t="s">
        <v>1371</v>
      </c>
      <c r="B312" s="39"/>
      <c r="C312" s="39"/>
      <c r="D312" s="75" t="s">
        <v>880</v>
      </c>
      <c r="E312" s="71">
        <f t="shared" si="40"/>
        <v>10000000</v>
      </c>
      <c r="F312" s="72">
        <v>0.05</v>
      </c>
      <c r="G312" s="71">
        <v>200000000</v>
      </c>
      <c r="H312" s="108" t="s">
        <v>875</v>
      </c>
      <c r="I312" s="71"/>
      <c r="J312" s="70"/>
      <c r="K312" s="70"/>
      <c r="L312" s="70" t="s">
        <v>874</v>
      </c>
    </row>
    <row r="313" spans="1:12" ht="30" customHeight="1" x14ac:dyDescent="0.25">
      <c r="A313" s="36"/>
      <c r="B313" s="36"/>
      <c r="C313" s="36"/>
      <c r="D313" s="69">
        <v>17</v>
      </c>
      <c r="E313" s="71">
        <f t="shared" si="40"/>
        <v>1719999.9999999998</v>
      </c>
      <c r="F313" s="72">
        <v>4.2999999999999997E-2</v>
      </c>
      <c r="G313" s="71">
        <f>30000000+10000000</f>
        <v>40000000</v>
      </c>
      <c r="H313" s="107">
        <v>6348</v>
      </c>
      <c r="I313" s="70"/>
      <c r="J313" s="70"/>
      <c r="K313" s="70"/>
      <c r="L313" s="70" t="s">
        <v>969</v>
      </c>
    </row>
    <row r="314" spans="1:12" ht="30" customHeight="1" x14ac:dyDescent="0.25">
      <c r="A314" s="36"/>
      <c r="B314" s="36"/>
      <c r="C314" s="36"/>
      <c r="D314" s="69">
        <v>17</v>
      </c>
      <c r="E314" s="71">
        <f>G314*F314</f>
        <v>495000</v>
      </c>
      <c r="F314" s="72">
        <v>4.4999999999999998E-2</v>
      </c>
      <c r="G314" s="71">
        <v>11000000</v>
      </c>
      <c r="H314" s="108" t="s">
        <v>261</v>
      </c>
      <c r="I314" s="71"/>
      <c r="J314" s="70"/>
      <c r="K314" s="70">
        <v>5</v>
      </c>
      <c r="L314" s="70" t="s">
        <v>260</v>
      </c>
    </row>
    <row r="315" spans="1:12" ht="30" customHeight="1" x14ac:dyDescent="0.25">
      <c r="A315" s="43"/>
      <c r="B315" s="43"/>
      <c r="C315" s="43"/>
      <c r="D315" s="76">
        <v>17</v>
      </c>
      <c r="E315" s="73">
        <f t="shared" ref="E315" si="41">G315*F315</f>
        <v>450000</v>
      </c>
      <c r="F315" s="74">
        <v>4.4999999999999998E-2</v>
      </c>
      <c r="G315" s="73">
        <v>10000000</v>
      </c>
      <c r="H315" s="110" t="s">
        <v>481</v>
      </c>
      <c r="I315" s="73"/>
      <c r="J315" s="80"/>
      <c r="K315" s="80">
        <v>16</v>
      </c>
      <c r="L315" s="80" t="s">
        <v>369</v>
      </c>
    </row>
    <row r="316" spans="1:12" ht="30" customHeight="1" x14ac:dyDescent="0.25">
      <c r="A316" s="36" t="s">
        <v>890</v>
      </c>
      <c r="B316" s="36"/>
      <c r="C316" s="36"/>
      <c r="D316" s="69">
        <v>17</v>
      </c>
      <c r="E316" s="71">
        <f>G316*F316</f>
        <v>400000</v>
      </c>
      <c r="F316" s="72">
        <v>0.04</v>
      </c>
      <c r="G316" s="71">
        <v>10000000</v>
      </c>
      <c r="H316" s="108" t="s">
        <v>256</v>
      </c>
      <c r="I316" s="71"/>
      <c r="J316" s="70"/>
      <c r="K316" s="70"/>
      <c r="L316" s="70" t="s">
        <v>633</v>
      </c>
    </row>
    <row r="317" spans="1:12" ht="30" customHeight="1" x14ac:dyDescent="0.25">
      <c r="A317" s="43"/>
      <c r="B317" s="43"/>
      <c r="C317" s="43"/>
      <c r="D317" s="76">
        <v>17</v>
      </c>
      <c r="E317" s="71">
        <f t="shared" ref="E317:E321" si="42">G317*F317</f>
        <v>1200000</v>
      </c>
      <c r="F317" s="74">
        <v>4.8000000000000001E-2</v>
      </c>
      <c r="G317" s="71">
        <v>25000000</v>
      </c>
      <c r="H317" s="108" t="s">
        <v>486</v>
      </c>
      <c r="I317" s="71"/>
      <c r="J317" s="70"/>
      <c r="K317" s="70"/>
      <c r="L317" s="70" t="s">
        <v>823</v>
      </c>
    </row>
    <row r="318" spans="1:12" ht="30" customHeight="1" x14ac:dyDescent="0.25">
      <c r="A318" s="39" t="s">
        <v>957</v>
      </c>
      <c r="B318" s="39"/>
      <c r="C318" s="39"/>
      <c r="D318" s="75">
        <v>17</v>
      </c>
      <c r="E318" s="71">
        <f t="shared" si="42"/>
        <v>800000</v>
      </c>
      <c r="F318" s="74">
        <v>0.04</v>
      </c>
      <c r="G318" s="71">
        <v>20000000</v>
      </c>
      <c r="H318" s="108">
        <v>1241</v>
      </c>
      <c r="I318" s="71"/>
      <c r="J318" s="70"/>
      <c r="K318" s="70"/>
      <c r="L318" s="70" t="s">
        <v>858</v>
      </c>
    </row>
    <row r="319" spans="1:12" ht="30" customHeight="1" x14ac:dyDescent="0.25">
      <c r="A319" s="36"/>
      <c r="B319" s="36"/>
      <c r="C319" s="36"/>
      <c r="D319" s="69">
        <v>17</v>
      </c>
      <c r="E319" s="73">
        <f t="shared" si="42"/>
        <v>950250</v>
      </c>
      <c r="F319" s="72">
        <v>0.05</v>
      </c>
      <c r="G319" s="71">
        <v>19005000</v>
      </c>
      <c r="H319" s="107">
        <v>8655</v>
      </c>
      <c r="I319" s="70"/>
      <c r="J319" s="70"/>
      <c r="K319" s="70"/>
      <c r="L319" s="70" t="s">
        <v>1086</v>
      </c>
    </row>
    <row r="320" spans="1:12" s="54" customFormat="1" ht="30" customHeight="1" x14ac:dyDescent="0.25">
      <c r="A320" s="53" t="s">
        <v>1370</v>
      </c>
      <c r="B320" s="53"/>
      <c r="C320" s="53"/>
      <c r="D320" s="69">
        <v>17</v>
      </c>
      <c r="E320" s="96">
        <f t="shared" si="42"/>
        <v>4725000</v>
      </c>
      <c r="F320" s="97">
        <v>4.4999999999999998E-2</v>
      </c>
      <c r="G320" s="96">
        <f>115000000-10000000</f>
        <v>105000000</v>
      </c>
      <c r="H320" s="124" t="s">
        <v>876</v>
      </c>
      <c r="I320" s="97"/>
      <c r="J320" s="97"/>
      <c r="K320" s="97"/>
      <c r="L320" s="97" t="s">
        <v>127</v>
      </c>
    </row>
    <row r="321" spans="1:12" ht="30" customHeight="1" x14ac:dyDescent="0.25">
      <c r="A321" s="36"/>
      <c r="B321" s="36"/>
      <c r="C321" s="36"/>
      <c r="D321" s="69">
        <v>17</v>
      </c>
      <c r="E321" s="71">
        <f t="shared" si="42"/>
        <v>3200000</v>
      </c>
      <c r="F321" s="72">
        <v>0.04</v>
      </c>
      <c r="G321" s="71">
        <v>80000000</v>
      </c>
      <c r="H321" s="107">
        <v>6455</v>
      </c>
      <c r="I321" s="70"/>
      <c r="J321" s="70"/>
      <c r="K321" s="70"/>
      <c r="L321" s="70" t="s">
        <v>1246</v>
      </c>
    </row>
    <row r="322" spans="1:12" ht="30" customHeight="1" x14ac:dyDescent="0.25">
      <c r="A322" s="41" t="s">
        <v>1373</v>
      </c>
      <c r="B322" s="41"/>
      <c r="C322" s="41"/>
      <c r="D322" s="81" t="s">
        <v>879</v>
      </c>
      <c r="E322" s="71">
        <f t="shared" ref="E322:E329" si="43">G322*F322</f>
        <v>7000000.0000000009</v>
      </c>
      <c r="F322" s="72">
        <v>7.0000000000000007E-2</v>
      </c>
      <c r="G322" s="71">
        <v>100000000</v>
      </c>
      <c r="H322" s="110" t="s">
        <v>544</v>
      </c>
      <c r="I322" s="73"/>
      <c r="J322" s="80"/>
      <c r="K322" s="80"/>
      <c r="L322" s="80" t="s">
        <v>516</v>
      </c>
    </row>
    <row r="323" spans="1:12" ht="30" customHeight="1" x14ac:dyDescent="0.25">
      <c r="A323" s="36" t="s">
        <v>966</v>
      </c>
      <c r="B323" s="36"/>
      <c r="C323" s="36"/>
      <c r="D323" s="69">
        <v>17</v>
      </c>
      <c r="E323" s="71">
        <f t="shared" si="43"/>
        <v>400000</v>
      </c>
      <c r="F323" s="72">
        <v>0.04</v>
      </c>
      <c r="G323" s="71">
        <f>17500000-7500000</f>
        <v>10000000</v>
      </c>
      <c r="H323" s="108"/>
      <c r="I323" s="71"/>
      <c r="J323" s="70"/>
      <c r="K323" s="70"/>
      <c r="L323" s="70" t="s">
        <v>234</v>
      </c>
    </row>
    <row r="324" spans="1:12" ht="30" customHeight="1" x14ac:dyDescent="0.25">
      <c r="A324" s="36" t="s">
        <v>1163</v>
      </c>
      <c r="B324" s="36"/>
      <c r="C324" s="36"/>
      <c r="D324" s="69">
        <v>18</v>
      </c>
      <c r="E324" s="71">
        <f t="shared" si="43"/>
        <v>1400000</v>
      </c>
      <c r="F324" s="72">
        <v>0.04</v>
      </c>
      <c r="G324" s="71">
        <v>35000000</v>
      </c>
      <c r="H324" s="108" t="s">
        <v>16</v>
      </c>
      <c r="I324" s="71"/>
      <c r="J324" s="70"/>
      <c r="K324" s="70">
        <v>3</v>
      </c>
      <c r="L324" s="70" t="s">
        <v>857</v>
      </c>
    </row>
    <row r="325" spans="1:12" ht="30" customHeight="1" x14ac:dyDescent="0.25">
      <c r="A325" s="36"/>
      <c r="B325" s="36"/>
      <c r="C325" s="36"/>
      <c r="D325" s="69">
        <v>18</v>
      </c>
      <c r="E325" s="73">
        <f t="shared" si="43"/>
        <v>750000</v>
      </c>
      <c r="F325" s="74">
        <v>0.05</v>
      </c>
      <c r="G325" s="73">
        <v>15000000</v>
      </c>
      <c r="H325" s="110" t="s">
        <v>546</v>
      </c>
      <c r="I325" s="73"/>
      <c r="J325" s="80"/>
      <c r="K325" s="80"/>
      <c r="L325" s="80" t="s">
        <v>370</v>
      </c>
    </row>
    <row r="326" spans="1:12" ht="30" customHeight="1" x14ac:dyDescent="0.25">
      <c r="A326" s="36"/>
      <c r="B326" s="36"/>
      <c r="C326" s="36"/>
      <c r="D326" s="69">
        <v>18</v>
      </c>
      <c r="E326" s="73">
        <f t="shared" si="43"/>
        <v>2250000</v>
      </c>
      <c r="F326" s="72">
        <v>4.4999999999999998E-2</v>
      </c>
      <c r="G326" s="71">
        <v>50000000</v>
      </c>
      <c r="H326" s="108" t="s">
        <v>1372</v>
      </c>
      <c r="I326" s="71"/>
      <c r="J326" s="70"/>
      <c r="K326" s="70"/>
      <c r="L326" s="70" t="s">
        <v>1251</v>
      </c>
    </row>
    <row r="327" spans="1:12" ht="30" customHeight="1" x14ac:dyDescent="0.25">
      <c r="A327" s="36"/>
      <c r="B327" s="36"/>
      <c r="C327" s="36"/>
      <c r="D327" s="69">
        <v>18</v>
      </c>
      <c r="E327" s="71">
        <f t="shared" si="43"/>
        <v>1350000</v>
      </c>
      <c r="F327" s="72">
        <v>4.4999999999999998E-2</v>
      </c>
      <c r="G327" s="71">
        <v>30000000</v>
      </c>
      <c r="H327" s="108" t="s">
        <v>972</v>
      </c>
      <c r="I327" s="71"/>
      <c r="J327" s="71"/>
      <c r="K327" s="71"/>
      <c r="L327" s="71" t="s">
        <v>976</v>
      </c>
    </row>
    <row r="328" spans="1:12" ht="30" customHeight="1" x14ac:dyDescent="0.25">
      <c r="A328" s="49" t="s">
        <v>1072</v>
      </c>
      <c r="B328" s="49"/>
      <c r="C328" s="49"/>
      <c r="D328" s="75">
        <v>18</v>
      </c>
      <c r="E328" s="71">
        <f t="shared" si="43"/>
        <v>15000000</v>
      </c>
      <c r="F328" s="72">
        <v>0.05</v>
      </c>
      <c r="G328" s="71">
        <v>300000000</v>
      </c>
      <c r="H328" s="108" t="s">
        <v>839</v>
      </c>
      <c r="I328" s="71"/>
      <c r="J328" s="70"/>
      <c r="K328" s="70"/>
      <c r="L328" s="70" t="s">
        <v>838</v>
      </c>
    </row>
    <row r="329" spans="1:12" ht="30" customHeight="1" x14ac:dyDescent="0.25">
      <c r="A329" s="39"/>
      <c r="B329" s="39"/>
      <c r="C329" s="39"/>
      <c r="D329" s="75">
        <v>18</v>
      </c>
      <c r="E329" s="71">
        <f t="shared" si="43"/>
        <v>1000000</v>
      </c>
      <c r="F329" s="74">
        <v>0.05</v>
      </c>
      <c r="G329" s="71">
        <v>20000000</v>
      </c>
      <c r="H329" s="108" t="s">
        <v>975</v>
      </c>
      <c r="I329" s="71"/>
      <c r="J329" s="71"/>
      <c r="K329" s="71"/>
      <c r="L329" s="71" t="s">
        <v>589</v>
      </c>
    </row>
    <row r="330" spans="1:12" ht="30" customHeight="1" x14ac:dyDescent="0.25">
      <c r="A330" s="36"/>
      <c r="B330" s="36"/>
      <c r="C330" s="36"/>
      <c r="D330" s="69">
        <v>18</v>
      </c>
      <c r="E330" s="71">
        <v>20000000</v>
      </c>
      <c r="F330" s="72"/>
      <c r="G330" s="71" t="s">
        <v>2</v>
      </c>
      <c r="H330" s="107" t="s">
        <v>1377</v>
      </c>
      <c r="I330" s="70"/>
      <c r="J330" s="70"/>
      <c r="K330" s="70"/>
      <c r="L330" s="70" t="s">
        <v>1376</v>
      </c>
    </row>
    <row r="331" spans="1:12" ht="30" customHeight="1" x14ac:dyDescent="0.25">
      <c r="A331" s="41" t="s">
        <v>1378</v>
      </c>
      <c r="B331" s="41"/>
      <c r="C331" s="41"/>
      <c r="D331" s="81">
        <v>18</v>
      </c>
      <c r="E331" s="71">
        <f>G331*F331</f>
        <v>4000000</v>
      </c>
      <c r="F331" s="72">
        <v>0.05</v>
      </c>
      <c r="G331" s="71">
        <v>80000000</v>
      </c>
      <c r="H331" s="108" t="s">
        <v>1233</v>
      </c>
      <c r="I331" s="71"/>
      <c r="J331" s="70"/>
      <c r="K331" s="70"/>
      <c r="L331" s="70" t="s">
        <v>141</v>
      </c>
    </row>
    <row r="332" spans="1:12" ht="30" customHeight="1" x14ac:dyDescent="0.25">
      <c r="A332" s="36"/>
      <c r="B332" s="36"/>
      <c r="C332" s="36"/>
      <c r="D332" s="69">
        <v>18</v>
      </c>
      <c r="E332" s="71">
        <v>400000</v>
      </c>
      <c r="F332" s="72"/>
      <c r="G332" s="71" t="s">
        <v>2</v>
      </c>
      <c r="H332" s="107" t="s">
        <v>1380</v>
      </c>
      <c r="I332" s="70"/>
      <c r="J332" s="70"/>
      <c r="K332" s="70"/>
      <c r="L332" s="70" t="s">
        <v>1379</v>
      </c>
    </row>
    <row r="333" spans="1:12" ht="30" customHeight="1" x14ac:dyDescent="0.25">
      <c r="A333" s="40"/>
      <c r="B333" s="40"/>
      <c r="C333" s="40"/>
      <c r="D333" s="75">
        <v>19</v>
      </c>
      <c r="E333" s="71">
        <f>G333*F333</f>
        <v>1400000</v>
      </c>
      <c r="F333" s="72">
        <v>0.04</v>
      </c>
      <c r="G333" s="71">
        <v>35000000</v>
      </c>
      <c r="H333" s="108" t="s">
        <v>517</v>
      </c>
      <c r="I333" s="71"/>
      <c r="J333" s="71"/>
      <c r="K333" s="71"/>
      <c r="L333" s="71" t="s">
        <v>373</v>
      </c>
    </row>
    <row r="334" spans="1:12" ht="30" customHeight="1" x14ac:dyDescent="0.25">
      <c r="A334" s="36" t="s">
        <v>1077</v>
      </c>
      <c r="B334" s="36"/>
      <c r="C334" s="36"/>
      <c r="D334" s="69">
        <v>20</v>
      </c>
      <c r="E334" s="71">
        <f t="shared" ref="E334:E336" si="44">G334*F334</f>
        <v>5000000</v>
      </c>
      <c r="F334" s="72">
        <v>0.05</v>
      </c>
      <c r="G334" s="71">
        <v>100000000</v>
      </c>
      <c r="H334" s="108" t="s">
        <v>341</v>
      </c>
      <c r="I334" s="71"/>
      <c r="J334" s="70"/>
      <c r="K334" s="70">
        <v>2</v>
      </c>
      <c r="L334" s="70" t="s">
        <v>27</v>
      </c>
    </row>
    <row r="335" spans="1:12" ht="30" customHeight="1" x14ac:dyDescent="0.25">
      <c r="A335" s="36" t="s">
        <v>889</v>
      </c>
      <c r="B335" s="36"/>
      <c r="C335" s="36"/>
      <c r="D335" s="69">
        <v>20</v>
      </c>
      <c r="E335" s="71">
        <f t="shared" si="44"/>
        <v>1400000</v>
      </c>
      <c r="F335" s="74">
        <v>0.04</v>
      </c>
      <c r="G335" s="73">
        <v>35000000</v>
      </c>
      <c r="H335" s="110"/>
      <c r="I335" s="73"/>
      <c r="J335" s="80"/>
      <c r="K335" s="80"/>
      <c r="L335" s="80" t="s">
        <v>888</v>
      </c>
    </row>
    <row r="336" spans="1:12" ht="30" customHeight="1" x14ac:dyDescent="0.25">
      <c r="A336" s="49" t="s">
        <v>1257</v>
      </c>
      <c r="B336" s="49"/>
      <c r="C336" s="49"/>
      <c r="D336" s="75">
        <v>20</v>
      </c>
      <c r="E336" s="98">
        <f t="shared" si="44"/>
        <v>5900000</v>
      </c>
      <c r="F336" s="99">
        <v>0.05</v>
      </c>
      <c r="G336" s="98">
        <v>118000000</v>
      </c>
      <c r="H336" s="125" t="s">
        <v>255</v>
      </c>
      <c r="I336" s="98"/>
      <c r="J336" s="100"/>
      <c r="K336" s="100"/>
      <c r="L336" s="100" t="s">
        <v>379</v>
      </c>
    </row>
    <row r="337" spans="1:12" ht="30" customHeight="1" x14ac:dyDescent="0.25">
      <c r="A337" s="39" t="s">
        <v>1395</v>
      </c>
      <c r="B337" s="39"/>
      <c r="C337" s="39"/>
      <c r="D337" s="75" t="s">
        <v>1394</v>
      </c>
      <c r="E337" s="71">
        <f t="shared" ref="E337:E338" si="45">G337*F337</f>
        <v>7250000</v>
      </c>
      <c r="F337" s="72">
        <v>0.05</v>
      </c>
      <c r="G337" s="71">
        <v>145000000</v>
      </c>
      <c r="H337" s="108" t="s">
        <v>538</v>
      </c>
      <c r="I337" s="71"/>
      <c r="J337" s="70"/>
      <c r="K337" s="70">
        <v>22</v>
      </c>
      <c r="L337" s="70" t="s">
        <v>96</v>
      </c>
    </row>
    <row r="338" spans="1:12" ht="30" customHeight="1" x14ac:dyDescent="0.25">
      <c r="A338" s="39" t="s">
        <v>1382</v>
      </c>
      <c r="B338" s="39"/>
      <c r="C338" s="39"/>
      <c r="D338" s="75">
        <v>20</v>
      </c>
      <c r="E338" s="71">
        <f t="shared" si="45"/>
        <v>500000</v>
      </c>
      <c r="F338" s="72">
        <v>0.05</v>
      </c>
      <c r="G338" s="71">
        <v>10000000</v>
      </c>
      <c r="H338" s="108" t="s">
        <v>831</v>
      </c>
      <c r="I338" s="71"/>
      <c r="J338" s="70"/>
      <c r="K338" s="70"/>
      <c r="L338" s="70" t="s">
        <v>984</v>
      </c>
    </row>
    <row r="339" spans="1:12" ht="30" customHeight="1" x14ac:dyDescent="0.25">
      <c r="A339" s="36"/>
      <c r="B339" s="36"/>
      <c r="C339" s="36"/>
      <c r="D339" s="69">
        <v>21</v>
      </c>
      <c r="E339" s="71">
        <v>2080000</v>
      </c>
      <c r="F339" s="74"/>
      <c r="G339" s="73" t="s">
        <v>2</v>
      </c>
      <c r="H339" s="110">
        <v>9151</v>
      </c>
      <c r="I339" s="73"/>
      <c r="J339" s="80"/>
      <c r="K339" s="80"/>
      <c r="L339" s="80" t="s">
        <v>1384</v>
      </c>
    </row>
    <row r="340" spans="1:12" ht="30" customHeight="1" x14ac:dyDescent="0.25">
      <c r="A340" s="36"/>
      <c r="B340" s="36"/>
      <c r="C340" s="36"/>
      <c r="D340" s="69">
        <v>22</v>
      </c>
      <c r="E340" s="71">
        <f t="shared" ref="E340:E342" si="46">G340*F340</f>
        <v>1963499.9999999998</v>
      </c>
      <c r="F340" s="72">
        <v>5.0999999999999997E-2</v>
      </c>
      <c r="G340" s="71">
        <v>38500000</v>
      </c>
      <c r="H340" s="107" t="s">
        <v>1154</v>
      </c>
      <c r="I340" s="70"/>
      <c r="J340" s="70"/>
      <c r="K340" s="70"/>
      <c r="L340" s="70" t="s">
        <v>1153</v>
      </c>
    </row>
    <row r="341" spans="1:12" ht="30" customHeight="1" x14ac:dyDescent="0.25">
      <c r="A341" s="39"/>
      <c r="B341" s="39"/>
      <c r="C341" s="39"/>
      <c r="D341" s="75">
        <v>22</v>
      </c>
      <c r="E341" s="71">
        <f t="shared" si="46"/>
        <v>2000000</v>
      </c>
      <c r="F341" s="72">
        <v>0.05</v>
      </c>
      <c r="G341" s="71">
        <v>40000000</v>
      </c>
      <c r="H341" s="110" t="s">
        <v>540</v>
      </c>
      <c r="I341" s="73"/>
      <c r="J341" s="80"/>
      <c r="K341" s="80"/>
      <c r="L341" s="80" t="s">
        <v>381</v>
      </c>
    </row>
    <row r="342" spans="1:12" ht="30" customHeight="1" x14ac:dyDescent="0.25">
      <c r="A342" s="36" t="s">
        <v>1260</v>
      </c>
      <c r="B342" s="36"/>
      <c r="C342" s="36"/>
      <c r="D342" s="69">
        <v>22</v>
      </c>
      <c r="E342" s="71">
        <f t="shared" si="46"/>
        <v>2000000</v>
      </c>
      <c r="F342" s="72">
        <v>0.05</v>
      </c>
      <c r="G342" s="96">
        <f>70000000-30000000</f>
        <v>40000000</v>
      </c>
      <c r="H342" s="108" t="s">
        <v>547</v>
      </c>
      <c r="I342" s="71"/>
      <c r="J342" s="71"/>
      <c r="K342" s="71"/>
      <c r="L342" s="71" t="s">
        <v>374</v>
      </c>
    </row>
    <row r="343" spans="1:12" ht="30" customHeight="1" x14ac:dyDescent="0.25">
      <c r="A343" s="36"/>
      <c r="B343" s="36"/>
      <c r="C343" s="36"/>
      <c r="D343" s="69">
        <v>22</v>
      </c>
      <c r="E343" s="73">
        <f>G343*F343</f>
        <v>500000</v>
      </c>
      <c r="F343" s="74">
        <v>0.05</v>
      </c>
      <c r="G343" s="73">
        <v>10000000</v>
      </c>
      <c r="H343" s="110" t="s">
        <v>539</v>
      </c>
      <c r="I343" s="73"/>
      <c r="J343" s="80"/>
      <c r="K343" s="80"/>
      <c r="L343" s="80" t="s">
        <v>378</v>
      </c>
    </row>
    <row r="344" spans="1:12" ht="30" customHeight="1" x14ac:dyDescent="0.25">
      <c r="A344" s="36"/>
      <c r="B344" s="36"/>
      <c r="C344" s="36"/>
      <c r="D344" s="69">
        <v>22</v>
      </c>
      <c r="E344" s="71">
        <f t="shared" ref="E344" si="47">G344*F344</f>
        <v>500000</v>
      </c>
      <c r="F344" s="72">
        <v>0.05</v>
      </c>
      <c r="G344" s="71">
        <v>10000000</v>
      </c>
      <c r="H344" s="107"/>
      <c r="I344" s="70"/>
      <c r="J344" s="70"/>
      <c r="K344" s="70"/>
      <c r="L344" s="70" t="s">
        <v>1247</v>
      </c>
    </row>
    <row r="345" spans="1:12" ht="30" customHeight="1" x14ac:dyDescent="0.25">
      <c r="A345" s="36" t="s">
        <v>1253</v>
      </c>
      <c r="B345" s="36"/>
      <c r="C345" s="36"/>
      <c r="D345" s="69">
        <v>22</v>
      </c>
      <c r="E345" s="96">
        <f t="shared" ref="E345:E347" si="48">G345*F345</f>
        <v>4140000</v>
      </c>
      <c r="F345" s="72">
        <v>4.4999999999999998E-2</v>
      </c>
      <c r="G345" s="96">
        <v>92000000</v>
      </c>
      <c r="H345" s="110" t="s">
        <v>399</v>
      </c>
      <c r="I345" s="73"/>
      <c r="J345" s="80"/>
      <c r="K345" s="80"/>
      <c r="L345" s="80" t="s">
        <v>398</v>
      </c>
    </row>
    <row r="346" spans="1:12" ht="30" customHeight="1" x14ac:dyDescent="0.25">
      <c r="A346" s="43" t="s">
        <v>1274</v>
      </c>
      <c r="B346" s="43"/>
      <c r="C346" s="43"/>
      <c r="D346" s="76">
        <v>22</v>
      </c>
      <c r="E346" s="71">
        <f t="shared" si="48"/>
        <v>600000</v>
      </c>
      <c r="F346" s="72">
        <v>0.04</v>
      </c>
      <c r="G346" s="71">
        <v>15000000</v>
      </c>
      <c r="H346" s="108" t="s">
        <v>280</v>
      </c>
      <c r="I346" s="71"/>
      <c r="J346" s="70"/>
      <c r="K346" s="70">
        <v>23</v>
      </c>
      <c r="L346" s="70" t="s">
        <v>159</v>
      </c>
    </row>
    <row r="347" spans="1:12" ht="30" customHeight="1" x14ac:dyDescent="0.25">
      <c r="A347" s="36"/>
      <c r="B347" s="36"/>
      <c r="C347" s="36"/>
      <c r="D347" s="69">
        <v>24</v>
      </c>
      <c r="E347" s="71">
        <f t="shared" si="48"/>
        <v>2700000</v>
      </c>
      <c r="F347" s="72">
        <v>4.4999999999999998E-2</v>
      </c>
      <c r="G347" s="71">
        <v>60000000</v>
      </c>
      <c r="H347" s="107">
        <v>6970</v>
      </c>
      <c r="I347" s="70"/>
      <c r="J347" s="70"/>
      <c r="K347" s="70"/>
      <c r="L347" s="70" t="s">
        <v>988</v>
      </c>
    </row>
    <row r="348" spans="1:12" ht="30" customHeight="1" x14ac:dyDescent="0.25">
      <c r="A348" s="36"/>
      <c r="B348" s="36"/>
      <c r="C348" s="36"/>
      <c r="D348" s="69">
        <v>25</v>
      </c>
      <c r="E348" s="71">
        <f>G348*F348</f>
        <v>2500000</v>
      </c>
      <c r="F348" s="72">
        <v>0.05</v>
      </c>
      <c r="G348" s="71">
        <v>50000000</v>
      </c>
      <c r="H348" s="108" t="s">
        <v>899</v>
      </c>
      <c r="I348" s="71"/>
      <c r="J348" s="70"/>
      <c r="K348" s="70"/>
      <c r="L348" s="70" t="s">
        <v>898</v>
      </c>
    </row>
    <row r="349" spans="1:12" ht="30" customHeight="1" x14ac:dyDescent="0.25">
      <c r="A349" s="36" t="s">
        <v>1398</v>
      </c>
      <c r="B349" s="36"/>
      <c r="C349" s="36"/>
      <c r="D349" s="69" t="s">
        <v>1399</v>
      </c>
      <c r="E349" s="71">
        <f>G349*F349</f>
        <v>26334000</v>
      </c>
      <c r="F349" s="72">
        <v>6.3E-2</v>
      </c>
      <c r="G349" s="71">
        <v>418000000</v>
      </c>
      <c r="H349" s="108" t="s">
        <v>255</v>
      </c>
      <c r="I349" s="71"/>
      <c r="J349" s="70"/>
      <c r="K349" s="70"/>
      <c r="L349" s="70" t="s">
        <v>95</v>
      </c>
    </row>
    <row r="350" spans="1:12" ht="30" customHeight="1" x14ac:dyDescent="0.25">
      <c r="A350" s="36" t="s">
        <v>1004</v>
      </c>
      <c r="B350" s="36"/>
      <c r="C350" s="36"/>
      <c r="D350" s="69">
        <v>25</v>
      </c>
      <c r="E350" s="71">
        <f>G350*F350</f>
        <v>600000</v>
      </c>
      <c r="F350" s="72">
        <v>0.06</v>
      </c>
      <c r="G350" s="71">
        <v>10000000</v>
      </c>
      <c r="H350" s="107" t="s">
        <v>365</v>
      </c>
      <c r="I350" s="70"/>
      <c r="J350" s="70"/>
      <c r="K350" s="70"/>
      <c r="L350" s="70" t="s">
        <v>364</v>
      </c>
    </row>
    <row r="351" spans="1:12" ht="30" customHeight="1" x14ac:dyDescent="0.25">
      <c r="A351" s="36" t="s">
        <v>1400</v>
      </c>
      <c r="B351" s="36"/>
      <c r="C351" s="36"/>
      <c r="D351" s="69">
        <v>27</v>
      </c>
      <c r="E351" s="71">
        <f>G351*F351</f>
        <v>37505000</v>
      </c>
      <c r="F351" s="72">
        <v>5.7700000000000001E-2</v>
      </c>
      <c r="G351" s="71">
        <v>650000000</v>
      </c>
      <c r="H351" s="108" t="s">
        <v>739</v>
      </c>
      <c r="I351" s="71"/>
      <c r="J351" s="70"/>
      <c r="K351" s="70"/>
      <c r="L351" s="70" t="s">
        <v>426</v>
      </c>
    </row>
    <row r="352" spans="1:12" ht="30" customHeight="1" x14ac:dyDescent="0.25">
      <c r="A352" s="36"/>
      <c r="B352" s="36"/>
      <c r="C352" s="36"/>
      <c r="D352" s="69">
        <v>27</v>
      </c>
      <c r="E352" s="71">
        <v>3000000</v>
      </c>
      <c r="F352" s="72"/>
      <c r="G352" s="71" t="s">
        <v>2</v>
      </c>
      <c r="H352" s="107" t="s">
        <v>1377</v>
      </c>
      <c r="I352" s="70"/>
      <c r="J352" s="70"/>
      <c r="K352" s="70"/>
      <c r="L352" s="70" t="s">
        <v>1402</v>
      </c>
    </row>
    <row r="353" spans="1:12" ht="30" customHeight="1" x14ac:dyDescent="0.25">
      <c r="A353" s="36" t="s">
        <v>1404</v>
      </c>
      <c r="B353" s="36"/>
      <c r="C353" s="36"/>
      <c r="D353" s="69">
        <v>27</v>
      </c>
      <c r="E353" s="71">
        <f t="shared" ref="E353" si="49">G353*F353</f>
        <v>2240000</v>
      </c>
      <c r="F353" s="74">
        <v>0.04</v>
      </c>
      <c r="G353" s="73">
        <f>176000000-50000000-70000000</f>
        <v>56000000</v>
      </c>
      <c r="H353" s="110" t="s">
        <v>524</v>
      </c>
      <c r="I353" s="73"/>
      <c r="J353" s="80"/>
      <c r="K353" s="80">
        <v>21</v>
      </c>
      <c r="L353" s="80" t="s">
        <v>162</v>
      </c>
    </row>
    <row r="354" spans="1:12" ht="30" customHeight="1" x14ac:dyDescent="0.25">
      <c r="A354" s="36"/>
      <c r="B354" s="36"/>
      <c r="C354" s="36"/>
      <c r="D354" s="69">
        <v>27</v>
      </c>
      <c r="E354" s="71">
        <f>G354*F354</f>
        <v>3000000</v>
      </c>
      <c r="F354" s="72">
        <v>0.06</v>
      </c>
      <c r="G354" s="71">
        <v>50000000</v>
      </c>
      <c r="H354" s="107">
        <v>1815</v>
      </c>
      <c r="I354" s="70"/>
      <c r="J354" s="70"/>
      <c r="K354" s="70"/>
      <c r="L354" s="70" t="s">
        <v>1156</v>
      </c>
    </row>
    <row r="355" spans="1:12" ht="30" customHeight="1" x14ac:dyDescent="0.25">
      <c r="A355" s="36" t="s">
        <v>1407</v>
      </c>
      <c r="B355" s="36"/>
      <c r="C355" s="36"/>
      <c r="D355" s="69">
        <v>27</v>
      </c>
      <c r="E355" s="71">
        <f>G355*F355</f>
        <v>6500000</v>
      </c>
      <c r="F355" s="72">
        <v>0.05</v>
      </c>
      <c r="G355" s="71">
        <v>130000000</v>
      </c>
      <c r="H355" s="108" t="s">
        <v>566</v>
      </c>
      <c r="I355" s="71"/>
      <c r="J355" s="70"/>
      <c r="K355" s="70"/>
      <c r="L355" s="70" t="s">
        <v>565</v>
      </c>
    </row>
    <row r="356" spans="1:12" ht="30" customHeight="1" x14ac:dyDescent="0.25">
      <c r="A356" s="36" t="s">
        <v>1418</v>
      </c>
      <c r="B356" s="36"/>
      <c r="C356" s="36"/>
      <c r="D356" s="69" t="s">
        <v>1417</v>
      </c>
      <c r="E356" s="71">
        <f t="shared" ref="E356" si="50">G356*F356</f>
        <v>44500000</v>
      </c>
      <c r="F356" s="72">
        <v>0.05</v>
      </c>
      <c r="G356" s="96">
        <v>890000000</v>
      </c>
      <c r="H356" s="107" t="s">
        <v>718</v>
      </c>
      <c r="I356" s="70"/>
      <c r="J356" s="70"/>
      <c r="K356" s="70"/>
      <c r="L356" s="70" t="s">
        <v>201</v>
      </c>
    </row>
    <row r="357" spans="1:12" ht="30" customHeight="1" x14ac:dyDescent="0.25">
      <c r="A357" s="36"/>
      <c r="B357" s="36"/>
      <c r="C357" s="36"/>
      <c r="D357" s="69"/>
      <c r="E357" s="71">
        <f>G357*F357</f>
        <v>705000</v>
      </c>
      <c r="F357" s="72">
        <v>4.7E-2</v>
      </c>
      <c r="G357" s="71">
        <v>15000000</v>
      </c>
      <c r="H357" s="107">
        <v>9789</v>
      </c>
      <c r="I357" s="70"/>
      <c r="J357" s="70"/>
      <c r="K357" s="70"/>
      <c r="L357" s="70" t="s">
        <v>733</v>
      </c>
    </row>
    <row r="358" spans="1:12" ht="30" customHeight="1" x14ac:dyDescent="0.25">
      <c r="A358" s="36"/>
      <c r="B358" s="36"/>
      <c r="C358" s="36"/>
      <c r="D358" s="69"/>
      <c r="E358" s="71">
        <f t="shared" ref="E358" si="51">G358*F358</f>
        <v>2000000</v>
      </c>
      <c r="F358" s="72">
        <v>0.05</v>
      </c>
      <c r="G358" s="71">
        <v>40000000</v>
      </c>
      <c r="H358" s="108" t="s">
        <v>906</v>
      </c>
      <c r="I358" s="71"/>
      <c r="J358" s="70"/>
      <c r="K358" s="70"/>
      <c r="L358" s="70" t="s">
        <v>905</v>
      </c>
    </row>
    <row r="359" spans="1:12" ht="30" customHeight="1" x14ac:dyDescent="0.25">
      <c r="A359" s="36" t="s">
        <v>1344</v>
      </c>
      <c r="B359" s="36"/>
      <c r="C359" s="36"/>
      <c r="D359" s="69"/>
      <c r="E359" s="73">
        <f>G359*F359</f>
        <v>12500000</v>
      </c>
      <c r="F359" s="74">
        <v>0.05</v>
      </c>
      <c r="G359" s="73">
        <v>250000000</v>
      </c>
      <c r="H359" s="110" t="s">
        <v>471</v>
      </c>
      <c r="I359" s="73"/>
      <c r="J359" s="80"/>
      <c r="K359" s="80">
        <v>16</v>
      </c>
      <c r="L359" s="80" t="s">
        <v>179</v>
      </c>
    </row>
    <row r="360" spans="1:12" ht="30" customHeight="1" x14ac:dyDescent="0.25">
      <c r="A360" s="39" t="s">
        <v>1173</v>
      </c>
      <c r="B360" s="55"/>
      <c r="C360" s="55"/>
      <c r="D360" s="101"/>
      <c r="E360" s="71">
        <v>1000000</v>
      </c>
      <c r="F360" s="77"/>
      <c r="G360" s="77" t="s">
        <v>2</v>
      </c>
      <c r="H360" s="109"/>
      <c r="I360" s="77"/>
      <c r="J360" s="77"/>
      <c r="K360" s="77"/>
      <c r="L360" s="77" t="s">
        <v>642</v>
      </c>
    </row>
    <row r="361" spans="1:12" ht="30" customHeight="1" x14ac:dyDescent="0.25">
      <c r="A361" s="36" t="s">
        <v>1272</v>
      </c>
      <c r="B361" s="36"/>
      <c r="C361" s="36"/>
      <c r="D361" s="69"/>
      <c r="E361" s="71">
        <f t="shared" ref="E361:E362" si="52">G361*F361</f>
        <v>2000000</v>
      </c>
      <c r="F361" s="72">
        <v>0.05</v>
      </c>
      <c r="G361" s="96">
        <v>40000000</v>
      </c>
      <c r="H361" s="107" t="s">
        <v>576</v>
      </c>
      <c r="I361" s="70"/>
      <c r="J361" s="70"/>
      <c r="K361" s="70"/>
      <c r="L361" s="70" t="s">
        <v>457</v>
      </c>
    </row>
    <row r="362" spans="1:12" ht="30" customHeight="1" x14ac:dyDescent="0.25">
      <c r="A362" s="36" t="s">
        <v>1175</v>
      </c>
      <c r="B362" s="36"/>
      <c r="C362" s="36"/>
      <c r="D362" s="69"/>
      <c r="E362" s="71">
        <f t="shared" si="52"/>
        <v>5000000</v>
      </c>
      <c r="F362" s="72">
        <v>0.05</v>
      </c>
      <c r="G362" s="96">
        <f>200000000-100000000</f>
        <v>100000000</v>
      </c>
      <c r="H362" s="107" t="s">
        <v>1160</v>
      </c>
      <c r="I362" s="70"/>
      <c r="J362" s="70"/>
      <c r="K362" s="70"/>
      <c r="L362" s="70" t="s">
        <v>919</v>
      </c>
    </row>
    <row r="363" spans="1:12" ht="30" customHeight="1" x14ac:dyDescent="0.25">
      <c r="A363" s="36" t="s">
        <v>1178</v>
      </c>
      <c r="B363" s="36"/>
      <c r="C363" s="36"/>
      <c r="D363" s="69"/>
      <c r="E363" s="71">
        <f t="shared" ref="E363" si="53">G363*F363</f>
        <v>2500000</v>
      </c>
      <c r="F363" s="72">
        <v>0.05</v>
      </c>
      <c r="G363" s="96">
        <v>50000000</v>
      </c>
      <c r="H363" s="107" t="s">
        <v>1032</v>
      </c>
      <c r="I363" s="70"/>
      <c r="J363" s="70"/>
      <c r="K363" s="70"/>
      <c r="L363" s="70" t="s">
        <v>1031</v>
      </c>
    </row>
    <row r="364" spans="1:12" ht="30" customHeight="1" x14ac:dyDescent="0.25">
      <c r="A364" s="36" t="s">
        <v>1222</v>
      </c>
      <c r="B364" s="36"/>
      <c r="C364" s="36"/>
      <c r="D364" s="69"/>
      <c r="E364" s="71">
        <v>1000000</v>
      </c>
      <c r="F364" s="72">
        <v>0.04</v>
      </c>
      <c r="G364" s="71" t="s">
        <v>2</v>
      </c>
      <c r="H364" s="107" t="s">
        <v>1180</v>
      </c>
      <c r="I364" s="70"/>
      <c r="J364" s="70"/>
      <c r="K364" s="70"/>
      <c r="L364" s="70" t="s">
        <v>1179</v>
      </c>
    </row>
    <row r="365" spans="1:12" ht="30" customHeight="1" x14ac:dyDescent="0.25">
      <c r="A365" s="36" t="s">
        <v>1113</v>
      </c>
      <c r="B365" s="36"/>
      <c r="C365" s="36"/>
      <c r="D365" s="69"/>
      <c r="E365" s="71">
        <f>G365*F365</f>
        <v>2000000</v>
      </c>
      <c r="F365" s="72">
        <v>0.04</v>
      </c>
      <c r="G365" s="71">
        <v>50000000</v>
      </c>
      <c r="H365" s="107"/>
      <c r="I365" s="70"/>
      <c r="J365" s="70"/>
      <c r="K365" s="70"/>
      <c r="L365" s="70" t="s">
        <v>954</v>
      </c>
    </row>
    <row r="366" spans="1:12" ht="30" customHeight="1" x14ac:dyDescent="0.25">
      <c r="A366" s="36" t="s">
        <v>1191</v>
      </c>
      <c r="B366" s="36"/>
      <c r="C366" s="36"/>
      <c r="D366" s="69"/>
      <c r="E366" s="71">
        <v>6000000</v>
      </c>
      <c r="F366" s="72"/>
      <c r="G366" s="71" t="s">
        <v>2</v>
      </c>
      <c r="H366" s="107" t="s">
        <v>1190</v>
      </c>
      <c r="I366" s="70"/>
      <c r="J366" s="70"/>
      <c r="K366" s="70"/>
      <c r="L366" s="70" t="s">
        <v>954</v>
      </c>
    </row>
    <row r="367" spans="1:12" ht="30" customHeight="1" x14ac:dyDescent="0.25">
      <c r="A367" s="36" t="s">
        <v>1194</v>
      </c>
      <c r="B367" s="36"/>
      <c r="C367" s="36"/>
      <c r="D367" s="69"/>
      <c r="E367" s="71">
        <v>2800000</v>
      </c>
      <c r="F367" s="72">
        <v>0.04</v>
      </c>
      <c r="G367" s="71" t="s">
        <v>2</v>
      </c>
      <c r="H367" s="107" t="s">
        <v>1193</v>
      </c>
      <c r="I367" s="70"/>
      <c r="J367" s="70"/>
      <c r="K367" s="70"/>
      <c r="L367" s="70" t="s">
        <v>1192</v>
      </c>
    </row>
    <row r="368" spans="1:12" ht="30" customHeight="1" x14ac:dyDescent="0.25">
      <c r="A368" s="36"/>
      <c r="B368" s="36"/>
      <c r="C368" s="36"/>
      <c r="D368" s="69"/>
      <c r="E368" s="78">
        <v>400000</v>
      </c>
      <c r="F368" s="79">
        <v>0.04</v>
      </c>
      <c r="G368" s="71" t="s">
        <v>2</v>
      </c>
      <c r="H368" s="107"/>
      <c r="I368" s="70"/>
      <c r="J368" s="70"/>
      <c r="K368" s="70"/>
      <c r="L368" s="70" t="s">
        <v>1199</v>
      </c>
    </row>
    <row r="369" spans="1:12" ht="30" customHeight="1" x14ac:dyDescent="0.25">
      <c r="A369" s="37"/>
      <c r="B369" s="37"/>
      <c r="C369" s="37"/>
      <c r="D369" s="69"/>
      <c r="E369" s="81">
        <f>G369*F369</f>
        <v>1000000</v>
      </c>
      <c r="F369" s="82">
        <v>0.05</v>
      </c>
      <c r="G369" s="81">
        <v>20000000</v>
      </c>
      <c r="H369" s="126">
        <v>578</v>
      </c>
      <c r="I369" s="69"/>
      <c r="J369" s="69"/>
      <c r="K369" s="69"/>
      <c r="L369" s="69" t="s">
        <v>1200</v>
      </c>
    </row>
    <row r="370" spans="1:12" ht="30" customHeight="1" x14ac:dyDescent="0.25">
      <c r="A370" s="37"/>
      <c r="B370" s="37"/>
      <c r="C370" s="37"/>
      <c r="D370" s="69"/>
      <c r="E370" s="81">
        <v>600000</v>
      </c>
      <c r="F370" s="82"/>
      <c r="G370" s="81" t="s">
        <v>2</v>
      </c>
      <c r="H370" s="126"/>
      <c r="I370" s="69"/>
      <c r="J370" s="69"/>
      <c r="K370" s="69"/>
      <c r="L370" s="69" t="s">
        <v>1201</v>
      </c>
    </row>
    <row r="371" spans="1:12" ht="30" customHeight="1" x14ac:dyDescent="0.25">
      <c r="A371" s="36" t="s">
        <v>1241</v>
      </c>
      <c r="B371" s="36"/>
      <c r="C371" s="36"/>
      <c r="D371" s="69"/>
      <c r="E371" s="71">
        <v>3000000</v>
      </c>
      <c r="F371" s="72"/>
      <c r="G371" s="71" t="s">
        <v>2</v>
      </c>
      <c r="H371" s="107">
        <v>2297</v>
      </c>
      <c r="I371" s="70"/>
      <c r="J371" s="70"/>
      <c r="K371" s="70"/>
      <c r="L371" s="70" t="s">
        <v>62</v>
      </c>
    </row>
    <row r="372" spans="1:12" ht="30" customHeight="1" x14ac:dyDescent="0.25">
      <c r="A372" s="36"/>
      <c r="B372" s="36"/>
      <c r="C372" s="36"/>
      <c r="D372" s="69"/>
      <c r="E372" s="71">
        <v>500000</v>
      </c>
      <c r="F372" s="72"/>
      <c r="G372" s="71" t="s">
        <v>2</v>
      </c>
      <c r="H372" s="107">
        <v>745</v>
      </c>
      <c r="I372" s="70"/>
      <c r="J372" s="70"/>
      <c r="K372" s="70"/>
      <c r="L372" s="70" t="s">
        <v>1206</v>
      </c>
    </row>
    <row r="373" spans="1:12" ht="30" customHeight="1" x14ac:dyDescent="0.25">
      <c r="A373" s="36" t="s">
        <v>1207</v>
      </c>
      <c r="B373" s="36"/>
      <c r="C373" s="36"/>
      <c r="D373" s="69"/>
      <c r="E373" s="73">
        <f>G373*F373</f>
        <v>480000</v>
      </c>
      <c r="F373" s="74">
        <v>0.04</v>
      </c>
      <c r="G373" s="73">
        <v>12000000</v>
      </c>
      <c r="H373" s="110" t="s">
        <v>394</v>
      </c>
      <c r="I373" s="73"/>
      <c r="J373" s="80"/>
      <c r="K373" s="80"/>
      <c r="L373" s="80" t="s">
        <v>182</v>
      </c>
    </row>
    <row r="374" spans="1:12" ht="30" customHeight="1" x14ac:dyDescent="0.25">
      <c r="A374" s="36" t="s">
        <v>1208</v>
      </c>
      <c r="B374" s="36"/>
      <c r="C374" s="36"/>
      <c r="D374" s="69"/>
      <c r="E374" s="71"/>
      <c r="F374" s="70"/>
      <c r="G374" s="70">
        <v>12000000</v>
      </c>
      <c r="H374" s="107"/>
      <c r="I374" s="70"/>
      <c r="J374" s="70"/>
      <c r="K374" s="70"/>
      <c r="L374" s="70" t="s">
        <v>1093</v>
      </c>
    </row>
    <row r="375" spans="1:12" ht="30" customHeight="1" x14ac:dyDescent="0.25">
      <c r="A375" s="36" t="s">
        <v>1265</v>
      </c>
      <c r="B375" s="36"/>
      <c r="C375" s="36"/>
      <c r="D375" s="69"/>
      <c r="E375" s="71">
        <f t="shared" ref="E375" si="54">G375*F375</f>
        <v>600000</v>
      </c>
      <c r="F375" s="72">
        <v>0.06</v>
      </c>
      <c r="G375" s="71">
        <f>20000000-1000000-4000000-5000000</f>
        <v>10000000</v>
      </c>
      <c r="H375" s="107"/>
      <c r="I375" s="70"/>
      <c r="J375" s="70"/>
      <c r="K375" s="70"/>
      <c r="L375" s="70" t="s">
        <v>789</v>
      </c>
    </row>
    <row r="376" spans="1:12" ht="30" customHeight="1" x14ac:dyDescent="0.25">
      <c r="A376" s="42" t="s">
        <v>1220</v>
      </c>
      <c r="B376" s="42"/>
      <c r="C376" s="42"/>
      <c r="D376" s="69"/>
      <c r="E376" s="71">
        <v>4500000</v>
      </c>
      <c r="F376" s="70"/>
      <c r="G376" s="70" t="s">
        <v>2</v>
      </c>
      <c r="H376" s="107" t="s">
        <v>444</v>
      </c>
      <c r="I376" s="70"/>
      <c r="J376" s="70"/>
      <c r="K376" s="70"/>
      <c r="L376" s="70" t="s">
        <v>938</v>
      </c>
    </row>
    <row r="377" spans="1:12" ht="30" customHeight="1" x14ac:dyDescent="0.25">
      <c r="A377" s="36" t="s">
        <v>1110</v>
      </c>
      <c r="B377" s="36"/>
      <c r="C377" s="36"/>
      <c r="D377" s="69"/>
      <c r="E377" s="71">
        <v>5000000</v>
      </c>
      <c r="F377" s="72"/>
      <c r="G377" s="71" t="s">
        <v>2</v>
      </c>
      <c r="H377" s="108"/>
      <c r="I377" s="71"/>
      <c r="J377" s="70"/>
      <c r="K377" s="70"/>
      <c r="L377" s="70" t="s">
        <v>570</v>
      </c>
    </row>
    <row r="378" spans="1:12" ht="30" customHeight="1" x14ac:dyDescent="0.25">
      <c r="A378" s="36"/>
      <c r="B378" s="36"/>
      <c r="C378" s="36"/>
      <c r="D378" s="69"/>
      <c r="E378" s="73">
        <f t="shared" ref="E378" si="55">G378*F378</f>
        <v>2250000</v>
      </c>
      <c r="F378" s="74">
        <v>4.4999999999999998E-2</v>
      </c>
      <c r="G378" s="73">
        <v>50000000</v>
      </c>
      <c r="H378" s="110" t="s">
        <v>701</v>
      </c>
      <c r="I378" s="73"/>
      <c r="J378" s="80"/>
      <c r="K378" s="80"/>
      <c r="L378" s="80" t="s">
        <v>170</v>
      </c>
    </row>
    <row r="379" spans="1:12" ht="30" customHeight="1" x14ac:dyDescent="0.25">
      <c r="A379" s="36" t="s">
        <v>1221</v>
      </c>
      <c r="B379" s="36"/>
      <c r="C379" s="36"/>
      <c r="D379" s="69"/>
      <c r="E379" s="71">
        <v>5000000</v>
      </c>
      <c r="F379" s="72"/>
      <c r="G379" s="71" t="s">
        <v>2</v>
      </c>
      <c r="H379" s="108" t="s">
        <v>908</v>
      </c>
      <c r="I379" s="71"/>
      <c r="J379" s="70"/>
      <c r="K379" s="70"/>
      <c r="L379" s="70" t="s">
        <v>897</v>
      </c>
    </row>
    <row r="380" spans="1:12" ht="30" customHeight="1" x14ac:dyDescent="0.25">
      <c r="A380" s="36"/>
      <c r="B380" s="36"/>
      <c r="C380" s="36"/>
      <c r="D380" s="69"/>
      <c r="E380" s="71">
        <f t="shared" ref="E380" si="56">G380*F380</f>
        <v>800000</v>
      </c>
      <c r="F380" s="72">
        <v>0.04</v>
      </c>
      <c r="G380" s="71">
        <v>20000000</v>
      </c>
      <c r="H380" s="108"/>
      <c r="I380" s="71"/>
      <c r="J380" s="70"/>
      <c r="K380" s="70"/>
      <c r="L380" s="70" t="s">
        <v>562</v>
      </c>
    </row>
    <row r="381" spans="1:12" ht="30" customHeight="1" x14ac:dyDescent="0.25">
      <c r="A381" s="36"/>
      <c r="B381" s="36"/>
      <c r="C381" s="36"/>
      <c r="D381" s="69"/>
      <c r="E381" s="71">
        <v>15000000</v>
      </c>
      <c r="F381" s="72"/>
      <c r="G381" s="71" t="s">
        <v>2</v>
      </c>
      <c r="H381" s="108" t="s">
        <v>1224</v>
      </c>
      <c r="I381" s="71"/>
      <c r="J381" s="70"/>
      <c r="K381" s="70"/>
      <c r="L381" s="70" t="s">
        <v>1223</v>
      </c>
    </row>
    <row r="382" spans="1:12" ht="30" customHeight="1" x14ac:dyDescent="0.25">
      <c r="A382" s="36"/>
      <c r="B382" s="36"/>
      <c r="C382" s="36"/>
      <c r="D382" s="69"/>
      <c r="E382" s="73">
        <v>3000000</v>
      </c>
      <c r="F382" s="70"/>
      <c r="G382" s="70" t="s">
        <v>2</v>
      </c>
      <c r="H382" s="107" t="s">
        <v>1227</v>
      </c>
      <c r="I382" s="70"/>
      <c r="J382" s="70"/>
      <c r="K382" s="70"/>
      <c r="L382" s="70" t="s">
        <v>1061</v>
      </c>
    </row>
    <row r="383" spans="1:12" ht="30" customHeight="1" x14ac:dyDescent="0.25">
      <c r="A383" s="42" t="s">
        <v>1228</v>
      </c>
      <c r="B383" s="42"/>
      <c r="C383" s="42"/>
      <c r="D383" s="69"/>
      <c r="E383" s="73">
        <f t="shared" ref="E383" si="57">G383*F383</f>
        <v>15000000</v>
      </c>
      <c r="F383" s="72">
        <v>0.05</v>
      </c>
      <c r="G383" s="71">
        <v>300000000</v>
      </c>
      <c r="H383" s="107" t="s">
        <v>958</v>
      </c>
      <c r="I383" s="70"/>
      <c r="J383" s="70"/>
      <c r="K383" s="70"/>
      <c r="L383" s="70" t="s">
        <v>830</v>
      </c>
    </row>
    <row r="384" spans="1:12" ht="30" customHeight="1" x14ac:dyDescent="0.25">
      <c r="A384" s="36" t="s">
        <v>1231</v>
      </c>
      <c r="B384" s="36"/>
      <c r="C384" s="36"/>
      <c r="D384" s="69"/>
      <c r="E384" s="71">
        <f t="shared" ref="E384:E385" si="58">G384*F384</f>
        <v>2450000</v>
      </c>
      <c r="F384" s="72">
        <v>4.9000000000000002E-2</v>
      </c>
      <c r="G384" s="71">
        <f>70000000-20000000</f>
        <v>50000000</v>
      </c>
      <c r="H384" s="108" t="s">
        <v>508</v>
      </c>
      <c r="I384" s="71"/>
      <c r="J384" s="70"/>
      <c r="K384" s="70"/>
      <c r="L384" s="70" t="s">
        <v>75</v>
      </c>
    </row>
    <row r="385" spans="1:12" ht="30" customHeight="1" x14ac:dyDescent="0.25">
      <c r="A385" s="36"/>
      <c r="B385" s="36"/>
      <c r="C385" s="36"/>
      <c r="D385" s="69"/>
      <c r="E385" s="71">
        <f t="shared" si="58"/>
        <v>4161000</v>
      </c>
      <c r="F385" s="72">
        <v>5.7000000000000002E-2</v>
      </c>
      <c r="G385" s="71">
        <v>73000000</v>
      </c>
      <c r="H385" s="108"/>
      <c r="I385" s="71"/>
      <c r="J385" s="70"/>
      <c r="K385" s="70"/>
      <c r="L385" s="70" t="s">
        <v>1234</v>
      </c>
    </row>
    <row r="386" spans="1:12" ht="30" customHeight="1" x14ac:dyDescent="0.25">
      <c r="A386" s="36" t="s">
        <v>1269</v>
      </c>
      <c r="B386" s="36"/>
      <c r="C386" s="36"/>
      <c r="D386" s="69"/>
      <c r="E386" s="71">
        <v>70000000</v>
      </c>
      <c r="F386" s="72"/>
      <c r="G386" s="71"/>
      <c r="H386" s="108" t="s">
        <v>1268</v>
      </c>
      <c r="I386" s="71"/>
      <c r="J386" s="70"/>
      <c r="K386" s="70"/>
      <c r="L386" s="70" t="s">
        <v>1267</v>
      </c>
    </row>
    <row r="387" spans="1:12" ht="30" customHeight="1" x14ac:dyDescent="0.25">
      <c r="A387" s="36" t="s">
        <v>1236</v>
      </c>
      <c r="B387" s="36"/>
      <c r="C387" s="36"/>
      <c r="D387" s="69"/>
      <c r="E387" s="71">
        <f>G387*F387</f>
        <v>1300000</v>
      </c>
      <c r="F387" s="72">
        <v>0.04</v>
      </c>
      <c r="G387" s="71">
        <v>32500000</v>
      </c>
      <c r="H387" s="108" t="s">
        <v>509</v>
      </c>
      <c r="I387" s="71"/>
      <c r="J387" s="70"/>
      <c r="K387" s="70"/>
      <c r="L387" s="70" t="s">
        <v>136</v>
      </c>
    </row>
    <row r="388" spans="1:12" ht="30" customHeight="1" x14ac:dyDescent="0.25">
      <c r="A388" s="36" t="s">
        <v>1242</v>
      </c>
      <c r="B388" s="36"/>
      <c r="C388" s="36"/>
      <c r="D388" s="69"/>
      <c r="E388" s="71"/>
      <c r="F388" s="72"/>
      <c r="G388" s="71">
        <v>100000000</v>
      </c>
      <c r="H388" s="108"/>
      <c r="I388" s="71"/>
      <c r="J388" s="70"/>
      <c r="K388" s="70"/>
      <c r="L388" s="70" t="s">
        <v>1238</v>
      </c>
    </row>
    <row r="389" spans="1:12" ht="30" customHeight="1" x14ac:dyDescent="0.25">
      <c r="A389" s="36" t="s">
        <v>531</v>
      </c>
      <c r="B389" s="36"/>
      <c r="C389" s="36"/>
      <c r="D389" s="69"/>
      <c r="E389" s="73">
        <f t="shared" ref="E389" si="59">G389*F389</f>
        <v>500000</v>
      </c>
      <c r="F389" s="74">
        <v>0.05</v>
      </c>
      <c r="G389" s="73">
        <v>10000000</v>
      </c>
      <c r="H389" s="110" t="s">
        <v>479</v>
      </c>
      <c r="I389" s="73"/>
      <c r="J389" s="80"/>
      <c r="K389" s="80"/>
      <c r="L389" s="80" t="s">
        <v>153</v>
      </c>
    </row>
    <row r="390" spans="1:12" ht="30" customHeight="1" x14ac:dyDescent="0.25">
      <c r="A390" s="36" t="s">
        <v>974</v>
      </c>
      <c r="B390" s="36"/>
      <c r="C390" s="36"/>
      <c r="D390" s="69"/>
      <c r="E390" s="73">
        <v>10500000</v>
      </c>
      <c r="F390" s="72">
        <v>0.04</v>
      </c>
      <c r="G390" s="73" t="s">
        <v>2</v>
      </c>
      <c r="H390" s="110" t="s">
        <v>596</v>
      </c>
      <c r="I390" s="73"/>
      <c r="J390" s="80"/>
      <c r="K390" s="80"/>
      <c r="L390" s="80" t="s">
        <v>595</v>
      </c>
    </row>
    <row r="391" spans="1:12" ht="30" customHeight="1" x14ac:dyDescent="0.25">
      <c r="A391" s="39" t="s">
        <v>1245</v>
      </c>
      <c r="B391" s="39"/>
      <c r="C391" s="39"/>
      <c r="D391" s="75"/>
      <c r="E391" s="71">
        <f t="shared" ref="E391" si="60">G391*F391</f>
        <v>10070000</v>
      </c>
      <c r="F391" s="72">
        <v>5.2999999999999999E-2</v>
      </c>
      <c r="G391" s="71">
        <v>190000000</v>
      </c>
      <c r="H391" s="108" t="s">
        <v>868</v>
      </c>
      <c r="I391" s="71"/>
      <c r="J391" s="70"/>
      <c r="K391" s="70"/>
      <c r="L391" s="70" t="s">
        <v>869</v>
      </c>
    </row>
    <row r="392" spans="1:12" ht="30" customHeight="1" x14ac:dyDescent="0.25">
      <c r="A392" s="55" t="s">
        <v>1248</v>
      </c>
      <c r="B392" s="55"/>
      <c r="C392" s="55"/>
      <c r="D392" s="101"/>
      <c r="E392" s="78">
        <f>G392*F392</f>
        <v>800000</v>
      </c>
      <c r="F392" s="79">
        <v>0.04</v>
      </c>
      <c r="G392" s="78">
        <v>20000000</v>
      </c>
      <c r="H392" s="127" t="s">
        <v>487</v>
      </c>
      <c r="I392" s="78"/>
      <c r="J392" s="77"/>
      <c r="K392" s="77"/>
      <c r="L392" s="77" t="s">
        <v>238</v>
      </c>
    </row>
    <row r="393" spans="1:12" ht="30" customHeight="1" x14ac:dyDescent="0.25">
      <c r="A393" s="42" t="s">
        <v>1250</v>
      </c>
      <c r="B393" s="42"/>
      <c r="C393" s="42"/>
      <c r="D393" s="69"/>
      <c r="E393" s="96">
        <f t="shared" ref="E393" si="61">G393*F393</f>
        <v>1500000</v>
      </c>
      <c r="F393" s="102">
        <v>0.05</v>
      </c>
      <c r="G393" s="96">
        <v>30000000</v>
      </c>
      <c r="H393" s="128" t="s">
        <v>801</v>
      </c>
      <c r="I393" s="103"/>
      <c r="J393" s="103"/>
      <c r="K393" s="103"/>
      <c r="L393" s="103" t="s">
        <v>800</v>
      </c>
    </row>
    <row r="394" spans="1:12" ht="30" customHeight="1" x14ac:dyDescent="0.25">
      <c r="A394" s="36"/>
      <c r="B394" s="36"/>
      <c r="C394" s="36"/>
      <c r="D394" s="69"/>
      <c r="E394" s="71">
        <f t="shared" ref="E394" si="62">G394*F394</f>
        <v>1000000</v>
      </c>
      <c r="F394" s="72">
        <v>0.04</v>
      </c>
      <c r="G394" s="71">
        <v>25000000</v>
      </c>
      <c r="H394" s="107">
        <v>993</v>
      </c>
      <c r="I394" s="70"/>
      <c r="J394" s="70"/>
      <c r="K394" s="70"/>
      <c r="L394" s="70" t="s">
        <v>1104</v>
      </c>
    </row>
    <row r="395" spans="1:12" ht="30" customHeight="1" x14ac:dyDescent="0.25">
      <c r="A395" s="39"/>
      <c r="B395" s="39"/>
      <c r="C395" s="39"/>
      <c r="D395" s="75"/>
      <c r="E395" s="71">
        <v>2500000</v>
      </c>
      <c r="F395" s="72"/>
      <c r="G395" s="73" t="s">
        <v>2</v>
      </c>
      <c r="H395" s="110"/>
      <c r="I395" s="73"/>
      <c r="J395" s="80"/>
      <c r="K395" s="80"/>
      <c r="L395" s="80" t="s">
        <v>1259</v>
      </c>
    </row>
    <row r="396" spans="1:12" ht="30" customHeight="1" x14ac:dyDescent="0.25">
      <c r="A396" s="36" t="s">
        <v>1273</v>
      </c>
      <c r="B396" s="36"/>
      <c r="C396" s="36"/>
      <c r="D396" s="69"/>
      <c r="E396" s="71">
        <f t="shared" ref="E396" si="63">G396*F396</f>
        <v>990000</v>
      </c>
      <c r="F396" s="72">
        <v>4.4999999999999998E-2</v>
      </c>
      <c r="G396" s="71">
        <v>22000000</v>
      </c>
      <c r="H396" s="108" t="s">
        <v>528</v>
      </c>
      <c r="I396" s="71"/>
      <c r="J396" s="70"/>
      <c r="K396" s="70"/>
      <c r="L396" s="70" t="s">
        <v>427</v>
      </c>
    </row>
    <row r="397" spans="1:12" ht="30" customHeight="1" x14ac:dyDescent="0.25">
      <c r="A397" s="36" t="s">
        <v>900</v>
      </c>
      <c r="B397" s="36"/>
      <c r="C397" s="36"/>
      <c r="D397" s="69"/>
      <c r="E397" s="71">
        <f>G397*F397</f>
        <v>500000</v>
      </c>
      <c r="F397" s="72">
        <v>0.05</v>
      </c>
      <c r="G397" s="73">
        <v>10000000</v>
      </c>
      <c r="H397" s="110" t="s">
        <v>523</v>
      </c>
      <c r="I397" s="73"/>
      <c r="J397" s="80"/>
      <c r="K397" s="80"/>
      <c r="L397" s="80" t="s">
        <v>1002</v>
      </c>
    </row>
    <row r="398" spans="1:12" ht="30" customHeight="1" x14ac:dyDescent="0.25">
      <c r="A398" s="36" t="s">
        <v>1275</v>
      </c>
      <c r="B398" s="36"/>
      <c r="C398" s="36"/>
      <c r="D398" s="69"/>
      <c r="E398" s="71">
        <f>G398*F398</f>
        <v>24750000</v>
      </c>
      <c r="F398" s="72">
        <v>4.4999999999999998E-2</v>
      </c>
      <c r="G398" s="71">
        <v>550000000</v>
      </c>
      <c r="H398" s="107" t="s">
        <v>315</v>
      </c>
      <c r="I398" s="80"/>
      <c r="J398" s="80"/>
      <c r="K398" s="70">
        <v>21</v>
      </c>
      <c r="L398" s="70" t="s">
        <v>314</v>
      </c>
    </row>
    <row r="399" spans="1:12" ht="30" customHeight="1" x14ac:dyDescent="0.25">
      <c r="A399" s="43" t="s">
        <v>1012</v>
      </c>
      <c r="B399" s="43"/>
      <c r="C399" s="43"/>
      <c r="D399" s="76"/>
      <c r="E399" s="78">
        <f>G399*F399</f>
        <v>2350000</v>
      </c>
      <c r="F399" s="79">
        <v>0.05</v>
      </c>
      <c r="G399" s="78">
        <v>47000000</v>
      </c>
      <c r="H399" s="127" t="s">
        <v>1276</v>
      </c>
      <c r="I399" s="78"/>
      <c r="J399" s="77"/>
      <c r="K399" s="77"/>
      <c r="L399" s="77" t="s">
        <v>31</v>
      </c>
    </row>
    <row r="400" spans="1:12" ht="30" customHeight="1" x14ac:dyDescent="0.25">
      <c r="A400" s="36" t="s">
        <v>902</v>
      </c>
      <c r="B400" s="36"/>
      <c r="C400" s="36"/>
      <c r="D400" s="69"/>
      <c r="E400" s="71">
        <f t="shared" ref="E400:E401" si="64">G400*F400</f>
        <v>270000</v>
      </c>
      <c r="F400" s="72">
        <v>4.4999999999999998E-2</v>
      </c>
      <c r="G400" s="71">
        <v>6000000</v>
      </c>
      <c r="H400" s="108" t="s">
        <v>351</v>
      </c>
      <c r="I400" s="71"/>
      <c r="J400" s="70"/>
      <c r="K400" s="70"/>
      <c r="L400" s="70" t="s">
        <v>1027</v>
      </c>
    </row>
    <row r="401" spans="1:12" ht="30" customHeight="1" x14ac:dyDescent="0.25">
      <c r="A401" s="36"/>
      <c r="B401" s="36"/>
      <c r="C401" s="36"/>
      <c r="D401" s="69"/>
      <c r="E401" s="71">
        <f t="shared" si="64"/>
        <v>500000</v>
      </c>
      <c r="F401" s="72">
        <v>0.05</v>
      </c>
      <c r="G401" s="71">
        <v>10000000</v>
      </c>
      <c r="H401" s="108"/>
      <c r="I401" s="71"/>
      <c r="J401" s="70"/>
      <c r="K401" s="70"/>
      <c r="L401" s="70" t="s">
        <v>1028</v>
      </c>
    </row>
    <row r="402" spans="1:12" ht="30" customHeight="1" x14ac:dyDescent="0.25">
      <c r="A402" s="42" t="s">
        <v>1050</v>
      </c>
      <c r="B402" s="42"/>
      <c r="C402" s="42"/>
      <c r="D402" s="69"/>
      <c r="E402" s="71">
        <v>5000000</v>
      </c>
      <c r="F402" s="70"/>
      <c r="G402" s="70" t="s">
        <v>2</v>
      </c>
      <c r="H402" s="107"/>
      <c r="I402" s="70"/>
      <c r="J402" s="70"/>
      <c r="K402" s="70"/>
      <c r="L402" s="70" t="s">
        <v>1035</v>
      </c>
    </row>
    <row r="403" spans="1:12" ht="30" customHeight="1" x14ac:dyDescent="0.25">
      <c r="A403" s="42" t="s">
        <v>1057</v>
      </c>
      <c r="B403" s="42"/>
      <c r="C403" s="42"/>
      <c r="D403" s="69"/>
      <c r="E403" s="96">
        <f t="shared" ref="E403" si="65">G403*F403</f>
        <v>9389900</v>
      </c>
      <c r="F403" s="102">
        <v>0.05</v>
      </c>
      <c r="G403" s="96">
        <v>187798000</v>
      </c>
      <c r="H403" s="129" t="s">
        <v>742</v>
      </c>
      <c r="I403" s="96"/>
      <c r="J403" s="103"/>
      <c r="K403" s="103"/>
      <c r="L403" s="103" t="s">
        <v>559</v>
      </c>
    </row>
    <row r="404" spans="1:12" ht="30" customHeight="1" x14ac:dyDescent="0.25">
      <c r="A404" s="36"/>
      <c r="B404" s="36"/>
      <c r="C404" s="36"/>
      <c r="D404" s="69"/>
      <c r="E404" s="71">
        <v>50000000</v>
      </c>
      <c r="F404" s="72">
        <v>0.04</v>
      </c>
      <c r="G404" s="96" t="s">
        <v>2</v>
      </c>
      <c r="H404" s="107" t="s">
        <v>922</v>
      </c>
      <c r="I404" s="70"/>
      <c r="J404" s="70"/>
      <c r="K404" s="70"/>
      <c r="L404" s="70" t="s">
        <v>921</v>
      </c>
    </row>
    <row r="405" spans="1:12" ht="30" customHeight="1" x14ac:dyDescent="0.25">
      <c r="A405" s="36"/>
      <c r="B405" s="36"/>
      <c r="C405" s="36"/>
      <c r="D405" s="69"/>
      <c r="E405" s="71">
        <f t="shared" ref="E405" si="66">G405*F405</f>
        <v>1350000</v>
      </c>
      <c r="F405" s="72">
        <v>4.4999999999999998E-2</v>
      </c>
      <c r="G405" s="71">
        <v>30000000</v>
      </c>
      <c r="H405" s="108" t="s">
        <v>447</v>
      </c>
      <c r="I405" s="71"/>
      <c r="J405" s="70"/>
      <c r="K405" s="70">
        <v>7</v>
      </c>
      <c r="L405" s="70" t="s">
        <v>446</v>
      </c>
    </row>
    <row r="406" spans="1:12" ht="30" customHeight="1" x14ac:dyDescent="0.25">
      <c r="A406" s="42" t="s">
        <v>1049</v>
      </c>
      <c r="B406" s="42"/>
      <c r="C406" s="42"/>
      <c r="D406" s="69"/>
      <c r="E406" s="71">
        <v>1800000</v>
      </c>
      <c r="F406" s="72"/>
      <c r="G406" s="71" t="s">
        <v>2</v>
      </c>
      <c r="H406" s="108" t="s">
        <v>253</v>
      </c>
      <c r="I406" s="71"/>
      <c r="J406" s="70"/>
      <c r="K406" s="70"/>
      <c r="L406" s="70" t="s">
        <v>628</v>
      </c>
    </row>
    <row r="407" spans="1:12" ht="30" customHeight="1" x14ac:dyDescent="0.25">
      <c r="A407" s="42" t="s">
        <v>1055</v>
      </c>
      <c r="B407" s="42"/>
      <c r="C407" s="42"/>
      <c r="D407" s="69"/>
      <c r="E407" s="96">
        <v>4000000</v>
      </c>
      <c r="F407" s="103"/>
      <c r="G407" s="103" t="s">
        <v>2</v>
      </c>
      <c r="H407" s="128" t="s">
        <v>728</v>
      </c>
      <c r="I407" s="103"/>
      <c r="J407" s="103"/>
      <c r="K407" s="103"/>
      <c r="L407" s="70" t="s">
        <v>666</v>
      </c>
    </row>
    <row r="408" spans="1:12" ht="30" customHeight="1" x14ac:dyDescent="0.25">
      <c r="A408" s="36" t="s">
        <v>1056</v>
      </c>
      <c r="B408" s="36"/>
      <c r="C408" s="36"/>
      <c r="D408" s="69"/>
      <c r="E408" s="71">
        <v>9000000</v>
      </c>
      <c r="F408" s="70"/>
      <c r="G408" s="103" t="s">
        <v>2</v>
      </c>
      <c r="H408" s="107">
        <v>1192</v>
      </c>
      <c r="I408" s="70"/>
      <c r="J408" s="70"/>
      <c r="K408" s="70"/>
      <c r="L408" s="70" t="s">
        <v>942</v>
      </c>
    </row>
    <row r="409" spans="1:12" ht="30" customHeight="1" x14ac:dyDescent="0.25">
      <c r="A409" s="46"/>
      <c r="B409" s="57"/>
      <c r="C409" s="57"/>
      <c r="D409" s="130"/>
      <c r="E409" s="73">
        <v>5100000</v>
      </c>
      <c r="F409" s="74"/>
      <c r="G409" s="71" t="s">
        <v>2</v>
      </c>
      <c r="H409" s="107" t="s">
        <v>1058</v>
      </c>
      <c r="I409" s="88"/>
      <c r="J409" s="88"/>
      <c r="K409" s="88"/>
      <c r="L409" s="80" t="s">
        <v>809</v>
      </c>
    </row>
    <row r="410" spans="1:12" ht="30" customHeight="1" x14ac:dyDescent="0.25">
      <c r="A410" s="36"/>
      <c r="B410" s="36"/>
      <c r="C410" s="36"/>
      <c r="D410" s="69"/>
      <c r="E410" s="71">
        <v>4400000</v>
      </c>
      <c r="F410" s="72">
        <v>0.04</v>
      </c>
      <c r="G410" s="71">
        <v>110000000</v>
      </c>
      <c r="H410" s="108"/>
      <c r="I410" s="71"/>
      <c r="J410" s="70"/>
      <c r="K410" s="70"/>
      <c r="L410" s="70" t="s">
        <v>673</v>
      </c>
    </row>
    <row r="411" spans="1:12" ht="30" customHeight="1" x14ac:dyDescent="0.25">
      <c r="A411" s="36"/>
      <c r="B411" s="36"/>
      <c r="C411" s="36"/>
      <c r="D411" s="69"/>
      <c r="E411" s="71">
        <f>G411*F411</f>
        <v>500000</v>
      </c>
      <c r="F411" s="72">
        <v>0.05</v>
      </c>
      <c r="G411" s="71">
        <v>10000000</v>
      </c>
      <c r="H411" s="107" t="s">
        <v>436</v>
      </c>
      <c r="I411" s="70"/>
      <c r="J411" s="70"/>
      <c r="K411" s="70">
        <v>8</v>
      </c>
      <c r="L411" s="70" t="s">
        <v>575</v>
      </c>
    </row>
    <row r="412" spans="1:12" ht="30" customHeight="1" x14ac:dyDescent="0.25">
      <c r="A412" s="36"/>
      <c r="B412" s="36"/>
      <c r="C412" s="36"/>
      <c r="D412" s="69"/>
      <c r="E412" s="73">
        <v>1000000</v>
      </c>
      <c r="F412" s="70"/>
      <c r="G412" s="70" t="s">
        <v>2</v>
      </c>
      <c r="H412" s="107">
        <v>2297</v>
      </c>
      <c r="I412" s="70"/>
      <c r="J412" s="70"/>
      <c r="K412" s="70"/>
      <c r="L412" s="70" t="s">
        <v>1060</v>
      </c>
    </row>
    <row r="413" spans="1:12" ht="30" customHeight="1" x14ac:dyDescent="0.25">
      <c r="A413" s="39" t="s">
        <v>1095</v>
      </c>
      <c r="B413" s="39"/>
      <c r="C413" s="39"/>
      <c r="D413" s="75"/>
      <c r="E413" s="71">
        <v>30000000</v>
      </c>
      <c r="F413" s="72"/>
      <c r="G413" s="71" t="s">
        <v>2</v>
      </c>
      <c r="H413" s="108" t="s">
        <v>700</v>
      </c>
      <c r="I413" s="71"/>
      <c r="J413" s="70"/>
      <c r="K413" s="70"/>
      <c r="L413" s="70" t="s">
        <v>699</v>
      </c>
    </row>
    <row r="414" spans="1:12" ht="30" customHeight="1" x14ac:dyDescent="0.25">
      <c r="A414" s="36"/>
      <c r="B414" s="36"/>
      <c r="C414" s="36"/>
      <c r="D414" s="69"/>
      <c r="E414" s="71">
        <v>3000000</v>
      </c>
      <c r="F414" s="70"/>
      <c r="G414" s="70" t="s">
        <v>2</v>
      </c>
      <c r="H414" s="107"/>
      <c r="I414" s="70"/>
      <c r="J414" s="70"/>
      <c r="K414" s="70"/>
      <c r="L414" s="70" t="s">
        <v>1062</v>
      </c>
    </row>
    <row r="415" spans="1:12" ht="30" customHeight="1" x14ac:dyDescent="0.25">
      <c r="A415" s="36" t="s">
        <v>1065</v>
      </c>
      <c r="B415" s="36"/>
      <c r="C415" s="36"/>
      <c r="D415" s="69"/>
      <c r="E415" s="71">
        <f>G415*F415</f>
        <v>3600000</v>
      </c>
      <c r="F415" s="72">
        <v>4.4999999999999998E-2</v>
      </c>
      <c r="G415" s="71">
        <v>80000000</v>
      </c>
      <c r="H415" s="108" t="s">
        <v>502</v>
      </c>
      <c r="I415" s="71"/>
      <c r="J415" s="70"/>
      <c r="K415" s="70"/>
      <c r="L415" s="70" t="s">
        <v>131</v>
      </c>
    </row>
    <row r="416" spans="1:12" ht="30" customHeight="1" x14ac:dyDescent="0.25">
      <c r="A416" s="36"/>
      <c r="B416" s="36"/>
      <c r="C416" s="36"/>
      <c r="D416" s="69"/>
      <c r="E416" s="71">
        <f t="shared" ref="E416:E417" si="67">G416*F416</f>
        <v>275000</v>
      </c>
      <c r="F416" s="72">
        <v>0.05</v>
      </c>
      <c r="G416" s="71">
        <v>5500000</v>
      </c>
      <c r="H416" s="107"/>
      <c r="I416" s="70"/>
      <c r="J416" s="70"/>
      <c r="K416" s="70"/>
      <c r="L416" s="70" t="s">
        <v>1069</v>
      </c>
    </row>
    <row r="417" spans="1:12" ht="30" customHeight="1" x14ac:dyDescent="0.25">
      <c r="A417" s="39" t="s">
        <v>1089</v>
      </c>
      <c r="B417" s="39"/>
      <c r="C417" s="39"/>
      <c r="D417" s="75"/>
      <c r="E417" s="71">
        <f t="shared" si="67"/>
        <v>10070000</v>
      </c>
      <c r="F417" s="72">
        <v>5.2999999999999999E-2</v>
      </c>
      <c r="G417" s="71">
        <v>190000000</v>
      </c>
      <c r="H417" s="108" t="s">
        <v>580</v>
      </c>
      <c r="I417" s="71"/>
      <c r="J417" s="71"/>
      <c r="K417" s="71"/>
      <c r="L417" s="71" t="s">
        <v>372</v>
      </c>
    </row>
    <row r="418" spans="1:12" ht="30" customHeight="1" x14ac:dyDescent="0.25">
      <c r="A418" s="36"/>
      <c r="B418" s="36"/>
      <c r="C418" s="36"/>
      <c r="D418" s="69"/>
      <c r="E418" s="71">
        <f>G418*F418</f>
        <v>6480000</v>
      </c>
      <c r="F418" s="72">
        <v>4.8000000000000001E-2</v>
      </c>
      <c r="G418" s="71">
        <v>135000000</v>
      </c>
      <c r="H418" s="108" t="s">
        <v>470</v>
      </c>
      <c r="I418" s="71"/>
      <c r="J418" s="71"/>
      <c r="K418" s="71">
        <v>15</v>
      </c>
      <c r="L418" s="71" t="s">
        <v>237</v>
      </c>
    </row>
    <row r="419" spans="1:12" ht="30" customHeight="1" x14ac:dyDescent="0.25">
      <c r="A419" s="36"/>
      <c r="B419" s="36"/>
      <c r="C419" s="36"/>
      <c r="D419" s="69"/>
      <c r="E419" s="71">
        <v>12000000</v>
      </c>
      <c r="F419" s="70"/>
      <c r="G419" s="70" t="s">
        <v>2</v>
      </c>
      <c r="H419" s="107"/>
      <c r="I419" s="70"/>
      <c r="J419" s="70"/>
      <c r="K419" s="70"/>
      <c r="L419" s="70" t="s">
        <v>1074</v>
      </c>
    </row>
    <row r="420" spans="1:12" ht="30" customHeight="1" x14ac:dyDescent="0.25">
      <c r="A420" s="42" t="s">
        <v>1076</v>
      </c>
      <c r="B420" s="42"/>
      <c r="C420" s="42"/>
      <c r="D420" s="69"/>
      <c r="E420" s="71">
        <v>4400000</v>
      </c>
      <c r="F420" s="72"/>
      <c r="G420" s="71" t="s">
        <v>2</v>
      </c>
      <c r="H420" s="108"/>
      <c r="I420" s="71"/>
      <c r="J420" s="70"/>
      <c r="K420" s="70"/>
      <c r="L420" s="70" t="s">
        <v>552</v>
      </c>
    </row>
    <row r="421" spans="1:12" ht="30" customHeight="1" x14ac:dyDescent="0.25">
      <c r="A421" s="36" t="s">
        <v>1079</v>
      </c>
      <c r="B421" s="36"/>
      <c r="C421" s="36"/>
      <c r="D421" s="69"/>
      <c r="E421" s="71">
        <f t="shared" ref="E421" si="68">G421*F421</f>
        <v>5100000</v>
      </c>
      <c r="F421" s="72">
        <v>0.05</v>
      </c>
      <c r="G421" s="71">
        <f>90000000+7800000+4200000</f>
        <v>102000000</v>
      </c>
      <c r="H421" s="131" t="s">
        <v>721</v>
      </c>
      <c r="I421" s="71"/>
      <c r="J421" s="70"/>
      <c r="K421" s="70"/>
      <c r="L421" s="104" t="s">
        <v>1078</v>
      </c>
    </row>
    <row r="422" spans="1:12" ht="30" customHeight="1" x14ac:dyDescent="0.25">
      <c r="A422" s="36" t="s">
        <v>1088</v>
      </c>
      <c r="B422" s="36"/>
      <c r="C422" s="36"/>
      <c r="D422" s="69"/>
      <c r="E422" s="71">
        <f t="shared" ref="E422" si="69">G422*F422</f>
        <v>2500000</v>
      </c>
      <c r="F422" s="72">
        <v>0.05</v>
      </c>
      <c r="G422" s="71">
        <v>50000000</v>
      </c>
      <c r="H422" s="108"/>
      <c r="I422" s="71"/>
      <c r="J422" s="70"/>
      <c r="K422" s="70"/>
      <c r="L422" s="70" t="s">
        <v>623</v>
      </c>
    </row>
    <row r="423" spans="1:12" ht="30" customHeight="1" x14ac:dyDescent="0.25">
      <c r="A423" s="36" t="s">
        <v>1090</v>
      </c>
      <c r="B423" s="36"/>
      <c r="C423" s="36"/>
      <c r="D423" s="69"/>
      <c r="E423" s="71">
        <f t="shared" ref="E423:E424" si="70">G423*F423</f>
        <v>0</v>
      </c>
      <c r="F423" s="72">
        <v>0.05</v>
      </c>
      <c r="G423" s="71">
        <f>13000000-5000000-8000000</f>
        <v>0</v>
      </c>
      <c r="H423" s="107" t="s">
        <v>987</v>
      </c>
      <c r="I423" s="70"/>
      <c r="J423" s="70"/>
      <c r="K423" s="70"/>
      <c r="L423" s="70" t="s">
        <v>985</v>
      </c>
    </row>
    <row r="424" spans="1:12" ht="30" customHeight="1" x14ac:dyDescent="0.25">
      <c r="A424" s="41"/>
      <c r="B424" s="41"/>
      <c r="C424" s="41"/>
      <c r="D424" s="81"/>
      <c r="E424" s="71">
        <f t="shared" si="70"/>
        <v>200000</v>
      </c>
      <c r="F424" s="72">
        <v>0.04</v>
      </c>
      <c r="G424" s="71">
        <v>5000000</v>
      </c>
      <c r="H424" s="108" t="s">
        <v>291</v>
      </c>
      <c r="I424" s="71"/>
      <c r="J424" s="70"/>
      <c r="K424" s="70"/>
      <c r="L424" s="70" t="s">
        <v>145</v>
      </c>
    </row>
    <row r="425" spans="1:12" ht="30" customHeight="1" x14ac:dyDescent="0.25">
      <c r="A425" s="36"/>
      <c r="B425" s="36"/>
      <c r="C425" s="36"/>
      <c r="D425" s="69"/>
      <c r="E425" s="73">
        <v>4000000</v>
      </c>
      <c r="F425" s="70"/>
      <c r="G425" s="70" t="s">
        <v>2</v>
      </c>
      <c r="H425" s="107">
        <v>1573</v>
      </c>
      <c r="I425" s="70"/>
      <c r="J425" s="70"/>
      <c r="K425" s="70"/>
      <c r="L425" s="70" t="s">
        <v>1094</v>
      </c>
    </row>
    <row r="426" spans="1:12" ht="30" customHeight="1" x14ac:dyDescent="0.25">
      <c r="A426" s="36"/>
      <c r="B426" s="36"/>
      <c r="C426" s="36"/>
      <c r="D426" s="69"/>
      <c r="E426" s="71">
        <f t="shared" ref="E426:E427" si="71">G426*F426</f>
        <v>400000</v>
      </c>
      <c r="F426" s="72">
        <v>0.04</v>
      </c>
      <c r="G426" s="71">
        <v>10000000</v>
      </c>
      <c r="H426" s="107" t="s">
        <v>280</v>
      </c>
      <c r="I426" s="70"/>
      <c r="J426" s="70"/>
      <c r="K426" s="70"/>
      <c r="L426" s="70" t="s">
        <v>519</v>
      </c>
    </row>
    <row r="427" spans="1:12" ht="30" customHeight="1" x14ac:dyDescent="0.25">
      <c r="A427" s="36"/>
      <c r="B427" s="36"/>
      <c r="C427" s="36"/>
      <c r="D427" s="69"/>
      <c r="E427" s="71">
        <f t="shared" si="71"/>
        <v>5000000</v>
      </c>
      <c r="F427" s="72">
        <v>0.05</v>
      </c>
      <c r="G427" s="71">
        <v>100000000</v>
      </c>
      <c r="H427" s="107" t="s">
        <v>543</v>
      </c>
      <c r="I427" s="70"/>
      <c r="J427" s="70"/>
      <c r="K427" s="70"/>
      <c r="L427" s="70" t="s">
        <v>505</v>
      </c>
    </row>
    <row r="428" spans="1:12" ht="30" customHeight="1" x14ac:dyDescent="0.25">
      <c r="A428" s="36"/>
      <c r="B428" s="36"/>
      <c r="C428" s="36"/>
      <c r="D428" s="69"/>
      <c r="E428" s="73">
        <v>5000000</v>
      </c>
      <c r="F428" s="74">
        <v>0.04</v>
      </c>
      <c r="G428" s="73">
        <v>123000000</v>
      </c>
      <c r="H428" s="110" t="s">
        <v>979</v>
      </c>
      <c r="I428" s="73"/>
      <c r="J428" s="80"/>
      <c r="K428" s="80"/>
      <c r="L428" s="80" t="s">
        <v>169</v>
      </c>
    </row>
    <row r="429" spans="1:12" ht="30" customHeight="1" x14ac:dyDescent="0.25">
      <c r="A429" s="39" t="s">
        <v>1109</v>
      </c>
      <c r="B429" s="39"/>
      <c r="C429" s="39"/>
      <c r="D429" s="75"/>
      <c r="E429" s="73">
        <f t="shared" ref="E429" si="72">G429*F429</f>
        <v>1600000</v>
      </c>
      <c r="F429" s="72">
        <v>0.04</v>
      </c>
      <c r="G429" s="96">
        <v>40000000</v>
      </c>
      <c r="H429" s="107" t="s">
        <v>981</v>
      </c>
      <c r="I429" s="70"/>
      <c r="J429" s="70"/>
      <c r="K429" s="70"/>
      <c r="L429" s="70" t="s">
        <v>400</v>
      </c>
    </row>
    <row r="430" spans="1:12" ht="30" customHeight="1" x14ac:dyDescent="0.25">
      <c r="A430" s="36" t="s">
        <v>1039</v>
      </c>
      <c r="B430" s="36"/>
      <c r="C430" s="36"/>
      <c r="D430" s="69"/>
      <c r="E430" s="71">
        <f t="shared" ref="E430" si="73">G430*F430</f>
        <v>3500000.0000000005</v>
      </c>
      <c r="F430" s="72">
        <v>7.0000000000000007E-2</v>
      </c>
      <c r="G430" s="71">
        <v>50000000</v>
      </c>
      <c r="H430" s="107" t="s">
        <v>1112</v>
      </c>
      <c r="I430" s="70"/>
      <c r="J430" s="70"/>
      <c r="K430" s="70"/>
      <c r="L430" s="70" t="s">
        <v>1111</v>
      </c>
    </row>
    <row r="431" spans="1:12" ht="30" customHeight="1" x14ac:dyDescent="0.25">
      <c r="A431" s="36" t="s">
        <v>1122</v>
      </c>
      <c r="B431" s="36"/>
      <c r="C431" s="36"/>
      <c r="D431" s="69"/>
      <c r="E431" s="73">
        <f>G431*F431</f>
        <v>2250000</v>
      </c>
      <c r="F431" s="74">
        <v>4.4999999999999998E-2</v>
      </c>
      <c r="G431" s="73">
        <v>50000000</v>
      </c>
      <c r="H431" s="108" t="s">
        <v>499</v>
      </c>
      <c r="I431" s="71"/>
      <c r="J431" s="70"/>
      <c r="K431" s="70"/>
      <c r="L431" s="70" t="s">
        <v>498</v>
      </c>
    </row>
    <row r="432" spans="1:12" ht="30" customHeight="1" x14ac:dyDescent="0.25">
      <c r="A432" s="36"/>
      <c r="B432" s="43"/>
      <c r="C432" s="43"/>
      <c r="D432" s="76"/>
      <c r="E432" s="78">
        <v>6400000</v>
      </c>
      <c r="F432" s="79"/>
      <c r="G432" s="78" t="s">
        <v>2</v>
      </c>
      <c r="H432" s="109" t="s">
        <v>723</v>
      </c>
      <c r="I432" s="77"/>
      <c r="J432" s="77"/>
      <c r="K432" s="77"/>
      <c r="L432" s="77" t="s">
        <v>655</v>
      </c>
    </row>
    <row r="433" spans="1:12" ht="30" customHeight="1" x14ac:dyDescent="0.25">
      <c r="A433" s="36" t="s">
        <v>1116</v>
      </c>
      <c r="B433" s="43"/>
      <c r="C433" s="43"/>
      <c r="D433" s="76"/>
      <c r="E433" s="78">
        <v>8000000</v>
      </c>
      <c r="F433" s="79"/>
      <c r="G433" s="78" t="s">
        <v>2</v>
      </c>
      <c r="H433" s="109" t="s">
        <v>1115</v>
      </c>
      <c r="I433" s="77"/>
      <c r="J433" s="77"/>
      <c r="K433" s="77"/>
      <c r="L433" s="77" t="s">
        <v>1114</v>
      </c>
    </row>
    <row r="434" spans="1:12" ht="30" customHeight="1" x14ac:dyDescent="0.25">
      <c r="A434" s="36"/>
      <c r="B434" s="36"/>
      <c r="C434" s="36"/>
      <c r="D434" s="69"/>
      <c r="E434" s="71">
        <v>5000000</v>
      </c>
      <c r="F434" s="70"/>
      <c r="G434" s="70" t="s">
        <v>2</v>
      </c>
      <c r="H434" s="107"/>
      <c r="I434" s="70"/>
      <c r="J434" s="70"/>
      <c r="K434" s="70"/>
      <c r="L434" s="70" t="s">
        <v>1117</v>
      </c>
    </row>
    <row r="435" spans="1:12" ht="30" customHeight="1" x14ac:dyDescent="0.25">
      <c r="A435" s="36"/>
      <c r="B435" s="36"/>
      <c r="C435" s="36"/>
      <c r="D435" s="69"/>
      <c r="E435" s="71">
        <f t="shared" ref="E435" si="74">G435*F435</f>
        <v>450000</v>
      </c>
      <c r="F435" s="72">
        <v>4.4999999999999998E-2</v>
      </c>
      <c r="G435" s="71">
        <v>10000000</v>
      </c>
      <c r="H435" s="107" t="s">
        <v>1119</v>
      </c>
      <c r="I435" s="70"/>
      <c r="J435" s="70"/>
      <c r="K435" s="70"/>
      <c r="L435" s="70" t="s">
        <v>1118</v>
      </c>
    </row>
    <row r="436" spans="1:12" ht="30" customHeight="1" x14ac:dyDescent="0.25">
      <c r="A436" s="36" t="s">
        <v>1150</v>
      </c>
      <c r="B436" s="36"/>
      <c r="C436" s="36"/>
      <c r="D436" s="69"/>
      <c r="E436" s="71">
        <v>12000000</v>
      </c>
      <c r="F436" s="72">
        <v>0.05</v>
      </c>
      <c r="G436" s="71" t="s">
        <v>2</v>
      </c>
      <c r="H436" s="107" t="s">
        <v>1151</v>
      </c>
      <c r="I436" s="70"/>
      <c r="J436" s="70"/>
      <c r="K436" s="70"/>
      <c r="L436" s="70" t="s">
        <v>1149</v>
      </c>
    </row>
    <row r="437" spans="1:12" ht="30" customHeight="1" x14ac:dyDescent="0.25">
      <c r="A437" s="39" t="s">
        <v>1152</v>
      </c>
      <c r="B437" s="39"/>
      <c r="C437" s="39"/>
      <c r="D437" s="75"/>
      <c r="E437" s="73">
        <v>7000000</v>
      </c>
      <c r="F437" s="74"/>
      <c r="G437" s="73"/>
      <c r="H437" s="110" t="s">
        <v>909</v>
      </c>
      <c r="I437" s="73"/>
      <c r="J437" s="80"/>
      <c r="K437" s="80"/>
      <c r="L437" s="80" t="s">
        <v>602</v>
      </c>
    </row>
    <row r="438" spans="1:12" ht="30" customHeight="1" x14ac:dyDescent="0.25">
      <c r="A438" s="36"/>
      <c r="B438" s="36"/>
      <c r="C438" s="36"/>
      <c r="D438" s="69"/>
      <c r="E438" s="71">
        <v>500000</v>
      </c>
      <c r="F438" s="70"/>
      <c r="G438" s="70" t="s">
        <v>2</v>
      </c>
      <c r="H438" s="107" t="s">
        <v>1159</v>
      </c>
      <c r="I438" s="70"/>
      <c r="J438" s="70"/>
      <c r="K438" s="70"/>
      <c r="L438" s="70" t="s">
        <v>1158</v>
      </c>
    </row>
    <row r="439" spans="1:12" ht="30" customHeight="1" x14ac:dyDescent="0.25">
      <c r="A439" s="36"/>
      <c r="B439" s="36"/>
      <c r="C439" s="36"/>
      <c r="D439" s="69"/>
      <c r="E439" s="71">
        <v>28000000</v>
      </c>
      <c r="F439" s="72">
        <v>0.05</v>
      </c>
      <c r="G439" s="71" t="s">
        <v>2</v>
      </c>
      <c r="H439" s="108" t="s">
        <v>1162</v>
      </c>
      <c r="I439" s="71"/>
      <c r="J439" s="70"/>
      <c r="K439" s="70"/>
      <c r="L439" s="70" t="s">
        <v>1161</v>
      </c>
    </row>
    <row r="440" spans="1:12" ht="30" customHeight="1" x14ac:dyDescent="0.25">
      <c r="A440" s="36" t="s">
        <v>766</v>
      </c>
      <c r="B440" s="36"/>
      <c r="C440" s="36"/>
      <c r="D440" s="69"/>
      <c r="E440" s="71">
        <f>G440*F440</f>
        <v>1750000</v>
      </c>
      <c r="F440" s="72">
        <v>0.05</v>
      </c>
      <c r="G440" s="96">
        <v>35000000</v>
      </c>
      <c r="H440" s="115"/>
      <c r="I440" s="80"/>
      <c r="J440" s="80"/>
      <c r="K440" s="80"/>
      <c r="L440" s="70" t="s">
        <v>114</v>
      </c>
    </row>
    <row r="441" spans="1:12" ht="30" customHeight="1" x14ac:dyDescent="0.25">
      <c r="A441" s="36" t="s">
        <v>920</v>
      </c>
      <c r="B441" s="36"/>
      <c r="C441" s="36"/>
      <c r="D441" s="69"/>
      <c r="E441" s="71">
        <f>G441*F441</f>
        <v>4500000</v>
      </c>
      <c r="F441" s="72">
        <v>4.4999999999999998E-2</v>
      </c>
      <c r="G441" s="71">
        <v>100000000</v>
      </c>
      <c r="H441" s="107" t="s">
        <v>745</v>
      </c>
      <c r="I441" s="71"/>
      <c r="J441" s="70" t="s">
        <v>186</v>
      </c>
      <c r="K441" s="70">
        <v>1</v>
      </c>
      <c r="L441" s="70" t="s">
        <v>185</v>
      </c>
    </row>
    <row r="442" spans="1:12" ht="30" customHeight="1" x14ac:dyDescent="0.25">
      <c r="A442" s="36"/>
      <c r="B442" s="36"/>
      <c r="C442" s="36"/>
      <c r="D442" s="69"/>
      <c r="E442" s="71">
        <v>450000</v>
      </c>
      <c r="F442" s="70"/>
      <c r="G442" s="70" t="s">
        <v>2</v>
      </c>
      <c r="H442" s="107">
        <v>7034</v>
      </c>
      <c r="I442" s="70"/>
      <c r="J442" s="70"/>
      <c r="K442" s="70"/>
      <c r="L442" s="70" t="s">
        <v>915</v>
      </c>
    </row>
    <row r="443" spans="1:12" ht="30" customHeight="1" x14ac:dyDescent="0.25">
      <c r="A443" s="36"/>
      <c r="B443" s="36"/>
      <c r="C443" s="36"/>
      <c r="D443" s="69"/>
      <c r="E443" s="71">
        <v>10000000</v>
      </c>
      <c r="F443" s="70"/>
      <c r="G443" s="70" t="s">
        <v>2</v>
      </c>
      <c r="H443" s="107">
        <v>1290</v>
      </c>
      <c r="I443" s="70"/>
      <c r="J443" s="70"/>
      <c r="K443" s="70"/>
      <c r="L443" s="70" t="s">
        <v>916</v>
      </c>
    </row>
    <row r="444" spans="1:12" ht="30" customHeight="1" x14ac:dyDescent="0.25">
      <c r="A444" s="36"/>
      <c r="B444" s="36"/>
      <c r="C444" s="36"/>
      <c r="D444" s="69"/>
      <c r="E444" s="71">
        <f>G444*F444</f>
        <v>200000</v>
      </c>
      <c r="F444" s="72">
        <v>0.04</v>
      </c>
      <c r="G444" s="71">
        <v>5000000</v>
      </c>
      <c r="H444" s="107" t="s">
        <v>924</v>
      </c>
      <c r="I444" s="70"/>
      <c r="J444" s="70"/>
      <c r="K444" s="70"/>
      <c r="L444" s="70" t="s">
        <v>923</v>
      </c>
    </row>
    <row r="445" spans="1:12" ht="30" customHeight="1" x14ac:dyDescent="0.25">
      <c r="A445" s="36" t="s">
        <v>622</v>
      </c>
      <c r="B445" s="36"/>
      <c r="C445" s="36"/>
      <c r="D445" s="69"/>
      <c r="E445" s="71">
        <f t="shared" ref="E445" si="75">G445*F445</f>
        <v>19980000</v>
      </c>
      <c r="F445" s="72">
        <v>5.3999999999999999E-2</v>
      </c>
      <c r="G445" s="71">
        <v>370000000</v>
      </c>
      <c r="H445" s="107">
        <v>5338386743</v>
      </c>
      <c r="I445" s="70"/>
      <c r="J445" s="70"/>
      <c r="K445" s="70">
        <v>1</v>
      </c>
      <c r="L445" s="70" t="s">
        <v>194</v>
      </c>
    </row>
    <row r="446" spans="1:12" ht="30" customHeight="1" x14ac:dyDescent="0.25">
      <c r="A446" s="36"/>
      <c r="B446" s="36"/>
      <c r="C446" s="36"/>
      <c r="D446" s="69"/>
      <c r="E446" s="71">
        <f>G446*F446</f>
        <v>850000</v>
      </c>
      <c r="F446" s="72">
        <v>0.05</v>
      </c>
      <c r="G446" s="81">
        <f>9000000+8000000</f>
        <v>17000000</v>
      </c>
      <c r="H446" s="107"/>
      <c r="I446" s="70"/>
      <c r="J446" s="70"/>
      <c r="K446" s="70"/>
      <c r="L446" s="70" t="s">
        <v>947</v>
      </c>
    </row>
    <row r="447" spans="1:12" ht="30" customHeight="1" x14ac:dyDescent="0.25">
      <c r="A447" s="36"/>
      <c r="B447" s="36"/>
      <c r="C447" s="36"/>
      <c r="D447" s="69"/>
      <c r="E447" s="71">
        <v>32000000</v>
      </c>
      <c r="F447" s="70"/>
      <c r="G447" s="70" t="s">
        <v>2</v>
      </c>
      <c r="H447" s="107" t="s">
        <v>950</v>
      </c>
      <c r="I447" s="70"/>
      <c r="J447" s="70"/>
      <c r="K447" s="70"/>
      <c r="L447" s="70" t="s">
        <v>949</v>
      </c>
    </row>
    <row r="448" spans="1:12" ht="30" customHeight="1" x14ac:dyDescent="0.25">
      <c r="A448" s="36"/>
      <c r="B448" s="36"/>
      <c r="C448" s="36"/>
      <c r="D448" s="69"/>
      <c r="E448" s="71">
        <v>20000000</v>
      </c>
      <c r="F448" s="70"/>
      <c r="G448" s="70" t="s">
        <v>2</v>
      </c>
      <c r="H448" s="107">
        <v>4872797981</v>
      </c>
      <c r="I448" s="70"/>
      <c r="J448" s="70"/>
      <c r="K448" s="70"/>
      <c r="L448" s="70" t="s">
        <v>951</v>
      </c>
    </row>
    <row r="449" spans="1:12" ht="30" customHeight="1" x14ac:dyDescent="0.25">
      <c r="A449" s="39" t="s">
        <v>961</v>
      </c>
      <c r="B449" s="39"/>
      <c r="C449" s="39"/>
      <c r="D449" s="75"/>
      <c r="E449" s="71">
        <f t="shared" ref="E449" si="76">G449*F449</f>
        <v>27500000</v>
      </c>
      <c r="F449" s="72">
        <v>0.05</v>
      </c>
      <c r="G449" s="71">
        <v>550000000</v>
      </c>
      <c r="H449" s="115" t="s">
        <v>625</v>
      </c>
      <c r="I449" s="80"/>
      <c r="J449" s="80"/>
      <c r="K449" s="80"/>
      <c r="L449" s="70" t="s">
        <v>340</v>
      </c>
    </row>
    <row r="450" spans="1:12" ht="30" customHeight="1" x14ac:dyDescent="0.25">
      <c r="A450" s="39"/>
      <c r="B450" s="39"/>
      <c r="C450" s="39"/>
      <c r="D450" s="75"/>
      <c r="E450" s="73">
        <f t="shared" ref="E450:E451" si="77">G450*F450</f>
        <v>275000</v>
      </c>
      <c r="F450" s="74">
        <v>0.05</v>
      </c>
      <c r="G450" s="71">
        <v>5500000</v>
      </c>
      <c r="H450" s="108"/>
      <c r="I450" s="71"/>
      <c r="J450" s="70"/>
      <c r="K450" s="70"/>
      <c r="L450" s="70" t="s">
        <v>956</v>
      </c>
    </row>
    <row r="451" spans="1:12" ht="30" customHeight="1" x14ac:dyDescent="0.25">
      <c r="A451" s="41" t="s">
        <v>843</v>
      </c>
      <c r="B451" s="41"/>
      <c r="C451" s="41"/>
      <c r="D451" s="81"/>
      <c r="E451" s="71">
        <f t="shared" si="77"/>
        <v>25000000</v>
      </c>
      <c r="F451" s="72">
        <v>0.05</v>
      </c>
      <c r="G451" s="71">
        <v>500000000</v>
      </c>
      <c r="H451" s="107" t="s">
        <v>473</v>
      </c>
      <c r="I451" s="70"/>
      <c r="J451" s="70"/>
      <c r="K451" s="70"/>
      <c r="L451" s="70" t="s">
        <v>640</v>
      </c>
    </row>
    <row r="452" spans="1:12" ht="30" customHeight="1" x14ac:dyDescent="0.25">
      <c r="A452" s="36"/>
      <c r="B452" s="36"/>
      <c r="C452" s="36"/>
      <c r="D452" s="69"/>
      <c r="E452" s="71">
        <f t="shared" ref="E452" si="78">G452*F452</f>
        <v>8000000</v>
      </c>
      <c r="F452" s="72">
        <v>0.04</v>
      </c>
      <c r="G452" s="71">
        <v>200000000</v>
      </c>
      <c r="H452" s="108" t="s">
        <v>20</v>
      </c>
      <c r="I452" s="71"/>
      <c r="J452" s="70"/>
      <c r="K452" s="70">
        <v>3</v>
      </c>
      <c r="L452" s="70" t="s">
        <v>962</v>
      </c>
    </row>
    <row r="453" spans="1:12" ht="30" customHeight="1" x14ac:dyDescent="0.25">
      <c r="A453" s="36"/>
      <c r="B453" s="36"/>
      <c r="C453" s="36"/>
      <c r="D453" s="69"/>
      <c r="E453" s="71">
        <v>80000</v>
      </c>
      <c r="F453" s="70"/>
      <c r="G453" s="70" t="s">
        <v>2</v>
      </c>
      <c r="H453" s="107"/>
      <c r="I453" s="70"/>
      <c r="J453" s="70"/>
      <c r="K453" s="70"/>
      <c r="L453" s="70" t="s">
        <v>963</v>
      </c>
    </row>
    <row r="454" spans="1:12" ht="30" customHeight="1" x14ac:dyDescent="0.25">
      <c r="A454" s="46" t="s">
        <v>887</v>
      </c>
      <c r="B454" s="46"/>
      <c r="C454" s="46"/>
      <c r="D454" s="95"/>
      <c r="E454" s="71">
        <f>G454*F454</f>
        <v>1001000</v>
      </c>
      <c r="F454" s="72">
        <v>7.6999999999999999E-2</v>
      </c>
      <c r="G454" s="71">
        <v>13000000</v>
      </c>
      <c r="H454" s="113"/>
      <c r="I454" s="88"/>
      <c r="J454" s="88"/>
      <c r="K454" s="88"/>
      <c r="L454" s="88" t="s">
        <v>885</v>
      </c>
    </row>
    <row r="455" spans="1:12" ht="30" customHeight="1" x14ac:dyDescent="0.25">
      <c r="A455" s="36"/>
      <c r="B455" s="36"/>
      <c r="C455" s="36"/>
      <c r="D455" s="69"/>
      <c r="E455" s="73">
        <v>1000000</v>
      </c>
      <c r="F455" s="74"/>
      <c r="G455" s="73" t="s">
        <v>2</v>
      </c>
      <c r="H455" s="107"/>
      <c r="I455" s="70"/>
      <c r="J455" s="70"/>
      <c r="K455" s="70"/>
      <c r="L455" s="70" t="s">
        <v>967</v>
      </c>
    </row>
    <row r="456" spans="1:12" ht="30" customHeight="1" x14ac:dyDescent="0.25">
      <c r="A456" s="36"/>
      <c r="B456" s="36"/>
      <c r="C456" s="36"/>
      <c r="D456" s="69"/>
      <c r="E456" s="73">
        <v>2000000</v>
      </c>
      <c r="F456" s="70"/>
      <c r="G456" s="73" t="s">
        <v>2</v>
      </c>
      <c r="H456" s="107"/>
      <c r="I456" s="70"/>
      <c r="J456" s="70"/>
      <c r="K456" s="70"/>
      <c r="L456" s="70" t="s">
        <v>968</v>
      </c>
    </row>
    <row r="457" spans="1:12" ht="30" customHeight="1" x14ac:dyDescent="0.25">
      <c r="A457" s="39"/>
      <c r="B457" s="39"/>
      <c r="C457" s="39"/>
      <c r="D457" s="75"/>
      <c r="E457" s="71">
        <v>5000000</v>
      </c>
      <c r="F457" s="72"/>
      <c r="G457" s="71" t="s">
        <v>2</v>
      </c>
      <c r="H457" s="108"/>
      <c r="I457" s="71"/>
      <c r="J457" s="70"/>
      <c r="K457" s="70"/>
      <c r="L457" s="70" t="s">
        <v>970</v>
      </c>
    </row>
    <row r="458" spans="1:12" ht="30" customHeight="1" x14ac:dyDescent="0.25">
      <c r="A458" s="36" t="s">
        <v>1024</v>
      </c>
      <c r="B458" s="36"/>
      <c r="C458" s="36"/>
      <c r="D458" s="69"/>
      <c r="E458" s="71">
        <f t="shared" ref="E458:E460" si="79">G458*F458</f>
        <v>9000000</v>
      </c>
      <c r="F458" s="72">
        <v>0.05</v>
      </c>
      <c r="G458" s="71">
        <v>180000000</v>
      </c>
      <c r="H458" s="108">
        <v>8673522050</v>
      </c>
      <c r="I458" s="71"/>
      <c r="J458" s="71"/>
      <c r="K458" s="71"/>
      <c r="L458" s="71" t="s">
        <v>980</v>
      </c>
    </row>
    <row r="459" spans="1:12" ht="30" customHeight="1" x14ac:dyDescent="0.25">
      <c r="A459" s="42" t="s">
        <v>891</v>
      </c>
      <c r="B459" s="42"/>
      <c r="C459" s="42"/>
      <c r="D459" s="69"/>
      <c r="E459" s="96">
        <f t="shared" si="79"/>
        <v>1350000</v>
      </c>
      <c r="F459" s="102">
        <v>4.4999999999999998E-2</v>
      </c>
      <c r="G459" s="96">
        <v>30000000</v>
      </c>
      <c r="H459" s="125" t="s">
        <v>389</v>
      </c>
      <c r="I459" s="98"/>
      <c r="J459" s="100"/>
      <c r="K459" s="100"/>
      <c r="L459" s="100" t="s">
        <v>388</v>
      </c>
    </row>
    <row r="460" spans="1:12" ht="30" customHeight="1" x14ac:dyDescent="0.25">
      <c r="A460" s="42" t="s">
        <v>982</v>
      </c>
      <c r="B460" s="42"/>
      <c r="C460" s="42"/>
      <c r="D460" s="69"/>
      <c r="E460" s="96">
        <f t="shared" si="79"/>
        <v>1800000</v>
      </c>
      <c r="F460" s="102">
        <v>4.4999999999999998E-2</v>
      </c>
      <c r="G460" s="96">
        <v>40000000</v>
      </c>
      <c r="H460" s="107" t="s">
        <v>317</v>
      </c>
      <c r="I460" s="70"/>
      <c r="J460" s="70"/>
      <c r="K460" s="70"/>
      <c r="L460" s="70" t="s">
        <v>316</v>
      </c>
    </row>
    <row r="461" spans="1:12" s="46" customFormat="1" ht="30" customHeight="1" x14ac:dyDescent="0.25">
      <c r="A461" s="36"/>
      <c r="B461" s="36"/>
      <c r="C461" s="36"/>
      <c r="D461" s="69"/>
      <c r="E461" s="96">
        <v>5000000</v>
      </c>
      <c r="F461" s="70"/>
      <c r="G461" s="70"/>
      <c r="H461" s="107"/>
      <c r="I461" s="70"/>
      <c r="J461" s="70"/>
      <c r="K461" s="70"/>
      <c r="L461" s="70" t="s">
        <v>983</v>
      </c>
    </row>
    <row r="462" spans="1:12" ht="30" customHeight="1" x14ac:dyDescent="0.25">
      <c r="A462" s="39"/>
      <c r="B462" s="39"/>
      <c r="C462" s="39"/>
      <c r="D462" s="75"/>
      <c r="E462" s="71">
        <f>G462*F462</f>
        <v>3600000</v>
      </c>
      <c r="F462" s="72">
        <v>4.4999999999999998E-2</v>
      </c>
      <c r="G462" s="71">
        <v>80000000</v>
      </c>
      <c r="H462" s="108" t="s">
        <v>288</v>
      </c>
      <c r="I462" s="71"/>
      <c r="J462" s="70"/>
      <c r="K462" s="70"/>
      <c r="L462" s="70" t="s">
        <v>287</v>
      </c>
    </row>
    <row r="463" spans="1:12" ht="30" customHeight="1" x14ac:dyDescent="0.25">
      <c r="A463" s="39"/>
      <c r="B463" s="39"/>
      <c r="C463" s="39"/>
      <c r="D463" s="75"/>
      <c r="E463" s="71">
        <f>G463*F463</f>
        <v>2700000</v>
      </c>
      <c r="F463" s="72">
        <v>4.4999999999999998E-2</v>
      </c>
      <c r="G463" s="71">
        <v>60000000</v>
      </c>
      <c r="H463" s="108" t="s">
        <v>986</v>
      </c>
      <c r="I463" s="71"/>
      <c r="J463" s="70"/>
      <c r="K463" s="70"/>
      <c r="L463" s="70" t="s">
        <v>882</v>
      </c>
    </row>
    <row r="464" spans="1:12" ht="30" customHeight="1" x14ac:dyDescent="0.25">
      <c r="A464" s="36"/>
      <c r="B464" s="36"/>
      <c r="C464" s="36"/>
      <c r="D464" s="69"/>
      <c r="E464" s="71">
        <v>2500000</v>
      </c>
      <c r="F464" s="70"/>
      <c r="G464" s="70" t="s">
        <v>2</v>
      </c>
      <c r="H464" s="107" t="s">
        <v>991</v>
      </c>
      <c r="I464" s="70"/>
      <c r="J464" s="70"/>
      <c r="K464" s="70"/>
      <c r="L464" s="70" t="s">
        <v>990</v>
      </c>
    </row>
    <row r="465" spans="1:12" ht="30" customHeight="1" x14ac:dyDescent="0.25">
      <c r="A465" s="36"/>
      <c r="B465" s="36"/>
      <c r="C465" s="36"/>
      <c r="D465" s="69"/>
      <c r="E465" s="71">
        <f t="shared" ref="E465:E467" si="80">G465*F465</f>
        <v>1000000</v>
      </c>
      <c r="F465" s="72">
        <v>0.05</v>
      </c>
      <c r="G465" s="71">
        <v>20000000</v>
      </c>
      <c r="H465" s="108" t="s">
        <v>894</v>
      </c>
      <c r="I465" s="71"/>
      <c r="J465" s="70"/>
      <c r="K465" s="70"/>
      <c r="L465" s="70" t="s">
        <v>893</v>
      </c>
    </row>
    <row r="466" spans="1:12" ht="30" customHeight="1" x14ac:dyDescent="0.25">
      <c r="A466" s="36" t="s">
        <v>449</v>
      </c>
      <c r="B466" s="36"/>
      <c r="C466" s="36"/>
      <c r="D466" s="69"/>
      <c r="E466" s="71">
        <f t="shared" si="80"/>
        <v>2200000</v>
      </c>
      <c r="F466" s="72">
        <v>4.3999999999999997E-2</v>
      </c>
      <c r="G466" s="71">
        <v>50000000</v>
      </c>
      <c r="H466" s="108" t="s">
        <v>685</v>
      </c>
      <c r="I466" s="71"/>
      <c r="J466" s="70"/>
      <c r="K466" s="70"/>
      <c r="L466" s="70" t="s">
        <v>684</v>
      </c>
    </row>
    <row r="467" spans="1:12" ht="30" customHeight="1" x14ac:dyDescent="0.25">
      <c r="A467" s="36" t="s">
        <v>994</v>
      </c>
      <c r="B467" s="36"/>
      <c r="C467" s="36"/>
      <c r="D467" s="69"/>
      <c r="E467" s="71">
        <f t="shared" si="80"/>
        <v>1600000</v>
      </c>
      <c r="F467" s="72">
        <v>0.04</v>
      </c>
      <c r="G467" s="71">
        <v>40000000</v>
      </c>
      <c r="H467" s="108" t="s">
        <v>283</v>
      </c>
      <c r="I467" s="71"/>
      <c r="J467" s="70"/>
      <c r="K467" s="70">
        <v>20</v>
      </c>
      <c r="L467" s="70" t="s">
        <v>181</v>
      </c>
    </row>
    <row r="468" spans="1:12" ht="30" customHeight="1" x14ac:dyDescent="0.25">
      <c r="A468" s="36"/>
      <c r="B468" s="36"/>
      <c r="C468" s="36"/>
      <c r="D468" s="69"/>
      <c r="E468" s="70">
        <v>4000000</v>
      </c>
      <c r="F468" s="70"/>
      <c r="G468" s="70" t="s">
        <v>2</v>
      </c>
      <c r="H468" s="107" t="s">
        <v>996</v>
      </c>
      <c r="I468" s="70"/>
      <c r="J468" s="70"/>
      <c r="K468" s="70"/>
      <c r="L468" s="70" t="s">
        <v>995</v>
      </c>
    </row>
    <row r="469" spans="1:12" ht="30" customHeight="1" x14ac:dyDescent="0.25">
      <c r="A469" s="36"/>
      <c r="B469" s="36"/>
      <c r="C469" s="36"/>
      <c r="D469" s="69"/>
      <c r="E469" s="71">
        <f t="shared" ref="E469" si="81">G469*F469</f>
        <v>6000000</v>
      </c>
      <c r="F469" s="72">
        <v>0.04</v>
      </c>
      <c r="G469" s="71">
        <v>150000000</v>
      </c>
      <c r="H469" s="107" t="s">
        <v>1001</v>
      </c>
      <c r="I469" s="70"/>
      <c r="J469" s="70"/>
      <c r="K469" s="70"/>
      <c r="L469" s="70" t="s">
        <v>1000</v>
      </c>
    </row>
    <row r="470" spans="1:12" ht="30" customHeight="1" x14ac:dyDescent="0.25">
      <c r="A470" s="43"/>
      <c r="B470" s="43"/>
      <c r="C470" s="43"/>
      <c r="D470" s="76"/>
      <c r="E470" s="71">
        <f>G470*F470</f>
        <v>1600000</v>
      </c>
      <c r="F470" s="72">
        <v>0.04</v>
      </c>
      <c r="G470" s="71">
        <v>40000000</v>
      </c>
      <c r="H470" s="109" t="s">
        <v>648</v>
      </c>
      <c r="I470" s="77"/>
      <c r="J470" s="77"/>
      <c r="K470" s="77"/>
      <c r="L470" s="77" t="s">
        <v>646</v>
      </c>
    </row>
    <row r="471" spans="1:12" ht="30" customHeight="1" x14ac:dyDescent="0.25">
      <c r="A471" s="36"/>
      <c r="B471" s="36"/>
      <c r="C471" s="36"/>
      <c r="D471" s="69"/>
      <c r="E471" s="71">
        <v>3800000</v>
      </c>
      <c r="F471" s="72"/>
      <c r="G471" s="70"/>
      <c r="H471" s="107" t="s">
        <v>1006</v>
      </c>
      <c r="I471" s="70"/>
      <c r="J471" s="70"/>
      <c r="K471" s="70"/>
      <c r="L471" s="70" t="s">
        <v>1005</v>
      </c>
    </row>
    <row r="472" spans="1:12" ht="30" customHeight="1" x14ac:dyDescent="0.25">
      <c r="A472" s="36"/>
      <c r="B472" s="36"/>
      <c r="C472" s="36"/>
      <c r="D472" s="69"/>
      <c r="E472" s="71">
        <f t="shared" ref="E472" si="82">G472*F472</f>
        <v>2016000</v>
      </c>
      <c r="F472" s="72">
        <v>4.8000000000000001E-2</v>
      </c>
      <c r="G472" s="71">
        <v>42000000</v>
      </c>
      <c r="H472" s="108" t="s">
        <v>896</v>
      </c>
      <c r="I472" s="71"/>
      <c r="J472" s="70"/>
      <c r="K472" s="70"/>
      <c r="L472" s="70" t="s">
        <v>714</v>
      </c>
    </row>
    <row r="473" spans="1:12" ht="30" customHeight="1" x14ac:dyDescent="0.25">
      <c r="A473" s="36" t="s">
        <v>1017</v>
      </c>
      <c r="B473" s="36"/>
      <c r="C473" s="36"/>
      <c r="D473" s="69"/>
      <c r="E473" s="71"/>
      <c r="F473" s="72"/>
      <c r="G473" s="71">
        <v>10000000</v>
      </c>
      <c r="H473" s="107" t="s">
        <v>1018</v>
      </c>
      <c r="I473" s="80"/>
      <c r="J473" s="80"/>
      <c r="K473" s="70"/>
      <c r="L473" s="70" t="s">
        <v>1016</v>
      </c>
    </row>
    <row r="474" spans="1:12" ht="30" customHeight="1" x14ac:dyDescent="0.25">
      <c r="A474" s="36" t="s">
        <v>793</v>
      </c>
      <c r="B474" s="36"/>
      <c r="C474" s="36"/>
      <c r="D474" s="69"/>
      <c r="E474" s="73">
        <f>G474*F474</f>
        <v>120000</v>
      </c>
      <c r="F474" s="74">
        <v>0.04</v>
      </c>
      <c r="G474" s="114">
        <v>3000000</v>
      </c>
      <c r="H474" s="110" t="s">
        <v>582</v>
      </c>
      <c r="I474" s="73"/>
      <c r="J474" s="80"/>
      <c r="K474" s="80"/>
      <c r="L474" s="80" t="s">
        <v>794</v>
      </c>
    </row>
    <row r="475" spans="1:12" ht="30" customHeight="1" x14ac:dyDescent="0.25">
      <c r="A475" s="36"/>
      <c r="B475" s="36"/>
      <c r="C475" s="36"/>
      <c r="D475" s="69"/>
      <c r="E475" s="71">
        <v>2000000</v>
      </c>
      <c r="F475" s="72"/>
      <c r="G475" s="71" t="s">
        <v>2</v>
      </c>
      <c r="H475" s="108"/>
      <c r="I475" s="71"/>
      <c r="J475" s="70"/>
      <c r="K475" s="70"/>
      <c r="L475" s="70" t="s">
        <v>722</v>
      </c>
    </row>
    <row r="476" spans="1:12" ht="30" customHeight="1" x14ac:dyDescent="0.25">
      <c r="A476" s="39" t="s">
        <v>746</v>
      </c>
      <c r="B476" s="39"/>
      <c r="C476" s="39"/>
      <c r="D476" s="75"/>
      <c r="E476" s="73">
        <f t="shared" ref="E476:E477" si="83">G476*F476</f>
        <v>300000</v>
      </c>
      <c r="F476" s="74">
        <v>0.05</v>
      </c>
      <c r="G476" s="73">
        <v>6000000</v>
      </c>
      <c r="H476" s="110"/>
      <c r="I476" s="73"/>
      <c r="J476" s="80"/>
      <c r="K476" s="80"/>
      <c r="L476" s="80" t="s">
        <v>147</v>
      </c>
    </row>
    <row r="477" spans="1:12" ht="30" customHeight="1" x14ac:dyDescent="0.25">
      <c r="A477" s="36"/>
      <c r="B477" s="36"/>
      <c r="C477" s="36"/>
      <c r="D477" s="69"/>
      <c r="E477" s="71">
        <f t="shared" si="83"/>
        <v>500000</v>
      </c>
      <c r="F477" s="72">
        <v>0.05</v>
      </c>
      <c r="G477" s="71">
        <v>10000000</v>
      </c>
      <c r="H477" s="108" t="s">
        <v>354</v>
      </c>
      <c r="I477" s="71"/>
      <c r="J477" s="70"/>
      <c r="K477" s="70"/>
      <c r="L477" s="70" t="s">
        <v>258</v>
      </c>
    </row>
    <row r="478" spans="1:12" ht="30" customHeight="1" x14ac:dyDescent="0.25">
      <c r="A478" s="36"/>
      <c r="B478" s="36"/>
      <c r="C478" s="36"/>
      <c r="D478" s="69"/>
      <c r="E478" s="71">
        <v>9000000</v>
      </c>
      <c r="F478" s="72"/>
      <c r="G478" s="70" t="s">
        <v>2</v>
      </c>
      <c r="H478" s="107" t="s">
        <v>341</v>
      </c>
      <c r="I478" s="70"/>
      <c r="J478" s="70"/>
      <c r="K478" s="70"/>
      <c r="L478" s="70" t="s">
        <v>770</v>
      </c>
    </row>
    <row r="479" spans="1:12" ht="30" customHeight="1" x14ac:dyDescent="0.25">
      <c r="A479" s="42" t="s">
        <v>771</v>
      </c>
      <c r="B479" s="42"/>
      <c r="C479" s="42"/>
      <c r="D479" s="69"/>
      <c r="E479" s="71">
        <f>G479*F479</f>
        <v>2250000</v>
      </c>
      <c r="F479" s="72">
        <v>4.4999999999999998E-2</v>
      </c>
      <c r="G479" s="71">
        <v>50000000</v>
      </c>
      <c r="H479" s="108" t="s">
        <v>191</v>
      </c>
      <c r="I479" s="71"/>
      <c r="J479" s="70" t="s">
        <v>186</v>
      </c>
      <c r="K479" s="70">
        <v>6</v>
      </c>
      <c r="L479" s="70" t="s">
        <v>192</v>
      </c>
    </row>
    <row r="480" spans="1:12" ht="30" customHeight="1" x14ac:dyDescent="0.25">
      <c r="A480" s="36"/>
      <c r="B480" s="36"/>
      <c r="C480" s="36"/>
      <c r="D480" s="69"/>
      <c r="E480" s="71">
        <f>G480*F480</f>
        <v>5000000</v>
      </c>
      <c r="F480" s="72">
        <v>0.05</v>
      </c>
      <c r="G480" s="71">
        <v>100000000</v>
      </c>
      <c r="H480" s="108"/>
      <c r="I480" s="71"/>
      <c r="J480" s="70"/>
      <c r="K480" s="70"/>
      <c r="L480" s="70" t="s">
        <v>785</v>
      </c>
    </row>
    <row r="481" spans="1:12" ht="30" customHeight="1" x14ac:dyDescent="0.25">
      <c r="A481" s="36"/>
      <c r="B481" s="36"/>
      <c r="C481" s="36"/>
      <c r="D481" s="69"/>
      <c r="E481" s="71">
        <f>G481*F481</f>
        <v>2000000</v>
      </c>
      <c r="F481" s="72">
        <v>0.04</v>
      </c>
      <c r="G481" s="71">
        <v>50000000</v>
      </c>
      <c r="H481" s="108"/>
      <c r="I481" s="71"/>
      <c r="J481" s="70"/>
      <c r="K481" s="70"/>
      <c r="L481" s="70" t="s">
        <v>677</v>
      </c>
    </row>
    <row r="482" spans="1:12" ht="30" customHeight="1" x14ac:dyDescent="0.25">
      <c r="A482" s="36"/>
      <c r="B482" s="36"/>
      <c r="C482" s="36"/>
      <c r="D482" s="69"/>
      <c r="E482" s="71">
        <f t="shared" ref="E482" si="84">G482*F482</f>
        <v>1200000</v>
      </c>
      <c r="F482" s="72">
        <v>4.8000000000000001E-2</v>
      </c>
      <c r="G482" s="71">
        <v>25000000</v>
      </c>
      <c r="H482" s="107"/>
      <c r="I482" s="70"/>
      <c r="J482" s="70"/>
      <c r="K482" s="70"/>
      <c r="L482" s="70" t="s">
        <v>802</v>
      </c>
    </row>
    <row r="483" spans="1:12" ht="30" customHeight="1" x14ac:dyDescent="0.25">
      <c r="A483" s="36"/>
      <c r="B483" s="36"/>
      <c r="C483" s="36"/>
      <c r="D483" s="69"/>
      <c r="E483" s="71">
        <f t="shared" ref="E483:E484" si="85">G483*F483</f>
        <v>250000</v>
      </c>
      <c r="F483" s="72">
        <v>0.05</v>
      </c>
      <c r="G483" s="81">
        <v>5000000</v>
      </c>
      <c r="H483" s="107"/>
      <c r="I483" s="70"/>
      <c r="J483" s="70"/>
      <c r="K483" s="70"/>
      <c r="L483" s="70" t="s">
        <v>870</v>
      </c>
    </row>
    <row r="484" spans="1:12" ht="30" customHeight="1" x14ac:dyDescent="0.25">
      <c r="A484" s="36"/>
      <c r="B484" s="36"/>
      <c r="C484" s="36"/>
      <c r="D484" s="69"/>
      <c r="E484" s="71">
        <f t="shared" si="85"/>
        <v>2600000</v>
      </c>
      <c r="F484" s="72">
        <v>0.04</v>
      </c>
      <c r="G484" s="71">
        <v>65000000</v>
      </c>
      <c r="H484" s="108" t="s">
        <v>579</v>
      </c>
      <c r="I484" s="71"/>
      <c r="J484" s="70"/>
      <c r="K484" s="70"/>
      <c r="L484" s="70" t="s">
        <v>135</v>
      </c>
    </row>
    <row r="485" spans="1:12" ht="30" customHeight="1" x14ac:dyDescent="0.25">
      <c r="A485" s="39"/>
      <c r="B485" s="39"/>
      <c r="C485" s="39"/>
      <c r="D485" s="75"/>
      <c r="E485" s="71">
        <v>10000000</v>
      </c>
      <c r="F485" s="72">
        <v>0.05</v>
      </c>
      <c r="G485" s="71" t="s">
        <v>2</v>
      </c>
      <c r="H485" s="108" t="s">
        <v>736</v>
      </c>
      <c r="I485" s="71"/>
      <c r="J485" s="70"/>
      <c r="K485" s="70"/>
      <c r="L485" s="70" t="s">
        <v>735</v>
      </c>
    </row>
    <row r="486" spans="1:12" ht="30" customHeight="1" x14ac:dyDescent="0.25">
      <c r="A486" s="36" t="s">
        <v>835</v>
      </c>
      <c r="B486" s="36"/>
      <c r="C486" s="36"/>
      <c r="D486" s="69"/>
      <c r="E486" s="71">
        <v>1400000</v>
      </c>
      <c r="F486" s="72"/>
      <c r="G486" s="71" t="s">
        <v>2</v>
      </c>
      <c r="H486" s="108" t="s">
        <v>834</v>
      </c>
      <c r="I486" s="71"/>
      <c r="J486" s="70"/>
      <c r="K486" s="70"/>
      <c r="L486" s="70" t="s">
        <v>636</v>
      </c>
    </row>
    <row r="487" spans="1:12" ht="30" customHeight="1" x14ac:dyDescent="0.25">
      <c r="A487" s="47"/>
      <c r="B487" s="47"/>
      <c r="C487" s="47"/>
      <c r="D487" s="81"/>
      <c r="E487" s="96">
        <f t="shared" ref="E487" si="86">G487*F487</f>
        <v>23715000</v>
      </c>
      <c r="F487" s="102">
        <v>4.4999999999999998E-2</v>
      </c>
      <c r="G487" s="96">
        <v>527000000</v>
      </c>
      <c r="H487" s="129" t="s">
        <v>500</v>
      </c>
      <c r="I487" s="96"/>
      <c r="J487" s="103"/>
      <c r="K487" s="103"/>
      <c r="L487" s="103" t="s">
        <v>840</v>
      </c>
    </row>
    <row r="488" spans="1:12" ht="30" customHeight="1" x14ac:dyDescent="0.25">
      <c r="A488" s="39" t="s">
        <v>873</v>
      </c>
      <c r="B488" s="39"/>
      <c r="C488" s="39"/>
      <c r="D488" s="75"/>
      <c r="E488" s="73">
        <f>G488*F488</f>
        <v>6435000</v>
      </c>
      <c r="F488" s="74">
        <v>4.4999999999999998E-2</v>
      </c>
      <c r="G488" s="73">
        <v>143000000</v>
      </c>
      <c r="H488" s="110" t="s">
        <v>702</v>
      </c>
      <c r="I488" s="73"/>
      <c r="J488" s="80"/>
      <c r="K488" s="80"/>
      <c r="L488" s="80" t="s">
        <v>133</v>
      </c>
    </row>
    <row r="489" spans="1:12" ht="30" customHeight="1" x14ac:dyDescent="0.25">
      <c r="A489" s="39" t="s">
        <v>866</v>
      </c>
      <c r="B489" s="39"/>
      <c r="C489" s="39"/>
      <c r="D489" s="75"/>
      <c r="E489" s="71">
        <f>G489*F489</f>
        <v>12250000</v>
      </c>
      <c r="F489" s="72">
        <v>0.05</v>
      </c>
      <c r="G489" s="71">
        <f>150000000+50000000+85000000-40000000</f>
        <v>245000000</v>
      </c>
      <c r="H489" s="108" t="s">
        <v>321</v>
      </c>
      <c r="I489" s="71" t="s">
        <v>320</v>
      </c>
      <c r="J489" s="71" t="s">
        <v>319</v>
      </c>
      <c r="K489" s="71">
        <v>1</v>
      </c>
      <c r="L489" s="71" t="s">
        <v>318</v>
      </c>
    </row>
    <row r="490" spans="1:12" ht="30" customHeight="1" x14ac:dyDescent="0.25">
      <c r="A490" s="51"/>
      <c r="B490" s="51"/>
      <c r="C490" s="51"/>
      <c r="D490" s="95"/>
      <c r="E490" s="71">
        <f>G490*F490</f>
        <v>2925000</v>
      </c>
      <c r="F490" s="88">
        <v>4.4999999999999998E-2</v>
      </c>
      <c r="G490" s="71">
        <v>65000000</v>
      </c>
      <c r="H490" s="113" t="s">
        <v>143</v>
      </c>
      <c r="I490" s="88"/>
      <c r="J490" s="88"/>
      <c r="K490" s="88"/>
      <c r="L490" s="88" t="s">
        <v>127</v>
      </c>
    </row>
    <row r="491" spans="1:12" ht="30" customHeight="1" x14ac:dyDescent="0.25">
      <c r="A491" s="36" t="s">
        <v>881</v>
      </c>
      <c r="B491" s="36"/>
      <c r="C491" s="36"/>
      <c r="D491" s="69"/>
      <c r="E491" s="71">
        <f t="shared" ref="E491" si="87">G491*F491</f>
        <v>50000</v>
      </c>
      <c r="F491" s="74">
        <v>0.05</v>
      </c>
      <c r="G491" s="71">
        <v>1000000</v>
      </c>
      <c r="H491" s="108" t="s">
        <v>709</v>
      </c>
      <c r="I491" s="71"/>
      <c r="J491" s="70"/>
      <c r="K491" s="70"/>
      <c r="L491" s="70" t="s">
        <v>520</v>
      </c>
    </row>
    <row r="492" spans="1:12" ht="30" customHeight="1" x14ac:dyDescent="0.25">
      <c r="A492" s="47" t="s">
        <v>910</v>
      </c>
      <c r="B492" s="47"/>
      <c r="C492" s="47"/>
      <c r="D492" s="81"/>
      <c r="E492" s="96">
        <f t="shared" ref="E492" si="88">G492*F492</f>
        <v>2025000</v>
      </c>
      <c r="F492" s="102">
        <v>4.4999999999999998E-2</v>
      </c>
      <c r="G492" s="96">
        <v>45000000</v>
      </c>
      <c r="H492" s="129" t="s">
        <v>911</v>
      </c>
      <c r="I492" s="96"/>
      <c r="J492" s="96"/>
      <c r="K492" s="96">
        <v>15</v>
      </c>
      <c r="L492" s="98" t="s">
        <v>274</v>
      </c>
    </row>
    <row r="493" spans="1:12" ht="30" customHeight="1" x14ac:dyDescent="0.25">
      <c r="A493" s="42" t="s">
        <v>892</v>
      </c>
      <c r="B493" s="42"/>
      <c r="C493" s="42"/>
      <c r="D493" s="69"/>
      <c r="E493" s="96">
        <f t="shared" ref="E493" si="89">G493*F493</f>
        <v>6500000</v>
      </c>
      <c r="F493" s="102">
        <v>0.05</v>
      </c>
      <c r="G493" s="96">
        <v>130000000</v>
      </c>
      <c r="H493" s="107" t="s">
        <v>276</v>
      </c>
      <c r="I493" s="70"/>
      <c r="J493" s="70"/>
      <c r="K493" s="70">
        <v>23</v>
      </c>
      <c r="L493" s="70" t="s">
        <v>275</v>
      </c>
    </row>
    <row r="494" spans="1:12" ht="30" customHeight="1" x14ac:dyDescent="0.25">
      <c r="A494" s="47" t="s">
        <v>901</v>
      </c>
      <c r="B494" s="47"/>
      <c r="C494" s="47"/>
      <c r="D494" s="81"/>
      <c r="E494" s="96">
        <f t="shared" ref="E494" si="90">G494*F494</f>
        <v>2400000</v>
      </c>
      <c r="F494" s="102">
        <v>0.04</v>
      </c>
      <c r="G494" s="96">
        <v>60000000</v>
      </c>
      <c r="H494" s="128" t="s">
        <v>311</v>
      </c>
      <c r="I494" s="103"/>
      <c r="J494" s="103"/>
      <c r="K494" s="103">
        <v>25</v>
      </c>
      <c r="L494" s="103" t="s">
        <v>310</v>
      </c>
    </row>
    <row r="495" spans="1:12" ht="30" customHeight="1" x14ac:dyDescent="0.25">
      <c r="A495" s="36"/>
      <c r="B495" s="36"/>
      <c r="C495" s="36"/>
      <c r="D495" s="69"/>
      <c r="E495" s="71">
        <v>450000</v>
      </c>
      <c r="F495" s="72"/>
      <c r="G495" s="71"/>
      <c r="H495" s="108"/>
      <c r="I495" s="71"/>
      <c r="J495" s="70"/>
      <c r="K495" s="70"/>
      <c r="L495" s="70" t="s">
        <v>904</v>
      </c>
    </row>
    <row r="496" spans="1:12" ht="30" customHeight="1" x14ac:dyDescent="0.25">
      <c r="A496" s="36"/>
      <c r="B496" s="36"/>
      <c r="C496" s="36"/>
      <c r="D496" s="69"/>
      <c r="E496" s="71">
        <v>7000000</v>
      </c>
      <c r="F496" s="72"/>
      <c r="G496" s="71"/>
      <c r="H496" s="108" t="s">
        <v>606</v>
      </c>
      <c r="I496" s="71"/>
      <c r="J496" s="70"/>
      <c r="K496" s="70"/>
      <c r="L496" s="70" t="s">
        <v>733</v>
      </c>
    </row>
    <row r="497" spans="1:12" ht="30" customHeight="1" x14ac:dyDescent="0.25">
      <c r="A497" s="36"/>
      <c r="B497" s="36"/>
      <c r="C497" s="36"/>
      <c r="D497" s="69"/>
      <c r="E497" s="71">
        <v>2250000</v>
      </c>
      <c r="F497" s="70"/>
      <c r="G497" s="70"/>
      <c r="H497" s="107"/>
      <c r="I497" s="70"/>
      <c r="J497" s="70"/>
      <c r="K497" s="70"/>
      <c r="L497" s="70" t="s">
        <v>665</v>
      </c>
    </row>
    <row r="498" spans="1:12" ht="30" customHeight="1" x14ac:dyDescent="0.25">
      <c r="A498" s="36"/>
      <c r="B498" s="36"/>
      <c r="C498" s="36"/>
      <c r="D498" s="69"/>
      <c r="E498" s="71">
        <f t="shared" ref="E498" si="91">G498*F498</f>
        <v>10500000</v>
      </c>
      <c r="F498" s="72">
        <v>0.05</v>
      </c>
      <c r="G498" s="71">
        <v>210000000</v>
      </c>
      <c r="H498" s="108" t="s">
        <v>423</v>
      </c>
      <c r="I498" s="71"/>
      <c r="J498" s="70"/>
      <c r="K498" s="70"/>
      <c r="L498" s="70" t="s">
        <v>422</v>
      </c>
    </row>
    <row r="499" spans="1:12" ht="30" customHeight="1" x14ac:dyDescent="0.25">
      <c r="A499" s="36"/>
      <c r="B499" s="36"/>
      <c r="C499" s="36"/>
      <c r="D499" s="69"/>
      <c r="E499" s="71">
        <f>G499*F499</f>
        <v>1250000</v>
      </c>
      <c r="F499" s="72">
        <v>0.05</v>
      </c>
      <c r="G499" s="71">
        <v>25000000</v>
      </c>
      <c r="H499" s="110"/>
      <c r="I499" s="73"/>
      <c r="J499" s="80"/>
      <c r="K499" s="80"/>
      <c r="L499" s="80" t="s">
        <v>856</v>
      </c>
    </row>
    <row r="500" spans="1:12" ht="30" customHeight="1" x14ac:dyDescent="0.25">
      <c r="A500" s="36"/>
      <c r="B500" s="36"/>
      <c r="C500" s="36"/>
      <c r="D500" s="69"/>
      <c r="E500" s="71">
        <v>9000000</v>
      </c>
      <c r="F500" s="70"/>
      <c r="G500" s="70"/>
      <c r="H500" s="107"/>
      <c r="I500" s="70"/>
      <c r="J500" s="70"/>
      <c r="K500" s="70"/>
      <c r="L500" s="70" t="s">
        <v>662</v>
      </c>
    </row>
    <row r="501" spans="1:12" ht="30" customHeight="1" x14ac:dyDescent="0.25">
      <c r="A501" s="36"/>
      <c r="B501" s="36"/>
      <c r="C501" s="36"/>
      <c r="D501" s="69"/>
      <c r="E501" s="71">
        <f t="shared" ref="E501:E502" si="92">G501*F501</f>
        <v>450000</v>
      </c>
      <c r="F501" s="72">
        <v>4.4999999999999998E-2</v>
      </c>
      <c r="G501" s="71">
        <v>10000000</v>
      </c>
      <c r="H501" s="108" t="s">
        <v>350</v>
      </c>
      <c r="I501" s="71"/>
      <c r="J501" s="70"/>
      <c r="K501" s="70">
        <v>4</v>
      </c>
      <c r="L501" s="70" t="s">
        <v>336</v>
      </c>
    </row>
    <row r="502" spans="1:12" ht="30" customHeight="1" x14ac:dyDescent="0.25">
      <c r="A502" s="36" t="s">
        <v>672</v>
      </c>
      <c r="B502" s="36"/>
      <c r="C502" s="36"/>
      <c r="D502" s="69"/>
      <c r="E502" s="71">
        <f t="shared" si="92"/>
        <v>500000</v>
      </c>
      <c r="F502" s="72">
        <v>0.05</v>
      </c>
      <c r="G502" s="71">
        <v>10000000</v>
      </c>
      <c r="H502" s="108" t="s">
        <v>556</v>
      </c>
      <c r="I502" s="71"/>
      <c r="J502" s="70"/>
      <c r="K502" s="70"/>
      <c r="L502" s="70" t="s">
        <v>555</v>
      </c>
    </row>
    <row r="503" spans="1:12" ht="30" customHeight="1" x14ac:dyDescent="0.25">
      <c r="A503" s="36"/>
      <c r="B503" s="36"/>
      <c r="C503" s="36"/>
      <c r="D503" s="69"/>
      <c r="E503" s="71">
        <v>675000</v>
      </c>
      <c r="F503" s="72"/>
      <c r="G503" s="71"/>
      <c r="H503" s="108" t="s">
        <v>22</v>
      </c>
      <c r="I503" s="71"/>
      <c r="J503" s="70"/>
      <c r="K503" s="70"/>
      <c r="L503" s="70" t="s">
        <v>631</v>
      </c>
    </row>
    <row r="504" spans="1:12" ht="30" customHeight="1" x14ac:dyDescent="0.25">
      <c r="A504" s="36"/>
      <c r="B504" s="36"/>
      <c r="C504" s="36"/>
      <c r="D504" s="69"/>
      <c r="E504" s="71">
        <f t="shared" ref="E504" si="93">G504*F504</f>
        <v>400000</v>
      </c>
      <c r="F504" s="72">
        <v>0.04</v>
      </c>
      <c r="G504" s="71">
        <v>10000000</v>
      </c>
      <c r="H504" s="108" t="s">
        <v>264</v>
      </c>
      <c r="I504" s="71"/>
      <c r="J504" s="70"/>
      <c r="K504" s="70">
        <v>8</v>
      </c>
      <c r="L504" s="70" t="s">
        <v>206</v>
      </c>
    </row>
    <row r="505" spans="1:12" ht="30" customHeight="1" x14ac:dyDescent="0.25">
      <c r="A505" s="36" t="s">
        <v>621</v>
      </c>
      <c r="B505" s="36"/>
      <c r="C505" s="36"/>
      <c r="D505" s="69"/>
      <c r="E505" s="71">
        <f>G505*F505</f>
        <v>15000000</v>
      </c>
      <c r="F505" s="72">
        <v>0.05</v>
      </c>
      <c r="G505" s="71">
        <v>300000000</v>
      </c>
      <c r="H505" s="108" t="s">
        <v>439</v>
      </c>
      <c r="I505" s="71"/>
      <c r="J505" s="70"/>
      <c r="K505" s="70">
        <v>8</v>
      </c>
      <c r="L505" s="70" t="s">
        <v>199</v>
      </c>
    </row>
    <row r="506" spans="1:12" ht="30" customHeight="1" x14ac:dyDescent="0.25">
      <c r="A506" s="36"/>
      <c r="B506" s="36"/>
      <c r="C506" s="36"/>
      <c r="D506" s="69"/>
      <c r="E506" s="71">
        <v>5000000</v>
      </c>
      <c r="F506" s="72"/>
      <c r="G506" s="71"/>
      <c r="H506" s="108" t="s">
        <v>698</v>
      </c>
      <c r="I506" s="71"/>
      <c r="J506" s="70"/>
      <c r="K506" s="70"/>
      <c r="L506" s="70" t="s">
        <v>697</v>
      </c>
    </row>
    <row r="507" spans="1:12" ht="30" customHeight="1" x14ac:dyDescent="0.25">
      <c r="A507" s="36"/>
      <c r="B507" s="36"/>
      <c r="C507" s="36"/>
      <c r="D507" s="69"/>
      <c r="E507" s="71">
        <v>20000000</v>
      </c>
      <c r="F507" s="72"/>
      <c r="G507" s="71"/>
      <c r="H507" s="108" t="s">
        <v>693</v>
      </c>
      <c r="I507" s="71"/>
      <c r="J507" s="70"/>
      <c r="K507" s="70"/>
      <c r="L507" s="70" t="s">
        <v>692</v>
      </c>
    </row>
    <row r="508" spans="1:12" ht="30" customHeight="1" x14ac:dyDescent="0.25">
      <c r="A508" s="36"/>
      <c r="B508" s="36"/>
      <c r="C508" s="36"/>
      <c r="D508" s="69"/>
      <c r="E508" s="71">
        <f>G508*F508</f>
        <v>3750000</v>
      </c>
      <c r="F508" s="72">
        <v>0.05</v>
      </c>
      <c r="G508" s="71">
        <v>75000000</v>
      </c>
      <c r="H508" s="108" t="s">
        <v>333</v>
      </c>
      <c r="I508" s="71"/>
      <c r="J508" s="70"/>
      <c r="K508" s="70">
        <v>4</v>
      </c>
      <c r="L508" s="70" t="s">
        <v>332</v>
      </c>
    </row>
    <row r="509" spans="1:12" ht="30" customHeight="1" x14ac:dyDescent="0.25">
      <c r="A509" s="36" t="s">
        <v>616</v>
      </c>
      <c r="B509" s="36"/>
      <c r="C509" s="36"/>
      <c r="D509" s="69"/>
      <c r="E509" s="73">
        <v>2000000</v>
      </c>
      <c r="F509" s="74"/>
      <c r="G509" s="73"/>
      <c r="H509" s="110"/>
      <c r="I509" s="73"/>
      <c r="J509" s="80"/>
      <c r="K509" s="80"/>
      <c r="L509" s="80" t="s">
        <v>600</v>
      </c>
    </row>
    <row r="510" spans="1:12" ht="30" customHeight="1" x14ac:dyDescent="0.25">
      <c r="A510" s="36"/>
      <c r="B510" s="36"/>
      <c r="C510" s="36"/>
      <c r="D510" s="69"/>
      <c r="E510" s="71">
        <v>15000000</v>
      </c>
      <c r="F510" s="72"/>
      <c r="G510" s="71"/>
      <c r="H510" s="107" t="s">
        <v>707</v>
      </c>
      <c r="I510" s="70"/>
      <c r="J510" s="70"/>
      <c r="K510" s="70"/>
      <c r="L510" s="70" t="s">
        <v>706</v>
      </c>
    </row>
    <row r="511" spans="1:12" ht="30" customHeight="1" x14ac:dyDescent="0.25">
      <c r="A511" s="36"/>
      <c r="B511" s="36"/>
      <c r="C511" s="36"/>
      <c r="D511" s="69"/>
      <c r="E511" s="71">
        <v>1000000</v>
      </c>
      <c r="F511" s="72"/>
      <c r="G511" s="71"/>
      <c r="H511" s="108"/>
      <c r="I511" s="71"/>
      <c r="J511" s="70"/>
      <c r="K511" s="70"/>
      <c r="L511" s="70" t="s">
        <v>687</v>
      </c>
    </row>
    <row r="512" spans="1:12" ht="30" customHeight="1" x14ac:dyDescent="0.25">
      <c r="A512" s="36" t="s">
        <v>694</v>
      </c>
      <c r="B512" s="36"/>
      <c r="C512" s="36"/>
      <c r="D512" s="69"/>
      <c r="E512" s="73">
        <f t="shared" ref="E512" si="94">G512*F512</f>
        <v>300000</v>
      </c>
      <c r="F512" s="74">
        <v>0.05</v>
      </c>
      <c r="G512" s="73">
        <v>6000000</v>
      </c>
      <c r="H512" s="110" t="s">
        <v>475</v>
      </c>
      <c r="I512" s="73"/>
      <c r="J512" s="80"/>
      <c r="K512" s="80"/>
      <c r="L512" s="80" t="s">
        <v>235</v>
      </c>
    </row>
    <row r="513" spans="1:12" ht="30" customHeight="1" x14ac:dyDescent="0.25">
      <c r="A513" s="41"/>
      <c r="B513" s="41"/>
      <c r="C513" s="41"/>
      <c r="D513" s="81"/>
      <c r="E513" s="71">
        <v>15000000</v>
      </c>
      <c r="F513" s="72"/>
      <c r="G513" s="71"/>
      <c r="H513" s="108" t="s">
        <v>696</v>
      </c>
      <c r="I513" s="71"/>
      <c r="J513" s="70"/>
      <c r="K513" s="70"/>
      <c r="L513" s="70" t="s">
        <v>695</v>
      </c>
    </row>
    <row r="514" spans="1:12" ht="30" customHeight="1" x14ac:dyDescent="0.25">
      <c r="A514" s="36"/>
      <c r="B514" s="36"/>
      <c r="C514" s="36"/>
      <c r="D514" s="69"/>
      <c r="E514" s="71">
        <v>1050000</v>
      </c>
      <c r="F514" s="72"/>
      <c r="G514" s="71"/>
      <c r="H514" s="108"/>
      <c r="I514" s="71"/>
      <c r="J514" s="70"/>
      <c r="K514" s="70"/>
      <c r="L514" s="70" t="s">
        <v>708</v>
      </c>
    </row>
    <row r="515" spans="1:12" ht="30" customHeight="1" x14ac:dyDescent="0.25">
      <c r="A515" s="36"/>
      <c r="B515" s="36"/>
      <c r="C515" s="36"/>
      <c r="D515" s="69"/>
      <c r="E515" s="71">
        <f>G515*F515</f>
        <v>2000000</v>
      </c>
      <c r="F515" s="72">
        <v>0.04</v>
      </c>
      <c r="G515" s="71">
        <v>50000000</v>
      </c>
      <c r="H515" s="107" t="s">
        <v>313</v>
      </c>
      <c r="I515" s="70"/>
      <c r="J515" s="70"/>
      <c r="K515" s="70">
        <v>24</v>
      </c>
      <c r="L515" s="70" t="s">
        <v>312</v>
      </c>
    </row>
    <row r="516" spans="1:12" ht="30" customHeight="1" x14ac:dyDescent="0.25">
      <c r="A516" s="41"/>
      <c r="B516" s="56"/>
      <c r="C516" s="56"/>
      <c r="D516" s="105"/>
      <c r="E516" s="71">
        <v>5000000</v>
      </c>
      <c r="F516" s="72"/>
      <c r="G516" s="77"/>
      <c r="H516" s="109"/>
      <c r="I516" s="77"/>
      <c r="J516" s="77"/>
      <c r="K516" s="77"/>
      <c r="L516" s="77" t="s">
        <v>711</v>
      </c>
    </row>
    <row r="517" spans="1:12" ht="30" customHeight="1" x14ac:dyDescent="0.25">
      <c r="A517" s="43"/>
      <c r="B517" s="43"/>
      <c r="C517" s="43"/>
      <c r="D517" s="76"/>
      <c r="E517" s="71">
        <v>600000</v>
      </c>
      <c r="F517" s="72"/>
      <c r="G517" s="71"/>
      <c r="H517" s="108"/>
      <c r="I517" s="71"/>
      <c r="J517" s="70"/>
      <c r="K517" s="70"/>
      <c r="L517" s="70" t="s">
        <v>726</v>
      </c>
    </row>
    <row r="518" spans="1:12" ht="30" customHeight="1" x14ac:dyDescent="0.25">
      <c r="A518" s="36">
        <v>37500</v>
      </c>
      <c r="B518" s="36"/>
      <c r="C518" s="36"/>
      <c r="D518" s="69"/>
      <c r="E518" s="71">
        <v>18000000</v>
      </c>
      <c r="F518" s="72"/>
      <c r="G518" s="71"/>
      <c r="H518" s="108" t="s">
        <v>738</v>
      </c>
      <c r="I518" s="80"/>
      <c r="J518" s="80"/>
      <c r="K518" s="80"/>
      <c r="L518" s="70" t="s">
        <v>737</v>
      </c>
    </row>
    <row r="519" spans="1:12" ht="30" customHeight="1" x14ac:dyDescent="0.25">
      <c r="A519" s="36"/>
      <c r="B519" s="36"/>
      <c r="C519" s="36"/>
      <c r="D519" s="69"/>
      <c r="E519" s="71">
        <f>G519*F519</f>
        <v>5000000</v>
      </c>
      <c r="F519" s="72">
        <v>0.05</v>
      </c>
      <c r="G519" s="71">
        <v>100000000</v>
      </c>
      <c r="H519" s="108" t="s">
        <v>20</v>
      </c>
      <c r="I519" s="71"/>
      <c r="J519" s="70"/>
      <c r="K519" s="70">
        <v>3</v>
      </c>
      <c r="L519" s="70" t="s">
        <v>19</v>
      </c>
    </row>
    <row r="520" spans="1:12" ht="30" customHeight="1" x14ac:dyDescent="0.25">
      <c r="A520" s="36"/>
      <c r="B520" s="36"/>
      <c r="C520" s="36"/>
      <c r="D520" s="69"/>
      <c r="E520" s="70">
        <v>9000000</v>
      </c>
      <c r="F520" s="70"/>
      <c r="G520" s="70"/>
      <c r="H520" s="107"/>
      <c r="I520" s="70"/>
      <c r="J520" s="70"/>
      <c r="K520" s="70"/>
      <c r="L520" s="70" t="s">
        <v>608</v>
      </c>
    </row>
    <row r="521" spans="1:12" ht="30" customHeight="1" x14ac:dyDescent="0.25">
      <c r="A521" s="36">
        <v>1800</v>
      </c>
      <c r="B521" s="36"/>
      <c r="C521" s="36"/>
      <c r="D521" s="69"/>
      <c r="E521" s="71">
        <v>3000000</v>
      </c>
      <c r="F521" s="72"/>
      <c r="G521" s="71"/>
      <c r="H521" s="108"/>
      <c r="I521" s="71"/>
      <c r="J521" s="70"/>
      <c r="K521" s="70"/>
      <c r="L521" s="70" t="s">
        <v>612</v>
      </c>
    </row>
    <row r="522" spans="1:12" ht="30" customHeight="1" x14ac:dyDescent="0.25">
      <c r="A522" s="36"/>
      <c r="B522" s="36"/>
      <c r="C522" s="36"/>
      <c r="D522" s="69"/>
      <c r="E522" s="71">
        <v>3000000</v>
      </c>
      <c r="F522" s="72"/>
      <c r="G522" s="71"/>
      <c r="H522" s="108"/>
      <c r="I522" s="71"/>
      <c r="J522" s="70"/>
      <c r="K522" s="70"/>
      <c r="L522" s="70" t="s">
        <v>559</v>
      </c>
    </row>
    <row r="523" spans="1:12" ht="30" customHeight="1" x14ac:dyDescent="0.25">
      <c r="A523" s="36"/>
      <c r="B523" s="36"/>
      <c r="C523" s="36"/>
      <c r="D523" s="69"/>
      <c r="E523" s="71">
        <f t="shared" ref="E523" si="95">G523*F523</f>
        <v>3000000</v>
      </c>
      <c r="F523" s="72">
        <v>0.05</v>
      </c>
      <c r="G523" s="71">
        <v>60000000</v>
      </c>
      <c r="H523" s="108" t="s">
        <v>615</v>
      </c>
      <c r="I523" s="71"/>
      <c r="J523" s="70"/>
      <c r="K523" s="70"/>
      <c r="L523" s="70" t="s">
        <v>614</v>
      </c>
    </row>
    <row r="524" spans="1:12" ht="30" customHeight="1" x14ac:dyDescent="0.25">
      <c r="A524" s="36"/>
      <c r="B524" s="36"/>
      <c r="C524" s="36"/>
      <c r="D524" s="69"/>
      <c r="E524" s="71">
        <v>10450000</v>
      </c>
      <c r="F524" s="72"/>
      <c r="G524" s="71"/>
      <c r="H524" s="108"/>
      <c r="I524" s="71"/>
      <c r="J524" s="70"/>
      <c r="K524" s="70"/>
      <c r="L524" s="70" t="s">
        <v>619</v>
      </c>
    </row>
    <row r="525" spans="1:12" ht="30" customHeight="1" x14ac:dyDescent="0.25">
      <c r="A525" s="36"/>
      <c r="B525" s="36"/>
      <c r="C525" s="36"/>
      <c r="D525" s="69"/>
      <c r="E525" s="71">
        <v>9000000</v>
      </c>
      <c r="F525" s="72"/>
      <c r="G525" s="71"/>
      <c r="H525" s="108"/>
      <c r="I525" s="71"/>
      <c r="J525" s="70"/>
      <c r="K525" s="70"/>
      <c r="L525" s="70" t="s">
        <v>620</v>
      </c>
    </row>
    <row r="526" spans="1:12" ht="30" customHeight="1" x14ac:dyDescent="0.25">
      <c r="A526" s="39" t="s">
        <v>629</v>
      </c>
      <c r="B526" s="39"/>
      <c r="C526" s="39"/>
      <c r="D526" s="75"/>
      <c r="E526" s="71">
        <f t="shared" ref="E526" si="96">G526*F526</f>
        <v>311250</v>
      </c>
      <c r="F526" s="72">
        <v>4.1500000000000002E-2</v>
      </c>
      <c r="G526" s="71">
        <v>7500000</v>
      </c>
      <c r="H526" s="108"/>
      <c r="I526" s="71"/>
      <c r="J526" s="70"/>
      <c r="K526" s="70"/>
      <c r="L526" s="70" t="s">
        <v>158</v>
      </c>
    </row>
    <row r="527" spans="1:12" ht="30" customHeight="1" x14ac:dyDescent="0.25">
      <c r="A527" s="36"/>
      <c r="B527" s="36"/>
      <c r="C527" s="36"/>
      <c r="D527" s="69"/>
      <c r="E527" s="71">
        <f>G527*F527</f>
        <v>2800000</v>
      </c>
      <c r="F527" s="72">
        <v>0.04</v>
      </c>
      <c r="G527" s="71">
        <v>70000000</v>
      </c>
      <c r="H527" s="107" t="s">
        <v>438</v>
      </c>
      <c r="I527" s="70"/>
      <c r="J527" s="70"/>
      <c r="K527" s="70">
        <v>8</v>
      </c>
      <c r="L527" s="70" t="s">
        <v>437</v>
      </c>
    </row>
    <row r="528" spans="1:12" ht="30" customHeight="1" x14ac:dyDescent="0.25">
      <c r="A528" s="36"/>
      <c r="B528" s="36"/>
      <c r="C528" s="36"/>
      <c r="D528" s="69"/>
      <c r="E528" s="71">
        <v>50000000</v>
      </c>
      <c r="F528" s="72"/>
      <c r="G528" s="71"/>
      <c r="H528" s="107" t="s">
        <v>691</v>
      </c>
      <c r="I528" s="70"/>
      <c r="J528" s="70"/>
      <c r="K528" s="70"/>
      <c r="L528" s="70" t="s">
        <v>690</v>
      </c>
    </row>
    <row r="529" spans="1:12" ht="30" customHeight="1" x14ac:dyDescent="0.25">
      <c r="A529" s="36"/>
      <c r="B529" s="36"/>
      <c r="C529" s="36"/>
      <c r="D529" s="69"/>
      <c r="E529" s="71">
        <f>G529*F529</f>
        <v>4400000</v>
      </c>
      <c r="F529" s="72">
        <v>0.04</v>
      </c>
      <c r="G529" s="71">
        <v>110000000</v>
      </c>
      <c r="H529" s="108" t="s">
        <v>442</v>
      </c>
      <c r="I529" s="71"/>
      <c r="J529" s="70"/>
      <c r="K529" s="70">
        <v>7</v>
      </c>
      <c r="L529" s="70" t="s">
        <v>441</v>
      </c>
    </row>
    <row r="530" spans="1:12" ht="30" customHeight="1" x14ac:dyDescent="0.25">
      <c r="A530" s="36"/>
      <c r="B530" s="36"/>
      <c r="C530" s="36"/>
      <c r="D530" s="69"/>
      <c r="E530" s="71">
        <v>2850000</v>
      </c>
      <c r="F530" s="72"/>
      <c r="G530" s="71"/>
      <c r="H530" s="108" t="s">
        <v>421</v>
      </c>
      <c r="I530" s="71"/>
      <c r="J530" s="70"/>
      <c r="K530" s="70"/>
      <c r="L530" s="70" t="s">
        <v>551</v>
      </c>
    </row>
    <row r="531" spans="1:12" ht="30" customHeight="1" x14ac:dyDescent="0.25">
      <c r="A531" s="36"/>
      <c r="B531" s="36"/>
      <c r="C531" s="36"/>
      <c r="D531" s="69"/>
      <c r="E531" s="71">
        <v>4000000</v>
      </c>
      <c r="F531" s="72"/>
      <c r="G531" s="71"/>
      <c r="H531" s="108"/>
      <c r="I531" s="71"/>
      <c r="J531" s="70"/>
      <c r="K531" s="70"/>
      <c r="L531" s="70" t="s">
        <v>638</v>
      </c>
    </row>
    <row r="532" spans="1:12" ht="30" customHeight="1" x14ac:dyDescent="0.25">
      <c r="A532" s="36" t="s">
        <v>592</v>
      </c>
      <c r="B532" s="36"/>
      <c r="C532" s="36"/>
      <c r="D532" s="69"/>
      <c r="E532" s="71">
        <v>1500000</v>
      </c>
      <c r="F532" s="72"/>
      <c r="G532" s="71"/>
      <c r="H532" s="108"/>
      <c r="I532" s="71"/>
      <c r="J532" s="71"/>
      <c r="K532" s="71"/>
      <c r="L532" s="71" t="s">
        <v>590</v>
      </c>
    </row>
    <row r="533" spans="1:12" ht="30" customHeight="1" x14ac:dyDescent="0.25">
      <c r="A533" s="36" t="s">
        <v>643</v>
      </c>
      <c r="B533" s="36"/>
      <c r="C533" s="36"/>
      <c r="D533" s="69"/>
      <c r="E533" s="71">
        <f t="shared" ref="E533" si="97">G533*F533</f>
        <v>9000000</v>
      </c>
      <c r="F533" s="72">
        <v>0.05</v>
      </c>
      <c r="G533" s="71">
        <v>180000000</v>
      </c>
      <c r="H533" s="108"/>
      <c r="I533" s="71"/>
      <c r="J533" s="70"/>
      <c r="K533" s="70">
        <v>30</v>
      </c>
      <c r="L533" s="70" t="s">
        <v>597</v>
      </c>
    </row>
    <row r="534" spans="1:12" ht="30" customHeight="1" x14ac:dyDescent="0.25">
      <c r="A534" s="39"/>
      <c r="B534" s="55"/>
      <c r="C534" s="55"/>
      <c r="D534" s="101"/>
      <c r="E534" s="71">
        <f>G534*F534</f>
        <v>4000000</v>
      </c>
      <c r="F534" s="72">
        <v>0.04</v>
      </c>
      <c r="G534" s="71">
        <v>100000000</v>
      </c>
      <c r="H534" s="109" t="s">
        <v>647</v>
      </c>
      <c r="I534" s="77"/>
      <c r="J534" s="77"/>
      <c r="K534" s="77"/>
      <c r="L534" s="77" t="s">
        <v>645</v>
      </c>
    </row>
    <row r="535" spans="1:12" ht="30" customHeight="1" x14ac:dyDescent="0.25">
      <c r="A535" s="39"/>
      <c r="B535" s="55"/>
      <c r="C535" s="55"/>
      <c r="D535" s="101"/>
      <c r="E535" s="71">
        <f>G535*F535</f>
        <v>400000</v>
      </c>
      <c r="F535" s="72">
        <v>0.04</v>
      </c>
      <c r="G535" s="78">
        <v>10000000</v>
      </c>
      <c r="H535" s="109" t="s">
        <v>657</v>
      </c>
      <c r="I535" s="77"/>
      <c r="J535" s="77"/>
      <c r="K535" s="77"/>
      <c r="L535" s="77" t="s">
        <v>656</v>
      </c>
    </row>
    <row r="536" spans="1:12" ht="30" customHeight="1" x14ac:dyDescent="0.25">
      <c r="A536" s="39"/>
      <c r="B536" s="55"/>
      <c r="C536" s="55"/>
      <c r="D536" s="101"/>
      <c r="E536" s="73">
        <v>2000000</v>
      </c>
      <c r="F536" s="77"/>
      <c r="G536" s="77"/>
      <c r="H536" s="109" t="s">
        <v>660</v>
      </c>
      <c r="I536" s="77"/>
      <c r="J536" s="77"/>
      <c r="K536" s="77"/>
      <c r="L536" s="77" t="s">
        <v>659</v>
      </c>
    </row>
    <row r="537" spans="1:12" ht="30" customHeight="1" x14ac:dyDescent="0.25">
      <c r="A537" s="48">
        <v>1500</v>
      </c>
      <c r="B537" s="48"/>
      <c r="C537" s="48"/>
      <c r="D537" s="90"/>
      <c r="E537" s="71">
        <f t="shared" ref="E537" si="98">G537*F537</f>
        <v>2400000</v>
      </c>
      <c r="F537" s="72">
        <v>0.04</v>
      </c>
      <c r="G537" s="71">
        <v>60000000</v>
      </c>
      <c r="H537" s="108"/>
      <c r="I537" s="71"/>
      <c r="J537" s="70"/>
      <c r="K537" s="70"/>
      <c r="L537" s="70" t="s">
        <v>463</v>
      </c>
    </row>
    <row r="538" spans="1:12" ht="30" customHeight="1" x14ac:dyDescent="0.25">
      <c r="A538" s="36"/>
      <c r="B538" s="36"/>
      <c r="C538" s="36"/>
      <c r="D538" s="69"/>
      <c r="E538" s="71">
        <v>5000000</v>
      </c>
      <c r="F538" s="72"/>
      <c r="G538" s="71"/>
      <c r="H538" s="108"/>
      <c r="I538" s="71"/>
      <c r="J538" s="70"/>
      <c r="K538" s="70"/>
      <c r="L538" s="70" t="s">
        <v>563</v>
      </c>
    </row>
    <row r="539" spans="1:12" ht="30" customHeight="1" x14ac:dyDescent="0.25">
      <c r="A539" s="36" t="s">
        <v>564</v>
      </c>
      <c r="B539" s="36"/>
      <c r="C539" s="36"/>
      <c r="D539" s="69"/>
      <c r="E539" s="71">
        <f>G539*F539</f>
        <v>5980000</v>
      </c>
      <c r="F539" s="72">
        <v>4.5999999999999999E-2</v>
      </c>
      <c r="G539" s="71">
        <v>130000000</v>
      </c>
      <c r="H539" s="108" t="s">
        <v>567</v>
      </c>
      <c r="I539" s="71"/>
      <c r="J539" s="70"/>
      <c r="K539" s="70"/>
      <c r="L539" s="70" t="s">
        <v>460</v>
      </c>
    </row>
    <row r="540" spans="1:12" ht="30" customHeight="1" x14ac:dyDescent="0.25">
      <c r="A540" s="36" t="s">
        <v>461</v>
      </c>
      <c r="B540" s="36"/>
      <c r="C540" s="36"/>
      <c r="D540" s="69"/>
      <c r="E540" s="71">
        <f>G540*F540</f>
        <v>2000000</v>
      </c>
      <c r="F540" s="72">
        <v>0.04</v>
      </c>
      <c r="G540" s="71">
        <v>50000000</v>
      </c>
      <c r="H540" s="108" t="s">
        <v>266</v>
      </c>
      <c r="I540" s="71"/>
      <c r="J540" s="70"/>
      <c r="K540" s="70"/>
      <c r="L540" s="70" t="s">
        <v>265</v>
      </c>
    </row>
    <row r="541" spans="1:12" ht="30" customHeight="1" x14ac:dyDescent="0.25">
      <c r="A541" s="36"/>
      <c r="B541" s="36"/>
      <c r="C541" s="36"/>
      <c r="D541" s="69"/>
      <c r="E541" s="71">
        <f>G541*F541</f>
        <v>37900000</v>
      </c>
      <c r="F541" s="72">
        <v>0.05</v>
      </c>
      <c r="G541" s="71">
        <f>550000000+208000000</f>
        <v>758000000</v>
      </c>
      <c r="H541" s="108" t="s">
        <v>315</v>
      </c>
      <c r="I541" s="71"/>
      <c r="J541" s="70"/>
      <c r="K541" s="70"/>
      <c r="L541" s="70" t="s">
        <v>455</v>
      </c>
    </row>
    <row r="542" spans="1:12" ht="30" customHeight="1" x14ac:dyDescent="0.25">
      <c r="A542" s="36"/>
      <c r="B542" s="36"/>
      <c r="C542" s="36"/>
      <c r="D542" s="69"/>
      <c r="E542" s="71">
        <f t="shared" ref="E542" si="99">G542*F542</f>
        <v>200000</v>
      </c>
      <c r="F542" s="72">
        <v>0.04</v>
      </c>
      <c r="G542" s="71">
        <v>5000000</v>
      </c>
      <c r="H542" s="107" t="s">
        <v>323</v>
      </c>
      <c r="I542" s="70"/>
      <c r="J542" s="70"/>
      <c r="K542" s="70"/>
      <c r="L542" s="70" t="s">
        <v>322</v>
      </c>
    </row>
    <row r="543" spans="1:12" ht="30" customHeight="1" x14ac:dyDescent="0.25">
      <c r="A543" s="36"/>
      <c r="B543" s="36"/>
      <c r="C543" s="36"/>
      <c r="D543" s="69"/>
      <c r="E543" s="71">
        <v>125000</v>
      </c>
      <c r="F543" s="72"/>
      <c r="G543" s="71"/>
      <c r="H543" s="119"/>
      <c r="I543" s="71"/>
      <c r="J543" s="70"/>
      <c r="K543" s="70"/>
      <c r="L543" s="70" t="s">
        <v>574</v>
      </c>
    </row>
    <row r="544" spans="1:12" ht="30" customHeight="1" x14ac:dyDescent="0.25">
      <c r="A544" s="41"/>
      <c r="B544" s="41"/>
      <c r="C544" s="41"/>
      <c r="D544" s="81"/>
      <c r="E544" s="71">
        <f t="shared" ref="E544" si="100">G544*F544</f>
        <v>3825000</v>
      </c>
      <c r="F544" s="72">
        <v>4.4999999999999998E-2</v>
      </c>
      <c r="G544" s="71">
        <v>85000000</v>
      </c>
      <c r="H544" s="108" t="s">
        <v>433</v>
      </c>
      <c r="I544" s="71"/>
      <c r="J544" s="70"/>
      <c r="K544" s="70">
        <v>8</v>
      </c>
      <c r="L544" s="70" t="s">
        <v>491</v>
      </c>
    </row>
    <row r="545" spans="1:12" ht="30" customHeight="1" x14ac:dyDescent="0.25">
      <c r="A545" s="36"/>
      <c r="B545" s="36"/>
      <c r="C545" s="36"/>
      <c r="D545" s="69"/>
      <c r="E545" s="71">
        <f t="shared" ref="E545:E546" si="101">G545*F545</f>
        <v>630000</v>
      </c>
      <c r="F545" s="72">
        <v>4.4999999999999998E-2</v>
      </c>
      <c r="G545" s="71">
        <v>14000000</v>
      </c>
      <c r="H545" s="108" t="s">
        <v>511</v>
      </c>
      <c r="I545" s="71"/>
      <c r="J545" s="70"/>
      <c r="K545" s="70"/>
      <c r="L545" s="70" t="s">
        <v>108</v>
      </c>
    </row>
    <row r="546" spans="1:12" ht="30" customHeight="1" x14ac:dyDescent="0.25">
      <c r="A546" s="36" t="s">
        <v>581</v>
      </c>
      <c r="B546" s="36"/>
      <c r="C546" s="36"/>
      <c r="D546" s="69"/>
      <c r="E546" s="71">
        <f t="shared" si="101"/>
        <v>2000000</v>
      </c>
      <c r="F546" s="72">
        <v>0.04</v>
      </c>
      <c r="G546" s="71">
        <v>50000000</v>
      </c>
      <c r="H546" s="108" t="s">
        <v>490</v>
      </c>
      <c r="I546" s="71"/>
      <c r="J546" s="70"/>
      <c r="K546" s="70">
        <v>11</v>
      </c>
      <c r="L546" s="70" t="s">
        <v>128</v>
      </c>
    </row>
    <row r="547" spans="1:12" ht="30" customHeight="1" x14ac:dyDescent="0.25">
      <c r="A547" s="39" t="s">
        <v>583</v>
      </c>
      <c r="B547" s="39"/>
      <c r="C547" s="39"/>
      <c r="D547" s="75"/>
      <c r="E547" s="71">
        <v>1400000</v>
      </c>
      <c r="F547" s="72"/>
      <c r="G547" s="71"/>
      <c r="H547" s="108" t="s">
        <v>586</v>
      </c>
      <c r="I547" s="71"/>
      <c r="J547" s="71"/>
      <c r="K547" s="71"/>
      <c r="L547" s="71" t="s">
        <v>585</v>
      </c>
    </row>
    <row r="548" spans="1:12" ht="30" customHeight="1" x14ac:dyDescent="0.25">
      <c r="A548" s="36"/>
      <c r="B548" s="36"/>
      <c r="C548" s="36"/>
      <c r="D548" s="69"/>
      <c r="E548" s="71">
        <f t="shared" ref="E548" si="102">G548*F548</f>
        <v>250000</v>
      </c>
      <c r="F548" s="72">
        <v>0.05</v>
      </c>
      <c r="G548" s="71">
        <v>5000000</v>
      </c>
      <c r="H548" s="108" t="s">
        <v>548</v>
      </c>
      <c r="I548" s="71"/>
      <c r="J548" s="70"/>
      <c r="K548" s="70"/>
      <c r="L548" s="70" t="s">
        <v>154</v>
      </c>
    </row>
    <row r="549" spans="1:12" ht="30" customHeight="1" x14ac:dyDescent="0.25">
      <c r="A549" s="36" t="s">
        <v>587</v>
      </c>
      <c r="B549" s="36"/>
      <c r="C549" s="36"/>
      <c r="D549" s="69"/>
      <c r="E549" s="73">
        <f t="shared" ref="E549" si="103">G549*F549</f>
        <v>27500000</v>
      </c>
      <c r="F549" s="74">
        <v>0.05</v>
      </c>
      <c r="G549" s="73">
        <v>550000000</v>
      </c>
      <c r="H549" s="108" t="s">
        <v>473</v>
      </c>
      <c r="I549" s="71"/>
      <c r="J549" s="70"/>
      <c r="K549" s="70"/>
      <c r="L549" s="70" t="s">
        <v>208</v>
      </c>
    </row>
    <row r="550" spans="1:12" ht="30" customHeight="1" x14ac:dyDescent="0.25">
      <c r="A550" s="39"/>
      <c r="B550" s="39"/>
      <c r="C550" s="39"/>
      <c r="D550" s="75"/>
      <c r="E550" s="71">
        <v>5000000</v>
      </c>
      <c r="F550" s="72"/>
      <c r="G550" s="71"/>
      <c r="H550" s="108"/>
      <c r="I550" s="71"/>
      <c r="J550" s="71"/>
      <c r="K550" s="71"/>
      <c r="L550" s="71" t="s">
        <v>593</v>
      </c>
    </row>
    <row r="551" spans="1:12" ht="30" customHeight="1" x14ac:dyDescent="0.25">
      <c r="A551" s="36"/>
      <c r="B551" s="36"/>
      <c r="C551" s="36"/>
      <c r="D551" s="69"/>
      <c r="E551" s="73">
        <v>11500000</v>
      </c>
      <c r="F551" s="74"/>
      <c r="G551" s="73"/>
      <c r="H551" s="110"/>
      <c r="I551" s="73"/>
      <c r="J551" s="80"/>
      <c r="K551" s="80"/>
      <c r="L551" s="80" t="s">
        <v>598</v>
      </c>
    </row>
    <row r="552" spans="1:12" ht="30" customHeight="1" x14ac:dyDescent="0.25">
      <c r="A552" s="36"/>
      <c r="B552" s="36"/>
      <c r="C552" s="36"/>
      <c r="D552" s="69"/>
      <c r="E552" s="71">
        <f t="shared" ref="E552" si="104">G552*F552</f>
        <v>2000000</v>
      </c>
      <c r="F552" s="72">
        <v>0.04</v>
      </c>
      <c r="G552" s="71">
        <v>50000000</v>
      </c>
      <c r="H552" s="108" t="s">
        <v>459</v>
      </c>
      <c r="I552" s="71"/>
      <c r="J552" s="70"/>
      <c r="K552" s="70"/>
      <c r="L552" s="70" t="s">
        <v>458</v>
      </c>
    </row>
    <row r="553" spans="1:12" ht="30" customHeight="1" x14ac:dyDescent="0.25">
      <c r="A553" s="36"/>
      <c r="B553" s="36"/>
      <c r="C553" s="36"/>
      <c r="D553" s="69"/>
      <c r="E553" s="71">
        <f>G553*F553</f>
        <v>15800000</v>
      </c>
      <c r="F553" s="72">
        <v>0.04</v>
      </c>
      <c r="G553" s="71">
        <v>395000000</v>
      </c>
      <c r="H553" s="108"/>
      <c r="I553" s="71"/>
      <c r="J553" s="70"/>
      <c r="K553" s="70"/>
      <c r="L553" s="70" t="s">
        <v>450</v>
      </c>
    </row>
    <row r="554" spans="1:12" ht="30" customHeight="1" x14ac:dyDescent="0.25">
      <c r="A554" s="41"/>
      <c r="B554" s="41"/>
      <c r="C554" s="41"/>
      <c r="D554" s="81"/>
      <c r="E554" s="73">
        <f t="shared" ref="E554:E555" si="105">G554*F554</f>
        <v>8775000</v>
      </c>
      <c r="F554" s="74">
        <v>4.4999999999999998E-2</v>
      </c>
      <c r="G554" s="73">
        <v>195000000</v>
      </c>
      <c r="H554" s="110" t="s">
        <v>482</v>
      </c>
      <c r="I554" s="73"/>
      <c r="J554" s="80"/>
      <c r="K554" s="80"/>
      <c r="L554" s="80" t="s">
        <v>243</v>
      </c>
    </row>
    <row r="555" spans="1:12" ht="30" customHeight="1" x14ac:dyDescent="0.25">
      <c r="A555" s="39"/>
      <c r="B555" s="39"/>
      <c r="C555" s="39"/>
      <c r="D555" s="75"/>
      <c r="E555" s="73">
        <f t="shared" si="105"/>
        <v>250000</v>
      </c>
      <c r="F555" s="74">
        <v>0.05</v>
      </c>
      <c r="G555" s="73">
        <v>5000000</v>
      </c>
      <c r="H555" s="110" t="s">
        <v>484</v>
      </c>
      <c r="I555" s="73"/>
      <c r="J555" s="80"/>
      <c r="K555" s="80"/>
      <c r="L555" s="80" t="s">
        <v>483</v>
      </c>
    </row>
    <row r="556" spans="1:12" ht="30" customHeight="1" x14ac:dyDescent="0.25">
      <c r="A556" s="39"/>
      <c r="B556" s="39"/>
      <c r="C556" s="39"/>
      <c r="D556" s="75"/>
      <c r="E556" s="71">
        <f t="shared" ref="E556:E557" si="106">G556*F556</f>
        <v>8000000</v>
      </c>
      <c r="F556" s="72">
        <v>0.05</v>
      </c>
      <c r="G556" s="71">
        <v>160000000</v>
      </c>
      <c r="H556" s="108"/>
      <c r="I556" s="71"/>
      <c r="J556" s="70"/>
      <c r="K556" s="70"/>
      <c r="L556" s="70" t="s">
        <v>207</v>
      </c>
    </row>
    <row r="557" spans="1:12" ht="30" customHeight="1" x14ac:dyDescent="0.25">
      <c r="A557" s="36"/>
      <c r="B557" s="36"/>
      <c r="C557" s="36"/>
      <c r="D557" s="69"/>
      <c r="E557" s="71">
        <f t="shared" si="106"/>
        <v>1400000</v>
      </c>
      <c r="F557" s="72">
        <v>0.04</v>
      </c>
      <c r="G557" s="71">
        <v>35000000</v>
      </c>
      <c r="H557" s="108"/>
      <c r="I557" s="71"/>
      <c r="J557" s="70"/>
      <c r="K557" s="70">
        <v>7</v>
      </c>
      <c r="L557" s="70" t="s">
        <v>121</v>
      </c>
    </row>
    <row r="558" spans="1:12" ht="30" customHeight="1" x14ac:dyDescent="0.25">
      <c r="A558" s="41"/>
      <c r="B558" s="41"/>
      <c r="C558" s="41"/>
      <c r="D558" s="81"/>
      <c r="E558" s="71">
        <f t="shared" ref="E558" si="107">G558*F558</f>
        <v>1250000</v>
      </c>
      <c r="F558" s="72">
        <v>0.05</v>
      </c>
      <c r="G558" s="71">
        <v>25000000</v>
      </c>
      <c r="H558" s="108" t="s">
        <v>290</v>
      </c>
      <c r="I558" s="71"/>
      <c r="J558" s="70"/>
      <c r="K558" s="70"/>
      <c r="L558" s="70" t="s">
        <v>289</v>
      </c>
    </row>
    <row r="559" spans="1:12" ht="30" customHeight="1" x14ac:dyDescent="0.25">
      <c r="A559" s="36"/>
      <c r="B559" s="36"/>
      <c r="C559" s="36"/>
      <c r="D559" s="69"/>
      <c r="E559" s="71">
        <f t="shared" ref="E559" si="108">G559*F559</f>
        <v>2800000.0000000005</v>
      </c>
      <c r="F559" s="72">
        <v>7.0000000000000007E-2</v>
      </c>
      <c r="G559" s="71">
        <v>40000000</v>
      </c>
      <c r="H559" s="110" t="s">
        <v>399</v>
      </c>
      <c r="I559" s="73"/>
      <c r="J559" s="80"/>
      <c r="K559" s="80"/>
      <c r="L559" s="80" t="s">
        <v>398</v>
      </c>
    </row>
    <row r="560" spans="1:12" ht="30" customHeight="1" x14ac:dyDescent="0.25">
      <c r="A560" s="36" t="s">
        <v>553</v>
      </c>
      <c r="B560" s="36"/>
      <c r="C560" s="36"/>
      <c r="D560" s="69"/>
      <c r="E560" s="71">
        <f t="shared" ref="E560:E561" si="109">G560*F560</f>
        <v>7600000</v>
      </c>
      <c r="F560" s="72">
        <v>0.04</v>
      </c>
      <c r="G560" s="71">
        <v>190000000</v>
      </c>
      <c r="H560" s="108" t="s">
        <v>267</v>
      </c>
      <c r="I560" s="71"/>
      <c r="J560" s="70"/>
      <c r="K560" s="70"/>
      <c r="L560" s="70" t="s">
        <v>111</v>
      </c>
    </row>
    <row r="561" spans="1:12" ht="30" customHeight="1" x14ac:dyDescent="0.25">
      <c r="A561" s="36" t="s">
        <v>554</v>
      </c>
      <c r="B561" s="36"/>
      <c r="C561" s="36"/>
      <c r="D561" s="69"/>
      <c r="E561" s="71">
        <f t="shared" si="109"/>
        <v>6757500</v>
      </c>
      <c r="F561" s="72">
        <v>5.0999999999999997E-2</v>
      </c>
      <c r="G561" s="71">
        <v>132500000</v>
      </c>
      <c r="H561" s="108" t="s">
        <v>421</v>
      </c>
      <c r="I561" s="71"/>
      <c r="J561" s="70"/>
      <c r="K561" s="70"/>
      <c r="L561" s="70" t="s">
        <v>420</v>
      </c>
    </row>
    <row r="562" spans="1:12" ht="30" customHeight="1" x14ac:dyDescent="0.25">
      <c r="A562" s="36">
        <v>6850</v>
      </c>
      <c r="B562" s="36"/>
      <c r="C562" s="36"/>
      <c r="D562" s="69"/>
      <c r="E562" s="71">
        <v>5000000</v>
      </c>
      <c r="F562" s="72"/>
      <c r="G562" s="71"/>
      <c r="H562" s="108"/>
      <c r="I562" s="71"/>
      <c r="J562" s="70"/>
      <c r="K562" s="70"/>
      <c r="L562" s="70" t="s">
        <v>558</v>
      </c>
    </row>
    <row r="563" spans="1:12" ht="30" customHeight="1" x14ac:dyDescent="0.25">
      <c r="A563" s="36"/>
      <c r="B563" s="36"/>
      <c r="C563" s="36"/>
      <c r="D563" s="69"/>
      <c r="E563" s="71">
        <f t="shared" ref="E563" si="110">G563*F563</f>
        <v>4995000</v>
      </c>
      <c r="F563" s="72">
        <v>4.4999999999999998E-2</v>
      </c>
      <c r="G563" s="71">
        <v>111000000</v>
      </c>
      <c r="H563" s="108"/>
      <c r="I563" s="71"/>
      <c r="J563" s="70"/>
      <c r="K563" s="70"/>
      <c r="L563" s="70" t="s">
        <v>297</v>
      </c>
    </row>
    <row r="564" spans="1:12" ht="30" customHeight="1" x14ac:dyDescent="0.25">
      <c r="A564" s="36"/>
      <c r="B564" s="36"/>
      <c r="C564" s="36"/>
      <c r="D564" s="69"/>
      <c r="E564" s="71">
        <f>SUM(E253:E563)</f>
        <v>1775380400</v>
      </c>
      <c r="F564" s="70"/>
      <c r="G564" s="71">
        <f>SUM(G253:G563)</f>
        <v>21151303000</v>
      </c>
      <c r="H564" s="107"/>
      <c r="I564" s="70"/>
      <c r="J564" s="70"/>
      <c r="K564" s="70"/>
      <c r="L564" s="70"/>
    </row>
    <row r="565" spans="1:12" ht="30" customHeight="1" x14ac:dyDescent="0.25">
      <c r="A565" s="36"/>
      <c r="B565" s="36"/>
      <c r="C565" s="36"/>
      <c r="D565" s="69"/>
      <c r="E565" s="71">
        <f t="shared" ref="E565" si="111">G565*F565</f>
        <v>2000000</v>
      </c>
      <c r="F565" s="72">
        <v>0.04</v>
      </c>
      <c r="G565" s="71">
        <v>50000000</v>
      </c>
      <c r="H565" s="107" t="s">
        <v>327</v>
      </c>
      <c r="I565" s="70"/>
      <c r="J565" s="70"/>
      <c r="K565" s="70">
        <v>1</v>
      </c>
      <c r="L565" s="70" t="s">
        <v>326</v>
      </c>
    </row>
    <row r="566" spans="1:12" ht="30" customHeight="1" x14ac:dyDescent="0.25">
      <c r="A566" s="36"/>
      <c r="B566" s="36"/>
      <c r="C566" s="36"/>
      <c r="D566" s="69"/>
      <c r="E566" s="71">
        <f t="shared" ref="E566:E568" si="112">G566*F566</f>
        <v>1200000</v>
      </c>
      <c r="F566" s="72">
        <v>0.04</v>
      </c>
      <c r="G566" s="71">
        <v>30000000</v>
      </c>
      <c r="H566" s="108" t="s">
        <v>359</v>
      </c>
      <c r="I566" s="71"/>
      <c r="J566" s="70"/>
      <c r="K566" s="70"/>
      <c r="L566" s="70" t="s">
        <v>33</v>
      </c>
    </row>
    <row r="567" spans="1:12" ht="30" customHeight="1" x14ac:dyDescent="0.25">
      <c r="A567" s="36"/>
      <c r="B567" s="36"/>
      <c r="C567" s="36"/>
      <c r="D567" s="69"/>
      <c r="E567" s="71">
        <f t="shared" si="112"/>
        <v>720000</v>
      </c>
      <c r="F567" s="72">
        <v>4.4999999999999998E-2</v>
      </c>
      <c r="G567" s="71">
        <v>16000000</v>
      </c>
      <c r="H567" s="108" t="s">
        <v>361</v>
      </c>
      <c r="I567" s="71"/>
      <c r="J567" s="70"/>
      <c r="K567" s="70">
        <v>11</v>
      </c>
      <c r="L567" s="70" t="s">
        <v>195</v>
      </c>
    </row>
    <row r="568" spans="1:12" ht="30" customHeight="1" x14ac:dyDescent="0.25">
      <c r="A568" s="36"/>
      <c r="B568" s="36"/>
      <c r="C568" s="36"/>
      <c r="D568" s="69"/>
      <c r="E568" s="71">
        <f t="shared" si="112"/>
        <v>675000</v>
      </c>
      <c r="F568" s="72">
        <v>4.4999999999999998E-2</v>
      </c>
      <c r="G568" s="71">
        <v>15000000</v>
      </c>
      <c r="H568" s="108" t="s">
        <v>361</v>
      </c>
      <c r="I568" s="71"/>
      <c r="J568" s="70"/>
      <c r="K568" s="70">
        <v>5</v>
      </c>
      <c r="L568" s="70" t="s">
        <v>118</v>
      </c>
    </row>
    <row r="569" spans="1:12" ht="30" customHeight="1" x14ac:dyDescent="0.25">
      <c r="A569" s="41"/>
      <c r="B569" s="41"/>
      <c r="C569" s="41"/>
      <c r="D569" s="81"/>
      <c r="E569" s="71">
        <f t="shared" ref="E569" si="113">G569*F569</f>
        <v>4950000</v>
      </c>
      <c r="F569" s="72">
        <v>4.4999999999999998E-2</v>
      </c>
      <c r="G569" s="71">
        <v>110000000</v>
      </c>
      <c r="H569" s="108"/>
      <c r="I569" s="71"/>
      <c r="J569" s="70"/>
      <c r="K569" s="70"/>
      <c r="L569" s="70" t="s">
        <v>376</v>
      </c>
    </row>
    <row r="570" spans="1:12" ht="30" customHeight="1" x14ac:dyDescent="0.25">
      <c r="A570" s="41"/>
      <c r="B570" s="41"/>
      <c r="C570" s="41"/>
      <c r="D570" s="81"/>
      <c r="E570" s="71">
        <f t="shared" ref="E570" si="114">G570*F570</f>
        <v>2000000</v>
      </c>
      <c r="F570" s="72">
        <v>0.05</v>
      </c>
      <c r="G570" s="71">
        <v>40000000</v>
      </c>
      <c r="H570" s="110"/>
      <c r="I570" s="73"/>
      <c r="J570" s="80"/>
      <c r="K570" s="80"/>
      <c r="L570" s="80" t="s">
        <v>380</v>
      </c>
    </row>
    <row r="571" spans="1:12" ht="30" customHeight="1" x14ac:dyDescent="0.25">
      <c r="A571" s="41"/>
      <c r="B571" s="41"/>
      <c r="C571" s="41"/>
      <c r="D571" s="81"/>
      <c r="E571" s="71">
        <f t="shared" ref="E571" si="115">G571*F571</f>
        <v>500000</v>
      </c>
      <c r="F571" s="72">
        <v>0.05</v>
      </c>
      <c r="G571" s="71">
        <v>10000000</v>
      </c>
      <c r="H571" s="110"/>
      <c r="I571" s="73"/>
      <c r="J571" s="80"/>
      <c r="K571" s="80"/>
      <c r="L571" s="80" t="s">
        <v>378</v>
      </c>
    </row>
    <row r="572" spans="1:12" ht="30" customHeight="1" x14ac:dyDescent="0.25">
      <c r="A572" s="41"/>
      <c r="B572" s="41"/>
      <c r="C572" s="41"/>
      <c r="D572" s="81"/>
      <c r="E572" s="71">
        <f t="shared" ref="E572" si="116">G572*F572</f>
        <v>4800000</v>
      </c>
      <c r="F572" s="72">
        <v>0.04</v>
      </c>
      <c r="G572" s="71">
        <v>120000000</v>
      </c>
      <c r="H572" s="110"/>
      <c r="I572" s="73"/>
      <c r="J572" s="80"/>
      <c r="K572" s="80"/>
      <c r="L572" s="80" t="s">
        <v>392</v>
      </c>
    </row>
    <row r="573" spans="1:12" ht="30" customHeight="1" x14ac:dyDescent="0.25">
      <c r="A573" s="36" t="s">
        <v>393</v>
      </c>
      <c r="B573" s="36"/>
      <c r="C573" s="36"/>
      <c r="D573" s="69"/>
      <c r="E573" s="71">
        <f t="shared" ref="E573" si="117">G573*F573</f>
        <v>12000000</v>
      </c>
      <c r="F573" s="72">
        <v>0.04</v>
      </c>
      <c r="G573" s="71">
        <v>300000000</v>
      </c>
      <c r="H573" s="107"/>
      <c r="I573" s="70"/>
      <c r="J573" s="70"/>
      <c r="K573" s="70"/>
      <c r="L573" s="70" t="s">
        <v>294</v>
      </c>
    </row>
    <row r="574" spans="1:12" ht="30" customHeight="1" x14ac:dyDescent="0.25">
      <c r="A574" s="36"/>
      <c r="B574" s="36"/>
      <c r="C574" s="36"/>
      <c r="D574" s="69"/>
      <c r="E574" s="71">
        <f t="shared" ref="E574" si="118">G574*F574</f>
        <v>1600000</v>
      </c>
      <c r="F574" s="72">
        <v>0.04</v>
      </c>
      <c r="G574" s="71">
        <v>40000000</v>
      </c>
      <c r="H574" s="108" t="s">
        <v>286</v>
      </c>
      <c r="I574" s="71"/>
      <c r="J574" s="70"/>
      <c r="K574" s="70"/>
      <c r="L574" s="70" t="s">
        <v>160</v>
      </c>
    </row>
    <row r="575" spans="1:12" ht="30" customHeight="1" x14ac:dyDescent="0.25">
      <c r="A575" s="39"/>
      <c r="B575" s="39"/>
      <c r="C575" s="39"/>
      <c r="D575" s="75"/>
      <c r="E575" s="71">
        <f t="shared" ref="E575:E577" si="119">G575*F575</f>
        <v>5000000</v>
      </c>
      <c r="F575" s="72">
        <v>0.05</v>
      </c>
      <c r="G575" s="71">
        <v>100000000</v>
      </c>
      <c r="H575" s="108" t="s">
        <v>284</v>
      </c>
      <c r="I575" s="71"/>
      <c r="J575" s="70"/>
      <c r="K575" s="70">
        <v>23</v>
      </c>
      <c r="L575" s="70" t="s">
        <v>165</v>
      </c>
    </row>
    <row r="576" spans="1:12" ht="30" customHeight="1" x14ac:dyDescent="0.25">
      <c r="A576" s="36"/>
      <c r="B576" s="36"/>
      <c r="C576" s="36"/>
      <c r="D576" s="69"/>
      <c r="E576" s="71">
        <f t="shared" si="119"/>
        <v>1800000</v>
      </c>
      <c r="F576" s="72">
        <v>4.4999999999999998E-2</v>
      </c>
      <c r="G576" s="71">
        <v>40000000</v>
      </c>
      <c r="H576" s="108"/>
      <c r="I576" s="71"/>
      <c r="J576" s="70"/>
      <c r="K576" s="70"/>
      <c r="L576" s="70" t="s">
        <v>252</v>
      </c>
    </row>
    <row r="577" spans="1:12" ht="30" customHeight="1" x14ac:dyDescent="0.25">
      <c r="A577" s="36"/>
      <c r="B577" s="36"/>
      <c r="C577" s="36"/>
      <c r="D577" s="69"/>
      <c r="E577" s="71">
        <f t="shared" si="119"/>
        <v>967500</v>
      </c>
      <c r="F577" s="72">
        <v>4.4999999999999998E-2</v>
      </c>
      <c r="G577" s="71">
        <v>21500000</v>
      </c>
      <c r="H577" s="107" t="s">
        <v>296</v>
      </c>
      <c r="I577" s="70"/>
      <c r="J577" s="70"/>
      <c r="K577" s="70"/>
      <c r="L577" s="70" t="s">
        <v>295</v>
      </c>
    </row>
    <row r="578" spans="1:12" ht="30" customHeight="1" x14ac:dyDescent="0.25">
      <c r="A578" s="36">
        <v>960</v>
      </c>
      <c r="B578" s="36"/>
      <c r="C578" s="36"/>
      <c r="D578" s="69"/>
      <c r="E578" s="71">
        <f t="shared" ref="E578" si="120">G578*F578</f>
        <v>1800000</v>
      </c>
      <c r="F578" s="72">
        <v>0.04</v>
      </c>
      <c r="G578" s="71">
        <v>45000000</v>
      </c>
      <c r="H578" s="107" t="s">
        <v>309</v>
      </c>
      <c r="I578" s="70"/>
      <c r="J578" s="70"/>
      <c r="K578" s="70"/>
      <c r="L578" s="70" t="s">
        <v>308</v>
      </c>
    </row>
    <row r="579" spans="1:12" ht="30" customHeight="1" x14ac:dyDescent="0.25">
      <c r="A579" s="36"/>
      <c r="B579" s="36"/>
      <c r="C579" s="36"/>
      <c r="D579" s="69"/>
      <c r="E579" s="71">
        <f>G579*F579</f>
        <v>3500000</v>
      </c>
      <c r="F579" s="72">
        <v>0.05</v>
      </c>
      <c r="G579" s="71">
        <v>70000000</v>
      </c>
      <c r="H579" s="107" t="s">
        <v>304</v>
      </c>
      <c r="I579" s="70"/>
      <c r="J579" s="70"/>
      <c r="K579" s="70">
        <v>25</v>
      </c>
      <c r="L579" s="70" t="s">
        <v>303</v>
      </c>
    </row>
    <row r="580" spans="1:12" ht="30" customHeight="1" x14ac:dyDescent="0.25">
      <c r="A580" s="36"/>
      <c r="B580" s="36"/>
      <c r="C580" s="36"/>
      <c r="D580" s="69"/>
      <c r="E580" s="71">
        <v>5000000</v>
      </c>
      <c r="F580" s="72"/>
      <c r="G580" s="71"/>
      <c r="H580" s="107"/>
      <c r="I580" s="70"/>
      <c r="J580" s="70"/>
      <c r="K580" s="70"/>
      <c r="L580" s="70" t="s">
        <v>307</v>
      </c>
    </row>
    <row r="581" spans="1:12" ht="30" customHeight="1" x14ac:dyDescent="0.25">
      <c r="A581" s="36"/>
      <c r="B581" s="36"/>
      <c r="C581" s="36"/>
      <c r="D581" s="69"/>
      <c r="E581" s="71">
        <f>G581*F581</f>
        <v>600000</v>
      </c>
      <c r="F581" s="72">
        <v>0.04</v>
      </c>
      <c r="G581" s="71">
        <v>15000000</v>
      </c>
      <c r="H581" s="108"/>
      <c r="I581" s="71"/>
      <c r="J581" s="70"/>
      <c r="K581" s="70">
        <v>23</v>
      </c>
      <c r="L581" s="70" t="s">
        <v>163</v>
      </c>
    </row>
    <row r="582" spans="1:12" ht="30" customHeight="1" x14ac:dyDescent="0.25">
      <c r="A582" s="36" t="s">
        <v>277</v>
      </c>
      <c r="B582" s="36"/>
      <c r="C582" s="36"/>
      <c r="D582" s="69"/>
      <c r="E582" s="71">
        <f t="shared" ref="E582:E585" si="121">G582*F582</f>
        <v>440000</v>
      </c>
      <c r="F582" s="72">
        <v>0.04</v>
      </c>
      <c r="G582" s="71">
        <v>11000000</v>
      </c>
      <c r="H582" s="107" t="s">
        <v>302</v>
      </c>
      <c r="I582" s="70"/>
      <c r="J582" s="70"/>
      <c r="K582" s="70"/>
      <c r="L582" s="70" t="s">
        <v>301</v>
      </c>
    </row>
    <row r="583" spans="1:12" ht="30" customHeight="1" x14ac:dyDescent="0.25">
      <c r="A583" s="36"/>
      <c r="B583" s="36"/>
      <c r="C583" s="36"/>
      <c r="D583" s="69"/>
      <c r="E583" s="71">
        <f t="shared" si="121"/>
        <v>315000</v>
      </c>
      <c r="F583" s="72">
        <v>4.4999999999999998E-2</v>
      </c>
      <c r="G583" s="71">
        <v>7000000</v>
      </c>
      <c r="H583" s="108" t="s">
        <v>300</v>
      </c>
      <c r="I583" s="71"/>
      <c r="J583" s="70"/>
      <c r="K583" s="70"/>
      <c r="L583" s="70" t="s">
        <v>158</v>
      </c>
    </row>
    <row r="584" spans="1:12" ht="30" customHeight="1" x14ac:dyDescent="0.25">
      <c r="A584" s="36">
        <v>310</v>
      </c>
      <c r="B584" s="36"/>
      <c r="C584" s="36"/>
      <c r="D584" s="69"/>
      <c r="E584" s="71">
        <f t="shared" si="121"/>
        <v>1470000</v>
      </c>
      <c r="F584" s="72">
        <v>4.2000000000000003E-2</v>
      </c>
      <c r="G584" s="71">
        <v>35000000</v>
      </c>
      <c r="H584" s="108"/>
      <c r="I584" s="71"/>
      <c r="J584" s="70"/>
      <c r="K584" s="70"/>
      <c r="L584" s="70" t="s">
        <v>114</v>
      </c>
    </row>
    <row r="585" spans="1:12" ht="30" customHeight="1" x14ac:dyDescent="0.25">
      <c r="A585" s="36"/>
      <c r="B585" s="36"/>
      <c r="C585" s="36"/>
      <c r="D585" s="69"/>
      <c r="E585" s="71">
        <f t="shared" si="121"/>
        <v>13500000</v>
      </c>
      <c r="F585" s="72">
        <v>0.05</v>
      </c>
      <c r="G585" s="71">
        <v>270000000</v>
      </c>
      <c r="H585" s="108"/>
      <c r="I585" s="71"/>
      <c r="J585" s="70"/>
      <c r="K585" s="70">
        <v>3</v>
      </c>
      <c r="L585" s="70" t="s">
        <v>194</v>
      </c>
    </row>
    <row r="586" spans="1:12" ht="30" customHeight="1" x14ac:dyDescent="0.25">
      <c r="A586" s="36"/>
      <c r="B586" s="36"/>
      <c r="C586" s="36"/>
      <c r="D586" s="69"/>
      <c r="E586" s="71">
        <f t="shared" ref="E586" si="122">G586*F586</f>
        <v>26400000</v>
      </c>
      <c r="F586" s="72">
        <v>5.5E-2</v>
      </c>
      <c r="G586" s="71">
        <v>480000000</v>
      </c>
      <c r="H586" s="108"/>
      <c r="I586" s="71"/>
      <c r="J586" s="70"/>
      <c r="K586" s="70"/>
      <c r="L586" s="70" t="s">
        <v>110</v>
      </c>
    </row>
    <row r="587" spans="1:12" ht="30" customHeight="1" x14ac:dyDescent="0.25">
      <c r="A587" s="36"/>
      <c r="B587" s="36"/>
      <c r="C587" s="36"/>
      <c r="D587" s="69"/>
      <c r="E587" s="71">
        <f>G587*F587/1000</f>
        <v>2000000</v>
      </c>
      <c r="F587" s="70">
        <v>40</v>
      </c>
      <c r="G587" s="71">
        <v>50000000</v>
      </c>
      <c r="H587" s="107" t="s">
        <v>187</v>
      </c>
      <c r="I587" s="71"/>
      <c r="J587" s="70"/>
      <c r="K587" s="70">
        <v>1</v>
      </c>
      <c r="L587" s="70" t="s">
        <v>188</v>
      </c>
    </row>
    <row r="588" spans="1:12" ht="30" customHeight="1" x14ac:dyDescent="0.25">
      <c r="A588" s="36"/>
      <c r="B588" s="36"/>
      <c r="C588" s="36"/>
      <c r="D588" s="69"/>
      <c r="E588" s="71">
        <f t="shared" ref="E588" si="123">G588*F588</f>
        <v>3600000</v>
      </c>
      <c r="F588" s="72">
        <v>4.4999999999999998E-2</v>
      </c>
      <c r="G588" s="71">
        <v>80000000</v>
      </c>
      <c r="H588" s="108"/>
      <c r="I588" s="71"/>
      <c r="J588" s="70"/>
      <c r="K588" s="70"/>
      <c r="L588" s="70" t="s">
        <v>115</v>
      </c>
    </row>
    <row r="589" spans="1:12" ht="30" customHeight="1" x14ac:dyDescent="0.25">
      <c r="A589" s="36"/>
      <c r="B589" s="36"/>
      <c r="C589" s="36"/>
      <c r="D589" s="69"/>
      <c r="E589" s="71">
        <f t="shared" ref="E589:E592" si="124">G589*F589</f>
        <v>2688000</v>
      </c>
      <c r="F589" s="72">
        <v>4.2000000000000003E-2</v>
      </c>
      <c r="G589" s="71">
        <v>64000000</v>
      </c>
      <c r="H589" s="108" t="s">
        <v>21</v>
      </c>
      <c r="I589" s="71"/>
      <c r="J589" s="70"/>
      <c r="K589" s="70">
        <v>2</v>
      </c>
      <c r="L589" s="70" t="s">
        <v>15</v>
      </c>
    </row>
    <row r="590" spans="1:12" ht="30" customHeight="1" x14ac:dyDescent="0.25">
      <c r="A590" s="36">
        <v>2700</v>
      </c>
      <c r="B590" s="36"/>
      <c r="C590" s="36"/>
      <c r="D590" s="69"/>
      <c r="E590" s="71">
        <f t="shared" si="124"/>
        <v>1200000</v>
      </c>
      <c r="F590" s="72">
        <v>0.04</v>
      </c>
      <c r="G590" s="71">
        <v>30000000</v>
      </c>
      <c r="H590" s="108"/>
      <c r="I590" s="71"/>
      <c r="J590" s="70"/>
      <c r="K590" s="70">
        <v>5</v>
      </c>
      <c r="L590" s="70" t="s">
        <v>257</v>
      </c>
    </row>
    <row r="591" spans="1:12" ht="30" customHeight="1" x14ac:dyDescent="0.25">
      <c r="A591" s="36"/>
      <c r="B591" s="36"/>
      <c r="C591" s="36"/>
      <c r="D591" s="69"/>
      <c r="E591" s="71">
        <f t="shared" si="124"/>
        <v>1800000</v>
      </c>
      <c r="F591" s="72">
        <v>4.4999999999999998E-2</v>
      </c>
      <c r="G591" s="71">
        <v>40000000</v>
      </c>
      <c r="H591" s="107" t="s">
        <v>253</v>
      </c>
      <c r="I591" s="70"/>
      <c r="J591" s="70"/>
      <c r="K591" s="70">
        <v>1</v>
      </c>
      <c r="L591" s="70" t="s">
        <v>252</v>
      </c>
    </row>
    <row r="592" spans="1:12" ht="30" customHeight="1" x14ac:dyDescent="0.25">
      <c r="A592" s="36"/>
      <c r="B592" s="36"/>
      <c r="C592" s="36"/>
      <c r="D592" s="69"/>
      <c r="E592" s="71">
        <f t="shared" si="124"/>
        <v>4950000</v>
      </c>
      <c r="F592" s="72">
        <v>4.4999999999999998E-2</v>
      </c>
      <c r="G592" s="71">
        <v>110000000</v>
      </c>
      <c r="H592" s="108"/>
      <c r="I592" s="71"/>
      <c r="J592" s="70"/>
      <c r="K592" s="70"/>
      <c r="L592" s="70" t="s">
        <v>193</v>
      </c>
    </row>
    <row r="593" spans="1:12" ht="30" customHeight="1" x14ac:dyDescent="0.25">
      <c r="A593" s="36"/>
      <c r="B593" s="36"/>
      <c r="C593" s="36"/>
      <c r="D593" s="69"/>
      <c r="E593" s="71">
        <f t="shared" ref="E593:E595" si="125">G593*F593</f>
        <v>4500000</v>
      </c>
      <c r="F593" s="72">
        <v>4.4999999999999998E-2</v>
      </c>
      <c r="G593" s="71">
        <v>100000000</v>
      </c>
      <c r="H593" s="108" t="s">
        <v>271</v>
      </c>
      <c r="I593" s="71"/>
      <c r="J593" s="70"/>
      <c r="K593" s="70"/>
      <c r="L593" s="70" t="s">
        <v>270</v>
      </c>
    </row>
    <row r="594" spans="1:12" ht="30" customHeight="1" x14ac:dyDescent="0.25">
      <c r="A594" s="36"/>
      <c r="B594" s="36"/>
      <c r="C594" s="36"/>
      <c r="D594" s="69"/>
      <c r="E594" s="71">
        <f t="shared" si="125"/>
        <v>500000</v>
      </c>
      <c r="F594" s="72">
        <v>0.04</v>
      </c>
      <c r="G594" s="71">
        <v>12500000</v>
      </c>
      <c r="H594" s="108" t="s">
        <v>269</v>
      </c>
      <c r="I594" s="71"/>
      <c r="J594" s="70"/>
      <c r="K594" s="70"/>
      <c r="L594" s="70" t="s">
        <v>268</v>
      </c>
    </row>
    <row r="595" spans="1:12" ht="30" customHeight="1" x14ac:dyDescent="0.25">
      <c r="A595" s="36"/>
      <c r="B595" s="36"/>
      <c r="C595" s="36"/>
      <c r="D595" s="69"/>
      <c r="E595" s="71">
        <f t="shared" si="125"/>
        <v>900000</v>
      </c>
      <c r="F595" s="72">
        <v>4.4999999999999998E-2</v>
      </c>
      <c r="G595" s="71">
        <v>20000000</v>
      </c>
      <c r="H595" s="108" t="s">
        <v>24</v>
      </c>
      <c r="I595" s="71"/>
      <c r="J595" s="70"/>
      <c r="K595" s="70"/>
      <c r="L595" s="70" t="s">
        <v>23</v>
      </c>
    </row>
    <row r="596" spans="1:12" ht="30" customHeight="1" x14ac:dyDescent="0.25">
      <c r="A596" s="36"/>
      <c r="B596" s="36"/>
      <c r="C596" s="36"/>
      <c r="D596" s="69"/>
      <c r="E596" s="71">
        <f t="shared" ref="E596" si="126">G596*F596</f>
        <v>450000</v>
      </c>
      <c r="F596" s="72">
        <v>4.4999999999999998E-2</v>
      </c>
      <c r="G596" s="71">
        <v>10000000</v>
      </c>
      <c r="H596" s="108"/>
      <c r="I596" s="71"/>
      <c r="J596" s="70"/>
      <c r="K596" s="70"/>
      <c r="L596" s="70" t="s">
        <v>202</v>
      </c>
    </row>
    <row r="597" spans="1:12" ht="30" customHeight="1" x14ac:dyDescent="0.25">
      <c r="A597" s="36"/>
      <c r="B597" s="36"/>
      <c r="C597" s="36"/>
      <c r="D597" s="69"/>
      <c r="E597" s="71">
        <f>G597*F597</f>
        <v>1125000</v>
      </c>
      <c r="F597" s="72">
        <v>4.4999999999999998E-2</v>
      </c>
      <c r="G597" s="71">
        <v>25000000</v>
      </c>
      <c r="H597" s="108"/>
      <c r="I597" s="71"/>
      <c r="J597" s="70"/>
      <c r="K597" s="70"/>
      <c r="L597" s="70" t="s">
        <v>28</v>
      </c>
    </row>
    <row r="598" spans="1:12" ht="30" customHeight="1" x14ac:dyDescent="0.25">
      <c r="A598" s="36"/>
      <c r="B598" s="36"/>
      <c r="C598" s="36"/>
      <c r="D598" s="69"/>
      <c r="E598" s="71">
        <f>G598*F598</f>
        <v>400000</v>
      </c>
      <c r="F598" s="72">
        <v>0.04</v>
      </c>
      <c r="G598" s="71">
        <v>10000000</v>
      </c>
      <c r="H598" s="108"/>
      <c r="I598" s="71"/>
      <c r="J598" s="70"/>
      <c r="K598" s="70"/>
      <c r="L598" s="70" t="s">
        <v>29</v>
      </c>
    </row>
    <row r="599" spans="1:12" ht="30" customHeight="1" x14ac:dyDescent="0.25">
      <c r="A599" s="36"/>
      <c r="B599" s="36"/>
      <c r="C599" s="36"/>
      <c r="D599" s="69"/>
      <c r="E599" s="71">
        <f>G599*F599</f>
        <v>1500000</v>
      </c>
      <c r="F599" s="72">
        <v>0.05</v>
      </c>
      <c r="G599" s="71">
        <v>30000000</v>
      </c>
      <c r="H599" s="108"/>
      <c r="I599" s="71"/>
      <c r="J599" s="70"/>
      <c r="K599" s="70"/>
      <c r="L599" s="70" t="s">
        <v>30</v>
      </c>
    </row>
    <row r="600" spans="1:12" ht="30" customHeight="1" x14ac:dyDescent="0.25">
      <c r="A600" s="36"/>
      <c r="B600" s="36"/>
      <c r="C600" s="36"/>
      <c r="D600" s="69"/>
      <c r="E600" s="71">
        <f t="shared" ref="E600" si="127">G600*F600</f>
        <v>450000</v>
      </c>
      <c r="F600" s="72">
        <v>4.4999999999999998E-2</v>
      </c>
      <c r="G600" s="71">
        <v>10000000</v>
      </c>
      <c r="H600" s="107"/>
      <c r="I600" s="70"/>
      <c r="J600" s="70"/>
      <c r="K600" s="70"/>
      <c r="L600" s="70" t="s">
        <v>174</v>
      </c>
    </row>
    <row r="601" spans="1:12" ht="30" customHeight="1" x14ac:dyDescent="0.25">
      <c r="A601" s="36"/>
      <c r="B601" s="36"/>
      <c r="C601" s="36"/>
      <c r="D601" s="69"/>
      <c r="E601" s="71">
        <f t="shared" ref="E601" si="128">G601*F601</f>
        <v>630000</v>
      </c>
      <c r="F601" s="72">
        <v>4.4999999999999998E-2</v>
      </c>
      <c r="G601" s="71">
        <v>14000000</v>
      </c>
      <c r="H601" s="108"/>
      <c r="I601" s="71"/>
      <c r="J601" s="70"/>
      <c r="K601" s="70"/>
      <c r="L601" s="70" t="s">
        <v>113</v>
      </c>
    </row>
    <row r="602" spans="1:12" ht="30" customHeight="1" x14ac:dyDescent="0.25">
      <c r="A602" s="36"/>
      <c r="B602" s="36"/>
      <c r="C602" s="36"/>
      <c r="D602" s="69"/>
      <c r="E602" s="71">
        <f>G602*F602</f>
        <v>2520000</v>
      </c>
      <c r="F602" s="72">
        <v>4.2000000000000003E-2</v>
      </c>
      <c r="G602" s="71">
        <v>60000000</v>
      </c>
      <c r="H602" s="108"/>
      <c r="I602" s="71"/>
      <c r="J602" s="70"/>
      <c r="K602" s="70">
        <v>7</v>
      </c>
      <c r="L602" s="70" t="s">
        <v>124</v>
      </c>
    </row>
    <row r="603" spans="1:12" ht="30" customHeight="1" x14ac:dyDescent="0.25">
      <c r="A603" s="36"/>
      <c r="B603" s="36"/>
      <c r="C603" s="36"/>
      <c r="D603" s="69"/>
      <c r="E603" s="71">
        <f t="shared" ref="E603" si="129">G603*F603</f>
        <v>1300023</v>
      </c>
      <c r="F603" s="72">
        <v>4.8148999999999997E-2</v>
      </c>
      <c r="G603" s="71">
        <v>27000000</v>
      </c>
      <c r="H603" s="108"/>
      <c r="I603" s="71"/>
      <c r="J603" s="70"/>
      <c r="K603" s="70">
        <v>30</v>
      </c>
      <c r="L603" s="70" t="s">
        <v>14</v>
      </c>
    </row>
    <row r="604" spans="1:12" ht="30" customHeight="1" x14ac:dyDescent="0.25">
      <c r="A604" s="36"/>
      <c r="B604" s="36"/>
      <c r="C604" s="36"/>
      <c r="D604" s="69"/>
      <c r="E604" s="71">
        <f>G604*F604</f>
        <v>1502200</v>
      </c>
      <c r="F604" s="72">
        <v>4.0599999999999997E-2</v>
      </c>
      <c r="G604" s="71">
        <v>37000000</v>
      </c>
      <c r="H604" s="108" t="s">
        <v>18</v>
      </c>
      <c r="I604" s="71"/>
      <c r="J604" s="70"/>
      <c r="K604" s="70">
        <v>5</v>
      </c>
      <c r="L604" s="70" t="s">
        <v>17</v>
      </c>
    </row>
    <row r="605" spans="1:12" ht="30" customHeight="1" x14ac:dyDescent="0.25">
      <c r="A605" s="36"/>
      <c r="B605" s="36"/>
      <c r="C605" s="36"/>
      <c r="D605" s="69"/>
      <c r="E605" s="73">
        <f t="shared" ref="E605" si="130">G605*F605</f>
        <v>48093200</v>
      </c>
      <c r="F605" s="74">
        <v>0.04</v>
      </c>
      <c r="G605" s="73">
        <f>ali!G77</f>
        <v>1202330000</v>
      </c>
      <c r="H605" s="110"/>
      <c r="I605" s="73"/>
      <c r="J605" s="80"/>
      <c r="K605" s="80">
        <v>6</v>
      </c>
      <c r="L605" s="80" t="s">
        <v>119</v>
      </c>
    </row>
    <row r="606" spans="1:12" ht="30" customHeight="1" x14ac:dyDescent="0.25">
      <c r="A606" s="39"/>
      <c r="B606" s="39"/>
      <c r="C606" s="39"/>
      <c r="D606" s="75"/>
      <c r="E606" s="73">
        <f t="shared" ref="E606:E609" si="131">G606*F606</f>
        <v>600000</v>
      </c>
      <c r="F606" s="74">
        <v>0.04</v>
      </c>
      <c r="G606" s="73">
        <v>15000000</v>
      </c>
      <c r="H606" s="110"/>
      <c r="I606" s="73"/>
      <c r="J606" s="80"/>
      <c r="K606" s="80"/>
      <c r="L606" s="80" t="s">
        <v>163</v>
      </c>
    </row>
    <row r="607" spans="1:12" ht="30" customHeight="1" x14ac:dyDescent="0.25">
      <c r="A607" s="39"/>
      <c r="B607" s="39"/>
      <c r="C607" s="39"/>
      <c r="D607" s="75"/>
      <c r="E607" s="71">
        <f t="shared" si="131"/>
        <v>11700000</v>
      </c>
      <c r="F607" s="72">
        <v>4.4999999999999998E-2</v>
      </c>
      <c r="G607" s="71">
        <v>260000000</v>
      </c>
      <c r="H607" s="108"/>
      <c r="I607" s="71"/>
      <c r="J607" s="71"/>
      <c r="K607" s="71">
        <v>15</v>
      </c>
      <c r="L607" s="71" t="s">
        <v>200</v>
      </c>
    </row>
    <row r="608" spans="1:12" ht="30" customHeight="1" x14ac:dyDescent="0.25">
      <c r="A608" s="41" t="s">
        <v>272</v>
      </c>
      <c r="B608" s="41"/>
      <c r="C608" s="41"/>
      <c r="D608" s="81"/>
      <c r="E608" s="71">
        <f t="shared" si="131"/>
        <v>12500000</v>
      </c>
      <c r="F608" s="72">
        <v>0.05</v>
      </c>
      <c r="G608" s="71">
        <v>250000000</v>
      </c>
      <c r="H608" s="108"/>
      <c r="I608" s="71"/>
      <c r="J608" s="71"/>
      <c r="K608" s="71">
        <v>15</v>
      </c>
      <c r="L608" s="71" t="s">
        <v>273</v>
      </c>
    </row>
    <row r="609" spans="1:12" ht="30" customHeight="1" x14ac:dyDescent="0.25">
      <c r="A609" s="41"/>
      <c r="B609" s="41"/>
      <c r="C609" s="41"/>
      <c r="D609" s="81"/>
      <c r="E609" s="71">
        <f t="shared" si="131"/>
        <v>5200000</v>
      </c>
      <c r="F609" s="71">
        <v>0.05</v>
      </c>
      <c r="G609" s="71">
        <v>104000000</v>
      </c>
      <c r="H609" s="108" t="s">
        <v>241</v>
      </c>
      <c r="I609" s="71">
        <v>0</v>
      </c>
      <c r="J609" s="71" t="s">
        <v>240</v>
      </c>
      <c r="K609" s="71"/>
      <c r="L609" s="71" t="s">
        <v>239</v>
      </c>
    </row>
    <row r="610" spans="1:12" ht="30" customHeight="1" x14ac:dyDescent="0.25">
      <c r="A610" s="41"/>
      <c r="B610" s="41"/>
      <c r="C610" s="41"/>
      <c r="D610" s="81"/>
      <c r="E610" s="71">
        <f t="shared" ref="E610" si="132">G610*F610</f>
        <v>2000000</v>
      </c>
      <c r="F610" s="72">
        <v>0.04</v>
      </c>
      <c r="G610" s="71">
        <v>50000000</v>
      </c>
      <c r="H610" s="108" t="s">
        <v>12</v>
      </c>
      <c r="I610" s="71"/>
      <c r="J610" s="70"/>
      <c r="K610" s="70">
        <v>30</v>
      </c>
      <c r="L610" s="70" t="s">
        <v>10</v>
      </c>
    </row>
    <row r="611" spans="1:12" ht="30" customHeight="1" x14ac:dyDescent="0.25">
      <c r="A611" s="36" t="s">
        <v>11</v>
      </c>
      <c r="B611" s="36"/>
      <c r="C611" s="36"/>
      <c r="D611" s="69"/>
      <c r="E611" s="71">
        <f>G611*F611</f>
        <v>27000000</v>
      </c>
      <c r="F611" s="72">
        <v>0.06</v>
      </c>
      <c r="G611" s="71">
        <v>450000000</v>
      </c>
      <c r="H611" s="108"/>
      <c r="I611" s="71"/>
      <c r="J611" s="70"/>
      <c r="K611" s="70"/>
      <c r="L611" s="70" t="s">
        <v>155</v>
      </c>
    </row>
    <row r="612" spans="1:12" ht="30" customHeight="1" x14ac:dyDescent="0.25">
      <c r="A612" s="36"/>
      <c r="B612" s="36"/>
      <c r="C612" s="36"/>
      <c r="D612" s="69"/>
      <c r="E612" s="71">
        <v>34000000</v>
      </c>
      <c r="F612" s="72"/>
      <c r="G612" s="71"/>
      <c r="H612" s="108"/>
      <c r="I612" s="71"/>
      <c r="J612" s="70"/>
      <c r="K612" s="70"/>
      <c r="L612" s="70" t="s">
        <v>203</v>
      </c>
    </row>
    <row r="613" spans="1:12" ht="30" customHeight="1" x14ac:dyDescent="0.25">
      <c r="A613" s="36"/>
      <c r="B613" s="36"/>
      <c r="C613" s="36"/>
      <c r="D613" s="69"/>
      <c r="E613" s="71">
        <f t="shared" ref="E613" si="133">G613*F613</f>
        <v>250000</v>
      </c>
      <c r="F613" s="72">
        <v>0.05</v>
      </c>
      <c r="G613" s="71">
        <v>5000000</v>
      </c>
      <c r="H613" s="108"/>
      <c r="I613" s="71"/>
      <c r="J613" s="70"/>
      <c r="K613" s="70"/>
      <c r="L613" s="70" t="s">
        <v>154</v>
      </c>
    </row>
    <row r="614" spans="1:12" ht="30" customHeight="1" x14ac:dyDescent="0.25">
      <c r="A614" s="36"/>
      <c r="B614" s="36"/>
      <c r="C614" s="36"/>
      <c r="D614" s="69"/>
      <c r="E614" s="71">
        <f t="shared" ref="E614" si="134">G614*F614</f>
        <v>1480000</v>
      </c>
      <c r="F614" s="72">
        <v>0.04</v>
      </c>
      <c r="G614" s="71">
        <v>37000000</v>
      </c>
      <c r="H614" s="108"/>
      <c r="I614" s="71"/>
      <c r="J614" s="70"/>
      <c r="K614" s="70"/>
      <c r="L614" s="70" t="s">
        <v>132</v>
      </c>
    </row>
    <row r="615" spans="1:12" ht="30" customHeight="1" x14ac:dyDescent="0.25">
      <c r="A615" s="36"/>
      <c r="B615" s="36"/>
      <c r="C615" s="36"/>
      <c r="D615" s="69"/>
      <c r="E615" s="71">
        <f>G615*F615</f>
        <v>1440000</v>
      </c>
      <c r="F615" s="72">
        <v>4.4999999999999998E-2</v>
      </c>
      <c r="G615" s="71">
        <v>32000000</v>
      </c>
      <c r="H615" s="108"/>
      <c r="I615" s="71"/>
      <c r="J615" s="70"/>
      <c r="K615" s="70"/>
      <c r="L615" s="70" t="s">
        <v>204</v>
      </c>
    </row>
    <row r="616" spans="1:12" ht="30" customHeight="1" x14ac:dyDescent="0.25">
      <c r="A616" s="36">
        <v>1500</v>
      </c>
      <c r="B616" s="36"/>
      <c r="C616" s="36"/>
      <c r="D616" s="69"/>
      <c r="E616" s="71">
        <f t="shared" ref="E616" si="135">G616*F616</f>
        <v>250000</v>
      </c>
      <c r="F616" s="72">
        <v>0.05</v>
      </c>
      <c r="G616" s="71">
        <v>5000000</v>
      </c>
      <c r="H616" s="108"/>
      <c r="I616" s="71"/>
      <c r="J616" s="70"/>
      <c r="K616" s="70"/>
      <c r="L616" s="70" t="s">
        <v>205</v>
      </c>
    </row>
    <row r="617" spans="1:12" ht="30" customHeight="1" x14ac:dyDescent="0.25">
      <c r="A617" s="39"/>
      <c r="B617" s="39"/>
      <c r="C617" s="39"/>
      <c r="D617" s="75"/>
      <c r="E617" s="73">
        <f t="shared" ref="E617" si="136">G617*F617</f>
        <v>13400000</v>
      </c>
      <c r="F617" s="74">
        <v>0.05</v>
      </c>
      <c r="G617" s="73">
        <v>268000000</v>
      </c>
      <c r="H617" s="110"/>
      <c r="I617" s="73"/>
      <c r="J617" s="80"/>
      <c r="K617" s="80"/>
      <c r="L617" s="80" t="s">
        <v>117</v>
      </c>
    </row>
    <row r="618" spans="1:12" ht="30" customHeight="1" x14ac:dyDescent="0.25">
      <c r="A618" s="39"/>
      <c r="B618" s="39"/>
      <c r="C618" s="39"/>
      <c r="D618" s="75"/>
      <c r="E618" s="73">
        <f t="shared" ref="E618" si="137">G618*F618</f>
        <v>13400000</v>
      </c>
      <c r="F618" s="74">
        <v>0.05</v>
      </c>
      <c r="G618" s="73">
        <v>268000000</v>
      </c>
      <c r="H618" s="110"/>
      <c r="I618" s="73"/>
      <c r="J618" s="80"/>
      <c r="K618" s="80"/>
      <c r="L618" s="80" t="s">
        <v>117</v>
      </c>
    </row>
    <row r="619" spans="1:12" ht="30" customHeight="1" x14ac:dyDescent="0.25">
      <c r="A619" s="39"/>
      <c r="B619" s="39"/>
      <c r="C619" s="39"/>
      <c r="D619" s="75"/>
      <c r="E619" s="73">
        <f>G619*F619</f>
        <v>450000</v>
      </c>
      <c r="F619" s="74">
        <v>4.4999999999999998E-2</v>
      </c>
      <c r="G619" s="73">
        <v>10000000</v>
      </c>
      <c r="H619" s="110"/>
      <c r="I619" s="73"/>
      <c r="J619" s="80"/>
      <c r="K619" s="80"/>
      <c r="L619" s="80" t="s">
        <v>245</v>
      </c>
    </row>
    <row r="620" spans="1:12" ht="30" customHeight="1" x14ac:dyDescent="0.25">
      <c r="A620" s="39"/>
      <c r="B620" s="39"/>
      <c r="C620" s="39"/>
      <c r="D620" s="75"/>
      <c r="E620" s="73">
        <f t="shared" ref="E620" si="138">G620*F620</f>
        <v>1824000</v>
      </c>
      <c r="F620" s="74">
        <v>4.8000000000000001E-2</v>
      </c>
      <c r="G620" s="73">
        <v>38000000</v>
      </c>
      <c r="H620" s="110"/>
      <c r="I620" s="73"/>
      <c r="J620" s="80"/>
      <c r="K620" s="80"/>
      <c r="L620" s="80" t="s">
        <v>114</v>
      </c>
    </row>
    <row r="621" spans="1:12" ht="30" customHeight="1" x14ac:dyDescent="0.25">
      <c r="A621" s="39"/>
      <c r="B621" s="39"/>
      <c r="C621" s="39"/>
      <c r="D621" s="75"/>
      <c r="E621" s="73">
        <f t="shared" ref="E621:E622" si="139">G621*F621</f>
        <v>400000</v>
      </c>
      <c r="F621" s="74">
        <v>0.04</v>
      </c>
      <c r="G621" s="73">
        <v>10000000</v>
      </c>
      <c r="H621" s="110"/>
      <c r="I621" s="73"/>
      <c r="J621" s="80"/>
      <c r="K621" s="80">
        <v>24</v>
      </c>
      <c r="L621" s="80" t="s">
        <v>121</v>
      </c>
    </row>
    <row r="622" spans="1:12" ht="30" customHeight="1" x14ac:dyDescent="0.25">
      <c r="A622" s="39"/>
      <c r="B622" s="39"/>
      <c r="C622" s="39"/>
      <c r="D622" s="75"/>
      <c r="E622" s="73">
        <f t="shared" si="139"/>
        <v>585000</v>
      </c>
      <c r="F622" s="74">
        <v>4.4999999999999998E-2</v>
      </c>
      <c r="G622" s="73">
        <v>13000000</v>
      </c>
      <c r="H622" s="110"/>
      <c r="I622" s="73"/>
      <c r="J622" s="80"/>
      <c r="K622" s="80">
        <v>16</v>
      </c>
      <c r="L622" s="80" t="s">
        <v>122</v>
      </c>
    </row>
    <row r="623" spans="1:12" ht="30" customHeight="1" x14ac:dyDescent="0.25">
      <c r="A623" s="39"/>
      <c r="B623" s="39"/>
      <c r="C623" s="39"/>
      <c r="D623" s="75"/>
      <c r="E623" s="73">
        <f t="shared" ref="E623" si="140">G623*F623</f>
        <v>6400000</v>
      </c>
      <c r="F623" s="74">
        <v>0.05</v>
      </c>
      <c r="G623" s="73">
        <v>128000000</v>
      </c>
      <c r="H623" s="110" t="s">
        <v>129</v>
      </c>
      <c r="I623" s="73"/>
      <c r="J623" s="80"/>
      <c r="K623" s="80"/>
      <c r="L623" s="80" t="s">
        <v>96</v>
      </c>
    </row>
    <row r="624" spans="1:12" ht="30" customHeight="1" x14ac:dyDescent="0.25">
      <c r="A624" s="39"/>
      <c r="B624" s="39"/>
      <c r="C624" s="39"/>
      <c r="D624" s="75"/>
      <c r="E624" s="73">
        <f t="shared" ref="E624" si="141">G624*F624</f>
        <v>405000</v>
      </c>
      <c r="F624" s="74">
        <v>4.4999999999999998E-2</v>
      </c>
      <c r="G624" s="73">
        <v>9000000</v>
      </c>
      <c r="H624" s="110"/>
      <c r="I624" s="73"/>
      <c r="J624" s="80"/>
      <c r="K624" s="80"/>
      <c r="L624" s="80" t="s">
        <v>144</v>
      </c>
    </row>
    <row r="625" spans="1:12" ht="30" customHeight="1" x14ac:dyDescent="0.25">
      <c r="A625" s="46"/>
      <c r="B625" s="46"/>
      <c r="C625" s="46"/>
      <c r="D625" s="95"/>
      <c r="E625" s="73">
        <f t="shared" ref="E625" si="142">G625*F625</f>
        <v>0</v>
      </c>
      <c r="F625" s="74">
        <v>0.04</v>
      </c>
      <c r="G625" s="73">
        <v>0</v>
      </c>
      <c r="H625" s="110"/>
      <c r="I625" s="73"/>
      <c r="J625" s="80"/>
      <c r="K625" s="80"/>
      <c r="L625" s="80" t="s">
        <v>148</v>
      </c>
    </row>
    <row r="626" spans="1:12" ht="30" customHeight="1" x14ac:dyDescent="0.25">
      <c r="A626" s="39"/>
      <c r="B626" s="39"/>
      <c r="C626" s="39"/>
      <c r="D626" s="75"/>
      <c r="E626" s="73">
        <f t="shared" ref="E626" si="143">G626*F626</f>
        <v>600000</v>
      </c>
      <c r="F626" s="74">
        <v>0.04</v>
      </c>
      <c r="G626" s="73">
        <v>15000000</v>
      </c>
      <c r="H626" s="110"/>
      <c r="I626" s="73"/>
      <c r="J626" s="80" t="s">
        <v>244</v>
      </c>
      <c r="K626" s="80"/>
      <c r="L626" s="80" t="s">
        <v>152</v>
      </c>
    </row>
    <row r="627" spans="1:12" x14ac:dyDescent="0.25">
      <c r="A627" s="39" t="s">
        <v>209</v>
      </c>
      <c r="B627" s="39"/>
      <c r="C627" s="39"/>
      <c r="D627" s="75"/>
      <c r="E627" s="73">
        <f t="shared" ref="E627" si="144">G627*F627</f>
        <v>450000</v>
      </c>
      <c r="F627" s="74">
        <v>4.4999999999999998E-2</v>
      </c>
      <c r="G627" s="73">
        <v>10000000</v>
      </c>
      <c r="H627" s="110"/>
      <c r="I627" s="73"/>
      <c r="J627" s="80"/>
      <c r="K627" s="80"/>
      <c r="L627" s="80" t="s">
        <v>173</v>
      </c>
    </row>
    <row r="628" spans="1:12" ht="30" customHeight="1" x14ac:dyDescent="0.25">
      <c r="A628" s="39"/>
      <c r="B628" s="39"/>
      <c r="C628" s="39"/>
      <c r="D628" s="75"/>
      <c r="E628" s="73">
        <f t="shared" ref="E628" si="145">G628*F628</f>
        <v>2025000</v>
      </c>
      <c r="F628" s="74">
        <v>4.4999999999999998E-2</v>
      </c>
      <c r="G628" s="73">
        <v>45000000</v>
      </c>
      <c r="H628" s="110"/>
      <c r="I628" s="73"/>
      <c r="J628" s="80"/>
      <c r="K628" s="80"/>
      <c r="L628" s="80" t="s">
        <v>25</v>
      </c>
    </row>
    <row r="629" spans="1:12" ht="30" customHeight="1" x14ac:dyDescent="0.25">
      <c r="A629" s="39"/>
      <c r="B629" s="39"/>
      <c r="C629" s="39"/>
      <c r="D629" s="75"/>
      <c r="E629" s="73">
        <f t="shared" ref="E629" si="146">G629*F629</f>
        <v>64350000</v>
      </c>
      <c r="F629" s="74">
        <v>4.4999999999999998E-2</v>
      </c>
      <c r="G629" s="73">
        <v>1430000000</v>
      </c>
      <c r="H629" s="110"/>
      <c r="I629" s="73"/>
      <c r="J629" s="80"/>
      <c r="K629" s="80"/>
      <c r="L629" s="80" t="s">
        <v>133</v>
      </c>
    </row>
    <row r="630" spans="1:12" ht="30" customHeight="1" x14ac:dyDescent="0.25">
      <c r="A630" s="39" t="s">
        <v>156</v>
      </c>
      <c r="B630" s="39"/>
      <c r="C630" s="39"/>
      <c r="D630" s="75"/>
      <c r="E630" s="73"/>
      <c r="F630" s="74"/>
      <c r="G630" s="73">
        <v>16000000</v>
      </c>
      <c r="H630" s="110"/>
      <c r="I630" s="73"/>
      <c r="J630" s="80"/>
      <c r="K630" s="80"/>
      <c r="L630" s="80" t="s">
        <v>144</v>
      </c>
    </row>
    <row r="631" spans="1:12" x14ac:dyDescent="0.25">
      <c r="A631" s="39"/>
      <c r="B631" s="39"/>
      <c r="C631" s="39"/>
      <c r="D631" s="75"/>
      <c r="E631" s="73">
        <f t="shared" ref="E631" si="147">G631*F631</f>
        <v>200000</v>
      </c>
      <c r="F631" s="74">
        <v>0.04</v>
      </c>
      <c r="G631" s="73">
        <v>5000000</v>
      </c>
      <c r="H631" s="110"/>
      <c r="I631" s="73"/>
      <c r="J631" s="80"/>
      <c r="K631" s="80"/>
      <c r="L631" s="80" t="s">
        <v>164</v>
      </c>
    </row>
    <row r="632" spans="1:12" ht="30" customHeight="1" x14ac:dyDescent="0.25">
      <c r="A632" s="39"/>
      <c r="B632" s="39"/>
      <c r="C632" s="39"/>
      <c r="D632" s="75"/>
      <c r="E632" s="73">
        <f t="shared" ref="E632" si="148">G632*F632</f>
        <v>3000000</v>
      </c>
      <c r="F632" s="74">
        <v>0.04</v>
      </c>
      <c r="G632" s="73">
        <v>75000000</v>
      </c>
      <c r="H632" s="110"/>
      <c r="I632" s="73"/>
      <c r="J632" s="80"/>
      <c r="K632" s="80"/>
      <c r="L632" s="80" t="s">
        <v>166</v>
      </c>
    </row>
    <row r="633" spans="1:12" ht="30" customHeight="1" x14ac:dyDescent="0.25">
      <c r="A633" s="39"/>
      <c r="B633" s="39"/>
      <c r="C633" s="39"/>
      <c r="D633" s="75"/>
      <c r="E633" s="73">
        <f t="shared" ref="E633" si="149">G633*F633</f>
        <v>9000000</v>
      </c>
      <c r="F633" s="74">
        <v>4.4999999999999998E-2</v>
      </c>
      <c r="G633" s="73">
        <v>200000000</v>
      </c>
      <c r="H633" s="110"/>
      <c r="I633" s="73"/>
      <c r="J633" s="80"/>
      <c r="K633" s="80"/>
      <c r="L633" s="80" t="s">
        <v>168</v>
      </c>
    </row>
    <row r="634" spans="1:12" ht="30" customHeight="1" x14ac:dyDescent="0.25">
      <c r="A634" s="39"/>
      <c r="B634" s="39"/>
      <c r="C634" s="39"/>
      <c r="D634" s="75"/>
      <c r="E634" s="73">
        <f t="shared" ref="E634" si="150">G634*F634</f>
        <v>1000000</v>
      </c>
      <c r="F634" s="74">
        <v>0.04</v>
      </c>
      <c r="G634" s="73">
        <v>25000000</v>
      </c>
      <c r="H634" s="110"/>
      <c r="I634" s="73"/>
      <c r="J634" s="80"/>
      <c r="K634" s="80"/>
      <c r="L634" s="80" t="s">
        <v>171</v>
      </c>
    </row>
    <row r="635" spans="1:12" ht="30" customHeight="1" x14ac:dyDescent="0.25">
      <c r="A635" s="39"/>
      <c r="B635" s="39"/>
      <c r="C635" s="39"/>
      <c r="D635" s="75"/>
      <c r="E635" s="73">
        <f t="shared" ref="E635" si="151">G635*F635</f>
        <v>200000</v>
      </c>
      <c r="F635" s="74">
        <v>0.04</v>
      </c>
      <c r="G635" s="73">
        <v>5000000</v>
      </c>
      <c r="H635" s="110"/>
      <c r="I635" s="73"/>
      <c r="J635" s="80"/>
      <c r="K635" s="80"/>
      <c r="L635" s="80" t="s">
        <v>172</v>
      </c>
    </row>
    <row r="636" spans="1:12" ht="30" customHeight="1" x14ac:dyDescent="0.25">
      <c r="A636" s="39"/>
      <c r="B636" s="39"/>
      <c r="C636" s="39"/>
      <c r="D636" s="75"/>
      <c r="E636" s="73"/>
      <c r="F636" s="74"/>
      <c r="G636" s="73">
        <v>10000000</v>
      </c>
      <c r="H636" s="110"/>
      <c r="I636" s="73"/>
      <c r="J636" s="80"/>
      <c r="K636" s="80"/>
      <c r="L636" s="80" t="s">
        <v>174</v>
      </c>
    </row>
    <row r="637" spans="1:12" ht="30" customHeight="1" x14ac:dyDescent="0.25">
      <c r="A637" s="39"/>
      <c r="B637" s="39"/>
      <c r="C637" s="39"/>
      <c r="D637" s="75"/>
      <c r="E637" s="73">
        <f t="shared" ref="E637" si="152">G637*F637</f>
        <v>10048000</v>
      </c>
      <c r="F637" s="106">
        <v>6.2799999999999995E-2</v>
      </c>
      <c r="G637" s="73">
        <v>160000000</v>
      </c>
      <c r="H637" s="110"/>
      <c r="I637" s="73"/>
      <c r="J637" s="80"/>
      <c r="K637" s="80"/>
      <c r="L637" s="80" t="s">
        <v>175</v>
      </c>
    </row>
    <row r="638" spans="1:12" x14ac:dyDescent="0.25">
      <c r="A638" s="39"/>
      <c r="B638" s="39"/>
      <c r="C638" s="39"/>
      <c r="D638" s="75"/>
      <c r="E638" s="73">
        <f t="shared" ref="E638" si="153">G638*F638</f>
        <v>1600000</v>
      </c>
      <c r="F638" s="74">
        <v>0.04</v>
      </c>
      <c r="G638" s="73">
        <v>40000000</v>
      </c>
      <c r="H638" s="110"/>
      <c r="I638" s="73"/>
      <c r="J638" s="80"/>
      <c r="K638" s="80"/>
      <c r="L638" s="80" t="s">
        <v>176</v>
      </c>
    </row>
    <row r="639" spans="1:12" ht="30" customHeight="1" x14ac:dyDescent="0.25">
      <c r="A639" s="39"/>
      <c r="B639" s="39"/>
      <c r="C639" s="39"/>
      <c r="D639" s="75"/>
      <c r="E639" s="73">
        <f t="shared" ref="E639" si="154">G639*F639</f>
        <v>450000</v>
      </c>
      <c r="F639" s="74">
        <v>4.4999999999999998E-2</v>
      </c>
      <c r="G639" s="73">
        <v>10000000</v>
      </c>
      <c r="H639" s="110"/>
      <c r="I639" s="73"/>
      <c r="J639" s="80"/>
      <c r="K639" s="80"/>
      <c r="L639" s="80" t="s">
        <v>177</v>
      </c>
    </row>
    <row r="640" spans="1:12" ht="30" customHeight="1" x14ac:dyDescent="0.25">
      <c r="A640" s="39"/>
      <c r="B640" s="39"/>
      <c r="C640" s="39"/>
      <c r="D640" s="75"/>
      <c r="E640" s="73">
        <f t="shared" ref="E640" si="155">G640*F640</f>
        <v>2745000</v>
      </c>
      <c r="F640" s="74">
        <v>4.4999999999999998E-2</v>
      </c>
      <c r="G640" s="73">
        <v>61000000</v>
      </c>
      <c r="H640" s="110"/>
      <c r="I640" s="73"/>
      <c r="J640" s="80"/>
      <c r="K640" s="80">
        <v>29</v>
      </c>
      <c r="L640" s="80" t="s">
        <v>178</v>
      </c>
    </row>
    <row r="641" spans="1:12" ht="30" customHeight="1" x14ac:dyDescent="0.25">
      <c r="A641" s="39"/>
      <c r="B641" s="39"/>
      <c r="C641" s="39"/>
      <c r="D641" s="75"/>
      <c r="E641" s="73">
        <f t="shared" ref="E641" si="156">G641*F641</f>
        <v>4000000</v>
      </c>
      <c r="F641" s="74">
        <v>0.04</v>
      </c>
      <c r="G641" s="73">
        <v>100000000</v>
      </c>
      <c r="H641" s="110"/>
      <c r="I641" s="73"/>
      <c r="J641" s="80"/>
      <c r="K641" s="80"/>
      <c r="L641" s="80" t="s">
        <v>180</v>
      </c>
    </row>
    <row r="642" spans="1:12" ht="30" customHeight="1" x14ac:dyDescent="0.25">
      <c r="A642" s="39"/>
      <c r="B642" s="39"/>
      <c r="C642" s="39"/>
      <c r="D642" s="75"/>
      <c r="E642" s="73">
        <f t="shared" ref="E642" si="157">G642*F642</f>
        <v>1000000</v>
      </c>
      <c r="F642" s="74">
        <v>0.04</v>
      </c>
      <c r="G642" s="73">
        <v>25000000</v>
      </c>
      <c r="H642" s="110"/>
      <c r="I642" s="73"/>
      <c r="J642" s="80"/>
      <c r="K642" s="80"/>
      <c r="L642" s="80" t="s">
        <v>184</v>
      </c>
    </row>
    <row r="643" spans="1:12" ht="30" customHeight="1" x14ac:dyDescent="0.25">
      <c r="A643" s="36" t="s">
        <v>788</v>
      </c>
      <c r="B643" s="36"/>
      <c r="C643" s="36"/>
      <c r="D643" s="69"/>
      <c r="E643" s="71">
        <v>2000000</v>
      </c>
      <c r="F643" s="72"/>
      <c r="G643" s="71"/>
      <c r="H643" s="108" t="s">
        <v>571</v>
      </c>
      <c r="I643" s="71"/>
      <c r="J643" s="70"/>
      <c r="K643" s="70"/>
      <c r="L643" s="70" t="s">
        <v>116</v>
      </c>
    </row>
    <row r="644" spans="1:12" ht="30" customHeight="1" x14ac:dyDescent="0.25">
      <c r="A644" s="46"/>
      <c r="B644" s="46"/>
      <c r="C644" s="46"/>
      <c r="D644" s="95"/>
      <c r="E644" s="73">
        <f t="shared" ref="E644" si="158">G644*F644</f>
        <v>7000000.0000000009</v>
      </c>
      <c r="F644" s="74">
        <v>7.0000000000000007E-2</v>
      </c>
      <c r="G644" s="73">
        <v>100000000</v>
      </c>
      <c r="H644" s="113" t="s">
        <v>805</v>
      </c>
      <c r="I644" s="88"/>
      <c r="J644" s="88"/>
      <c r="K644" s="88"/>
      <c r="L644" s="80" t="s">
        <v>804</v>
      </c>
    </row>
    <row r="645" spans="1:12" ht="30" customHeight="1" x14ac:dyDescent="0.25">
      <c r="A645" s="36"/>
      <c r="B645" s="36"/>
      <c r="C645" s="36"/>
      <c r="D645" s="69"/>
      <c r="E645" s="81">
        <f>G645*F645</f>
        <v>6750000</v>
      </c>
      <c r="F645" s="82">
        <v>4.4999999999999998E-2</v>
      </c>
      <c r="G645" s="81">
        <v>150000000</v>
      </c>
      <c r="H645" s="107" t="s">
        <v>1203</v>
      </c>
      <c r="I645" s="70"/>
      <c r="J645" s="70"/>
      <c r="K645" s="70"/>
      <c r="L645" s="70" t="s">
        <v>1202</v>
      </c>
    </row>
    <row r="646" spans="1:12" ht="30" customHeight="1" x14ac:dyDescent="0.25">
      <c r="A646" s="46" t="s">
        <v>1315</v>
      </c>
      <c r="B646" s="46"/>
      <c r="C646" s="46"/>
      <c r="D646" s="95"/>
      <c r="E646" s="73">
        <f t="shared" ref="E646" si="159">G646*F646</f>
        <v>3900000</v>
      </c>
      <c r="F646" s="74">
        <v>0.06</v>
      </c>
      <c r="G646" s="81">
        <v>65000000</v>
      </c>
      <c r="H646" s="113"/>
      <c r="I646" s="88"/>
      <c r="J646" s="88"/>
      <c r="K646" s="88"/>
      <c r="L646" s="80" t="s">
        <v>1314</v>
      </c>
    </row>
    <row r="647" spans="1:12" ht="30" customHeight="1" x14ac:dyDescent="0.25"/>
    <row r="648" spans="1:12" ht="30" customHeight="1" x14ac:dyDescent="0.25"/>
    <row r="649" spans="1:12" ht="30" customHeight="1" x14ac:dyDescent="0.25"/>
    <row r="650" spans="1:12" ht="30" customHeight="1" x14ac:dyDescent="0.25"/>
    <row r="651" spans="1:12" ht="30" customHeight="1" x14ac:dyDescent="0.25"/>
    <row r="652" spans="1:12" ht="30" customHeight="1" x14ac:dyDescent="0.25"/>
    <row r="653" spans="1:12" ht="30" customHeight="1" x14ac:dyDescent="0.25"/>
    <row r="654" spans="1:12" ht="30" customHeight="1" x14ac:dyDescent="0.25"/>
    <row r="655" spans="1:12" ht="30" customHeight="1" x14ac:dyDescent="0.25"/>
    <row r="656" spans="1:12" ht="30" customHeight="1" x14ac:dyDescent="0.25"/>
    <row r="657" ht="30" customHeight="1" x14ac:dyDescent="0.25"/>
    <row r="658" ht="30" customHeight="1" x14ac:dyDescent="0.25"/>
    <row r="659" ht="30" customHeight="1" x14ac:dyDescent="0.25"/>
    <row r="660" ht="30" customHeight="1" x14ac:dyDescent="0.25"/>
    <row r="661" ht="30" customHeight="1" x14ac:dyDescent="0.25"/>
    <row r="662" ht="30" customHeight="1" x14ac:dyDescent="0.25"/>
    <row r="664" ht="30" customHeight="1" x14ac:dyDescent="0.25"/>
    <row r="665" ht="30" customHeight="1" x14ac:dyDescent="0.25"/>
    <row r="666" ht="30" customHeight="1" x14ac:dyDescent="0.25"/>
    <row r="667" ht="30" customHeight="1" x14ac:dyDescent="0.25"/>
    <row r="668" ht="30" customHeight="1" x14ac:dyDescent="0.25"/>
    <row r="669" ht="30" customHeight="1" x14ac:dyDescent="0.25"/>
    <row r="670" ht="30" customHeight="1" x14ac:dyDescent="0.25"/>
    <row r="671" ht="30" customHeight="1" x14ac:dyDescent="0.25"/>
    <row r="672" ht="30" customHeight="1" x14ac:dyDescent="0.25"/>
    <row r="673" ht="30" customHeight="1" x14ac:dyDescent="0.25"/>
    <row r="674" ht="30" customHeight="1" x14ac:dyDescent="0.25"/>
    <row r="675" ht="30" customHeight="1" x14ac:dyDescent="0.25"/>
    <row r="676" ht="30" customHeight="1" x14ac:dyDescent="0.25"/>
    <row r="677" ht="30" customHeight="1" x14ac:dyDescent="0.25"/>
    <row r="678" ht="30" customHeight="1" x14ac:dyDescent="0.25"/>
    <row r="679" ht="30" customHeight="1" x14ac:dyDescent="0.25"/>
    <row r="680" ht="30" customHeight="1" x14ac:dyDescent="0.25"/>
    <row r="681" ht="30" customHeight="1" x14ac:dyDescent="0.25"/>
    <row r="682" ht="30" customHeight="1" x14ac:dyDescent="0.25"/>
    <row r="683" ht="30" customHeight="1" x14ac:dyDescent="0.25"/>
  </sheetData>
  <sortState ref="A4:B4">
    <sortCondition ref="A33"/>
  </sortState>
  <mergeCells count="7">
    <mergeCell ref="A1:L1"/>
    <mergeCell ref="D53:D54"/>
    <mergeCell ref="D49:D51"/>
    <mergeCell ref="C49:C51"/>
    <mergeCell ref="B49:B51"/>
    <mergeCell ref="B53:B54"/>
    <mergeCell ref="C53:C54"/>
  </mergeCells>
  <pageMargins left="0.7" right="0.7" top="0.75" bottom="0.75" header="0.3" footer="0.3"/>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
  <sheetViews>
    <sheetView workbookViewId="0">
      <selection sqref="A1:H1"/>
    </sheetView>
  </sheetViews>
  <sheetFormatPr defaultRowHeight="15" x14ac:dyDescent="0.25"/>
  <cols>
    <col min="1" max="7" width="15.7109375" customWidth="1"/>
  </cols>
  <sheetData>
    <row r="1" spans="1:8" ht="25.15" customHeight="1" x14ac:dyDescent="0.25">
      <c r="A1" s="62" t="s">
        <v>418</v>
      </c>
      <c r="B1" s="62"/>
      <c r="C1" s="62"/>
      <c r="D1" s="62"/>
      <c r="E1" s="62"/>
      <c r="F1" s="62"/>
      <c r="G1" s="62"/>
      <c r="H1" s="63"/>
    </row>
    <row r="2" spans="1:8" ht="25.15" customHeight="1" x14ac:dyDescent="0.25">
      <c r="A2" s="18" t="s">
        <v>401</v>
      </c>
      <c r="B2" s="18" t="s">
        <v>403</v>
      </c>
      <c r="C2" s="18" t="s">
        <v>406</v>
      </c>
      <c r="D2" s="18" t="s">
        <v>405</v>
      </c>
      <c r="E2" s="18" t="s">
        <v>402</v>
      </c>
      <c r="F2" s="18" t="s">
        <v>223</v>
      </c>
      <c r="G2" s="18" t="s">
        <v>2</v>
      </c>
      <c r="H2" s="18" t="s">
        <v>0</v>
      </c>
    </row>
    <row r="3" spans="1:8" ht="25.15" customHeight="1" x14ac:dyDescent="0.25">
      <c r="A3" s="18" t="s">
        <v>404</v>
      </c>
      <c r="B3" s="1">
        <f t="shared" ref="B3:B12" si="0">G3+E3+D3</f>
        <v>2120000</v>
      </c>
      <c r="C3" s="1">
        <v>0</v>
      </c>
      <c r="D3" s="1">
        <v>0</v>
      </c>
      <c r="E3" s="1">
        <f t="shared" ref="E3:E12" si="1">G3*F3/100</f>
        <v>120000</v>
      </c>
      <c r="F3" s="18">
        <v>6</v>
      </c>
      <c r="G3" s="1">
        <v>2000000</v>
      </c>
      <c r="H3" s="18">
        <v>1</v>
      </c>
    </row>
    <row r="4" spans="1:8" ht="25.15" customHeight="1" x14ac:dyDescent="0.25">
      <c r="A4" s="18" t="s">
        <v>407</v>
      </c>
      <c r="B4" s="1">
        <f t="shared" si="0"/>
        <v>2247200</v>
      </c>
      <c r="C4" s="1">
        <v>0</v>
      </c>
      <c r="D4" s="1">
        <v>0</v>
      </c>
      <c r="E4" s="1">
        <f t="shared" si="1"/>
        <v>127200</v>
      </c>
      <c r="F4" s="18">
        <v>6</v>
      </c>
      <c r="G4" s="1">
        <f>B3</f>
        <v>2120000</v>
      </c>
      <c r="H4" s="18">
        <v>2</v>
      </c>
    </row>
    <row r="5" spans="1:8" ht="25.15" customHeight="1" x14ac:dyDescent="0.25">
      <c r="A5" s="18" t="s">
        <v>408</v>
      </c>
      <c r="B5" s="1">
        <f t="shared" si="0"/>
        <v>2382032</v>
      </c>
      <c r="C5" s="1">
        <v>0</v>
      </c>
      <c r="D5" s="1">
        <v>0</v>
      </c>
      <c r="E5" s="1">
        <f t="shared" si="1"/>
        <v>134832</v>
      </c>
      <c r="F5" s="18">
        <v>6</v>
      </c>
      <c r="G5" s="1">
        <f t="shared" ref="G5:G14" si="2">B4</f>
        <v>2247200</v>
      </c>
      <c r="H5" s="18">
        <v>3</v>
      </c>
    </row>
    <row r="6" spans="1:8" ht="25.15" customHeight="1" x14ac:dyDescent="0.25">
      <c r="A6" s="18" t="s">
        <v>409</v>
      </c>
      <c r="B6" s="1">
        <f t="shared" si="0"/>
        <v>2524953.92</v>
      </c>
      <c r="C6" s="1">
        <v>0</v>
      </c>
      <c r="D6" s="1">
        <v>0</v>
      </c>
      <c r="E6" s="1">
        <f t="shared" si="1"/>
        <v>142921.92000000001</v>
      </c>
      <c r="F6" s="18">
        <v>6</v>
      </c>
      <c r="G6" s="1">
        <f t="shared" si="2"/>
        <v>2382032</v>
      </c>
      <c r="H6" s="18">
        <v>4</v>
      </c>
    </row>
    <row r="7" spans="1:8" ht="25.15" customHeight="1" x14ac:dyDescent="0.25">
      <c r="A7" s="18" t="s">
        <v>410</v>
      </c>
      <c r="B7" s="1">
        <f t="shared" si="0"/>
        <v>2676451.1551999999</v>
      </c>
      <c r="C7" s="1">
        <v>0</v>
      </c>
      <c r="D7" s="1">
        <v>0</v>
      </c>
      <c r="E7" s="1">
        <f t="shared" si="1"/>
        <v>151497.2352</v>
      </c>
      <c r="F7" s="18">
        <v>6</v>
      </c>
      <c r="G7" s="1">
        <f t="shared" si="2"/>
        <v>2524953.92</v>
      </c>
      <c r="H7" s="18">
        <v>5</v>
      </c>
    </row>
    <row r="8" spans="1:8" ht="25.15" customHeight="1" x14ac:dyDescent="0.25">
      <c r="A8" s="18" t="s">
        <v>411</v>
      </c>
      <c r="B8" s="1">
        <f t="shared" si="0"/>
        <v>2837038.2245120001</v>
      </c>
      <c r="C8" s="1">
        <v>0</v>
      </c>
      <c r="D8" s="1">
        <v>0</v>
      </c>
      <c r="E8" s="1">
        <f t="shared" si="1"/>
        <v>160587.06931200001</v>
      </c>
      <c r="F8" s="18">
        <v>6</v>
      </c>
      <c r="G8" s="1">
        <f t="shared" si="2"/>
        <v>2676451.1551999999</v>
      </c>
      <c r="H8" s="18">
        <v>6</v>
      </c>
    </row>
    <row r="9" spans="1:8" ht="25.15" customHeight="1" x14ac:dyDescent="0.25">
      <c r="A9" s="18" t="s">
        <v>412</v>
      </c>
      <c r="B9" s="1">
        <f t="shared" si="0"/>
        <v>3007260.5179827199</v>
      </c>
      <c r="C9" s="1">
        <v>0</v>
      </c>
      <c r="D9" s="1">
        <v>0</v>
      </c>
      <c r="E9" s="1">
        <f t="shared" si="1"/>
        <v>170222.29347072</v>
      </c>
      <c r="F9" s="18">
        <v>6</v>
      </c>
      <c r="G9" s="1">
        <f t="shared" si="2"/>
        <v>2837038.2245120001</v>
      </c>
      <c r="H9" s="18">
        <v>7</v>
      </c>
    </row>
    <row r="10" spans="1:8" ht="25.15" customHeight="1" x14ac:dyDescent="0.25">
      <c r="A10" s="18" t="s">
        <v>413</v>
      </c>
      <c r="B10" s="1">
        <f t="shared" si="0"/>
        <v>3187696.1490616831</v>
      </c>
      <c r="C10" s="1">
        <v>0</v>
      </c>
      <c r="D10" s="1">
        <v>0</v>
      </c>
      <c r="E10" s="1">
        <f t="shared" si="1"/>
        <v>180435.6310789632</v>
      </c>
      <c r="F10" s="18">
        <v>6</v>
      </c>
      <c r="G10" s="1">
        <f t="shared" si="2"/>
        <v>3007260.5179827199</v>
      </c>
      <c r="H10" s="18">
        <v>8</v>
      </c>
    </row>
    <row r="11" spans="1:8" ht="25.15" customHeight="1" x14ac:dyDescent="0.25">
      <c r="A11" s="18" t="s">
        <v>414</v>
      </c>
      <c r="B11" s="1">
        <f t="shared" si="0"/>
        <v>3378957.918005384</v>
      </c>
      <c r="C11" s="1">
        <v>0</v>
      </c>
      <c r="D11" s="1">
        <v>0</v>
      </c>
      <c r="E11" s="1">
        <f t="shared" si="1"/>
        <v>191261.76894370097</v>
      </c>
      <c r="F11" s="18">
        <v>6</v>
      </c>
      <c r="G11" s="1">
        <f t="shared" si="2"/>
        <v>3187696.1490616831</v>
      </c>
      <c r="H11" s="18">
        <v>9</v>
      </c>
    </row>
    <row r="12" spans="1:8" ht="25.15" customHeight="1" x14ac:dyDescent="0.25">
      <c r="A12" s="18" t="s">
        <v>415</v>
      </c>
      <c r="B12" s="1">
        <f t="shared" si="0"/>
        <v>3581695.393085707</v>
      </c>
      <c r="C12" s="1">
        <v>0</v>
      </c>
      <c r="D12" s="1">
        <v>0</v>
      </c>
      <c r="E12" s="1">
        <f t="shared" si="1"/>
        <v>202737.47508032303</v>
      </c>
      <c r="F12" s="18">
        <v>6</v>
      </c>
      <c r="G12" s="1">
        <f t="shared" si="2"/>
        <v>3378957.918005384</v>
      </c>
      <c r="H12" s="18">
        <v>10</v>
      </c>
    </row>
    <row r="13" spans="1:8" ht="25.15" customHeight="1" x14ac:dyDescent="0.25">
      <c r="A13" s="18" t="s">
        <v>416</v>
      </c>
      <c r="B13" s="1">
        <f t="shared" ref="B13:B14" si="3">G13+E13+D13</f>
        <v>3796597.1166708493</v>
      </c>
      <c r="C13" s="1">
        <v>0</v>
      </c>
      <c r="D13" s="1">
        <v>0</v>
      </c>
      <c r="E13" s="1">
        <f t="shared" ref="E13:E14" si="4">G13*F13/100</f>
        <v>214901.7235851424</v>
      </c>
      <c r="F13" s="18">
        <v>6</v>
      </c>
      <c r="G13" s="1">
        <f t="shared" si="2"/>
        <v>3581695.393085707</v>
      </c>
      <c r="H13" s="18">
        <v>11</v>
      </c>
    </row>
    <row r="14" spans="1:8" ht="25.15" customHeight="1" x14ac:dyDescent="0.25">
      <c r="A14" s="18" t="s">
        <v>417</v>
      </c>
      <c r="B14" s="1">
        <f t="shared" si="3"/>
        <v>4024392.9436711003</v>
      </c>
      <c r="C14" s="1">
        <v>0</v>
      </c>
      <c r="D14" s="1">
        <v>0</v>
      </c>
      <c r="E14" s="1">
        <f t="shared" si="4"/>
        <v>227795.82700025095</v>
      </c>
      <c r="F14" s="18">
        <v>6</v>
      </c>
      <c r="G14" s="1">
        <f t="shared" si="2"/>
        <v>3796597.1166708493</v>
      </c>
      <c r="H14" s="18">
        <v>12</v>
      </c>
    </row>
    <row r="15" spans="1:8" ht="25.15" customHeight="1" x14ac:dyDescent="0.25">
      <c r="A15" s="18" t="s">
        <v>417</v>
      </c>
      <c r="B15" s="1">
        <f t="shared" ref="B15:B78" si="5">G15+E15+D15</f>
        <v>4265856.5202913666</v>
      </c>
      <c r="C15" s="1">
        <v>0</v>
      </c>
      <c r="D15" s="1">
        <v>0</v>
      </c>
      <c r="E15" s="1">
        <f t="shared" ref="E15:E78" si="6">G15*F15/100</f>
        <v>241463.57662026602</v>
      </c>
      <c r="F15" s="18">
        <v>6</v>
      </c>
      <c r="G15" s="1">
        <f t="shared" ref="G15:G78" si="7">B14</f>
        <v>4024392.9436711003</v>
      </c>
      <c r="H15" s="18">
        <v>13</v>
      </c>
    </row>
    <row r="16" spans="1:8" ht="25.15" customHeight="1" x14ac:dyDescent="0.25">
      <c r="A16" s="18" t="s">
        <v>417</v>
      </c>
      <c r="B16" s="1">
        <f t="shared" si="5"/>
        <v>4521807.9115088489</v>
      </c>
      <c r="C16" s="1">
        <v>0</v>
      </c>
      <c r="D16" s="1">
        <v>0</v>
      </c>
      <c r="E16" s="1">
        <f t="shared" si="6"/>
        <v>255951.39121748201</v>
      </c>
      <c r="F16" s="18">
        <v>6</v>
      </c>
      <c r="G16" s="1">
        <f t="shared" si="7"/>
        <v>4265856.5202913666</v>
      </c>
      <c r="H16" s="18">
        <v>14</v>
      </c>
    </row>
    <row r="17" spans="1:8" ht="25.15" customHeight="1" x14ac:dyDescent="0.25">
      <c r="A17" s="18" t="s">
        <v>417</v>
      </c>
      <c r="B17" s="1">
        <f t="shared" si="5"/>
        <v>4793116.3861993793</v>
      </c>
      <c r="C17" s="1">
        <v>0</v>
      </c>
      <c r="D17" s="1">
        <v>0</v>
      </c>
      <c r="E17" s="1">
        <f t="shared" si="6"/>
        <v>271308.47469053091</v>
      </c>
      <c r="F17" s="18">
        <v>6</v>
      </c>
      <c r="G17" s="1">
        <f t="shared" si="7"/>
        <v>4521807.9115088489</v>
      </c>
      <c r="H17" s="18">
        <v>15</v>
      </c>
    </row>
    <row r="18" spans="1:8" ht="25.15" customHeight="1" x14ac:dyDescent="0.25">
      <c r="A18" s="18" t="s">
        <v>417</v>
      </c>
      <c r="B18" s="1">
        <f t="shared" si="5"/>
        <v>5080703.3693713425</v>
      </c>
      <c r="C18" s="1">
        <v>0</v>
      </c>
      <c r="D18" s="1">
        <v>0</v>
      </c>
      <c r="E18" s="1">
        <f t="shared" si="6"/>
        <v>287586.98317196278</v>
      </c>
      <c r="F18" s="18">
        <v>6</v>
      </c>
      <c r="G18" s="1">
        <f t="shared" si="7"/>
        <v>4793116.3861993793</v>
      </c>
      <c r="H18" s="18">
        <v>16</v>
      </c>
    </row>
    <row r="19" spans="1:8" ht="25.15" customHeight="1" x14ac:dyDescent="0.25">
      <c r="A19" s="18" t="s">
        <v>417</v>
      </c>
      <c r="B19" s="1">
        <f t="shared" si="5"/>
        <v>5385545.5715336232</v>
      </c>
      <c r="C19" s="1">
        <v>0</v>
      </c>
      <c r="D19" s="1">
        <v>0</v>
      </c>
      <c r="E19" s="1">
        <f t="shared" si="6"/>
        <v>304842.2021622805</v>
      </c>
      <c r="F19" s="18">
        <v>6</v>
      </c>
      <c r="G19" s="1">
        <f t="shared" si="7"/>
        <v>5080703.3693713425</v>
      </c>
      <c r="H19" s="18">
        <v>17</v>
      </c>
    </row>
    <row r="20" spans="1:8" ht="25.15" customHeight="1" x14ac:dyDescent="0.25">
      <c r="A20" s="18" t="s">
        <v>417</v>
      </c>
      <c r="B20" s="1">
        <f t="shared" si="5"/>
        <v>5708678.3058256404</v>
      </c>
      <c r="C20" s="1">
        <v>0</v>
      </c>
      <c r="D20" s="1">
        <v>0</v>
      </c>
      <c r="E20" s="1">
        <f t="shared" si="6"/>
        <v>323132.73429201735</v>
      </c>
      <c r="F20" s="18">
        <v>6</v>
      </c>
      <c r="G20" s="1">
        <f t="shared" si="7"/>
        <v>5385545.5715336232</v>
      </c>
      <c r="H20" s="18">
        <v>18</v>
      </c>
    </row>
    <row r="21" spans="1:8" ht="25.15" customHeight="1" x14ac:dyDescent="0.25">
      <c r="A21" s="18" t="s">
        <v>417</v>
      </c>
      <c r="B21" s="1">
        <f t="shared" si="5"/>
        <v>6051199.0041751787</v>
      </c>
      <c r="C21" s="1">
        <v>0</v>
      </c>
      <c r="D21" s="1">
        <v>0</v>
      </c>
      <c r="E21" s="1">
        <f t="shared" si="6"/>
        <v>342520.69834953843</v>
      </c>
      <c r="F21" s="18">
        <v>6</v>
      </c>
      <c r="G21" s="1">
        <f t="shared" si="7"/>
        <v>5708678.3058256404</v>
      </c>
      <c r="H21" s="18">
        <v>19</v>
      </c>
    </row>
    <row r="22" spans="1:8" ht="25.15" customHeight="1" x14ac:dyDescent="0.25">
      <c r="A22" s="18" t="s">
        <v>417</v>
      </c>
      <c r="B22" s="1">
        <f t="shared" si="5"/>
        <v>6414270.9444256891</v>
      </c>
      <c r="C22" s="1">
        <v>0</v>
      </c>
      <c r="D22" s="1">
        <v>0</v>
      </c>
      <c r="E22" s="1">
        <f t="shared" si="6"/>
        <v>363071.9402505107</v>
      </c>
      <c r="F22" s="18">
        <v>6</v>
      </c>
      <c r="G22" s="1">
        <f t="shared" si="7"/>
        <v>6051199.0041751787</v>
      </c>
      <c r="H22" s="18">
        <v>20</v>
      </c>
    </row>
    <row r="23" spans="1:8" ht="25.15" customHeight="1" x14ac:dyDescent="0.25">
      <c r="A23" s="18" t="s">
        <v>417</v>
      </c>
      <c r="B23" s="1">
        <f t="shared" si="5"/>
        <v>6799127.2010912308</v>
      </c>
      <c r="C23" s="1">
        <v>0</v>
      </c>
      <c r="D23" s="1">
        <v>0</v>
      </c>
      <c r="E23" s="1">
        <f t="shared" si="6"/>
        <v>384856.25666554138</v>
      </c>
      <c r="F23" s="18">
        <v>6</v>
      </c>
      <c r="G23" s="1">
        <f t="shared" si="7"/>
        <v>6414270.9444256891</v>
      </c>
      <c r="H23" s="18">
        <v>21</v>
      </c>
    </row>
    <row r="24" spans="1:8" ht="25.15" customHeight="1" x14ac:dyDescent="0.25">
      <c r="A24" s="18" t="s">
        <v>417</v>
      </c>
      <c r="B24" s="1">
        <f t="shared" si="5"/>
        <v>7207074.8331567049</v>
      </c>
      <c r="C24" s="1">
        <v>0</v>
      </c>
      <c r="D24" s="1">
        <v>0</v>
      </c>
      <c r="E24" s="1">
        <f t="shared" si="6"/>
        <v>407947.63206547388</v>
      </c>
      <c r="F24" s="18">
        <v>6</v>
      </c>
      <c r="G24" s="1">
        <f t="shared" si="7"/>
        <v>6799127.2010912308</v>
      </c>
      <c r="H24" s="18">
        <v>22</v>
      </c>
    </row>
    <row r="25" spans="1:8" ht="25.15" customHeight="1" x14ac:dyDescent="0.25">
      <c r="A25" s="18" t="s">
        <v>417</v>
      </c>
      <c r="B25" s="1">
        <f t="shared" si="5"/>
        <v>7639499.3231461076</v>
      </c>
      <c r="C25" s="1">
        <v>0</v>
      </c>
      <c r="D25" s="1">
        <v>0</v>
      </c>
      <c r="E25" s="1">
        <f t="shared" si="6"/>
        <v>432424.4899894023</v>
      </c>
      <c r="F25" s="18">
        <v>6</v>
      </c>
      <c r="G25" s="1">
        <f t="shared" si="7"/>
        <v>7207074.8331567049</v>
      </c>
      <c r="H25" s="18">
        <v>23</v>
      </c>
    </row>
    <row r="26" spans="1:8" ht="25.15" customHeight="1" x14ac:dyDescent="0.25">
      <c r="A26" s="18" t="s">
        <v>417</v>
      </c>
      <c r="B26" s="1">
        <f t="shared" si="5"/>
        <v>8097869.282534874</v>
      </c>
      <c r="C26" s="1">
        <v>0</v>
      </c>
      <c r="D26" s="1">
        <v>0</v>
      </c>
      <c r="E26" s="1">
        <f t="shared" si="6"/>
        <v>458369.95938876644</v>
      </c>
      <c r="F26" s="18">
        <v>6</v>
      </c>
      <c r="G26" s="1">
        <f t="shared" si="7"/>
        <v>7639499.3231461076</v>
      </c>
      <c r="H26" s="18">
        <v>24</v>
      </c>
    </row>
    <row r="27" spans="1:8" ht="25.15" customHeight="1" x14ac:dyDescent="0.25">
      <c r="A27" s="18" t="s">
        <v>417</v>
      </c>
      <c r="B27" s="1">
        <f t="shared" si="5"/>
        <v>8583741.4394869655</v>
      </c>
      <c r="C27" s="1">
        <v>0</v>
      </c>
      <c r="D27" s="1">
        <v>0</v>
      </c>
      <c r="E27" s="1">
        <f t="shared" si="6"/>
        <v>485872.15695209242</v>
      </c>
      <c r="F27" s="18">
        <v>6</v>
      </c>
      <c r="G27" s="1">
        <f t="shared" si="7"/>
        <v>8097869.282534874</v>
      </c>
      <c r="H27" s="18">
        <v>25</v>
      </c>
    </row>
    <row r="28" spans="1:8" ht="25.15" customHeight="1" x14ac:dyDescent="0.25">
      <c r="A28" s="18" t="s">
        <v>417</v>
      </c>
      <c r="B28" s="1">
        <f t="shared" si="5"/>
        <v>9098765.9258561842</v>
      </c>
      <c r="C28" s="1">
        <v>0</v>
      </c>
      <c r="D28" s="1">
        <v>0</v>
      </c>
      <c r="E28" s="1">
        <f t="shared" si="6"/>
        <v>515024.48636921792</v>
      </c>
      <c r="F28" s="18">
        <v>6</v>
      </c>
      <c r="G28" s="1">
        <f t="shared" si="7"/>
        <v>8583741.4394869655</v>
      </c>
      <c r="H28" s="18">
        <v>26</v>
      </c>
    </row>
    <row r="29" spans="1:8" ht="25.15" customHeight="1" x14ac:dyDescent="0.25">
      <c r="A29" s="18" t="s">
        <v>417</v>
      </c>
      <c r="B29" s="1">
        <f t="shared" si="5"/>
        <v>9644691.8814075552</v>
      </c>
      <c r="C29" s="1">
        <v>0</v>
      </c>
      <c r="D29" s="1">
        <v>0</v>
      </c>
      <c r="E29" s="1">
        <f t="shared" si="6"/>
        <v>545925.95555137109</v>
      </c>
      <c r="F29" s="18">
        <v>6</v>
      </c>
      <c r="G29" s="1">
        <f t="shared" si="7"/>
        <v>9098765.9258561842</v>
      </c>
      <c r="H29" s="18">
        <v>27</v>
      </c>
    </row>
    <row r="30" spans="1:8" ht="25.15" customHeight="1" x14ac:dyDescent="0.25">
      <c r="A30" s="18" t="s">
        <v>417</v>
      </c>
      <c r="B30" s="1">
        <f t="shared" si="5"/>
        <v>10223373.394292008</v>
      </c>
      <c r="C30" s="1">
        <v>0</v>
      </c>
      <c r="D30" s="1">
        <v>0</v>
      </c>
      <c r="E30" s="1">
        <f t="shared" si="6"/>
        <v>578681.51288445329</v>
      </c>
      <c r="F30" s="18">
        <v>6</v>
      </c>
      <c r="G30" s="1">
        <f t="shared" si="7"/>
        <v>9644691.8814075552</v>
      </c>
      <c r="H30" s="18">
        <v>28</v>
      </c>
    </row>
    <row r="31" spans="1:8" ht="25.15" customHeight="1" x14ac:dyDescent="0.25">
      <c r="A31" s="18" t="s">
        <v>417</v>
      </c>
      <c r="B31" s="1">
        <f t="shared" si="5"/>
        <v>10836775.797949528</v>
      </c>
      <c r="C31" s="1">
        <v>0</v>
      </c>
      <c r="D31" s="1">
        <v>0</v>
      </c>
      <c r="E31" s="1">
        <f t="shared" si="6"/>
        <v>613402.40365752054</v>
      </c>
      <c r="F31" s="18">
        <v>6</v>
      </c>
      <c r="G31" s="1">
        <f t="shared" si="7"/>
        <v>10223373.394292008</v>
      </c>
      <c r="H31" s="18">
        <v>29</v>
      </c>
    </row>
    <row r="32" spans="1:8" ht="25.15" customHeight="1" x14ac:dyDescent="0.25">
      <c r="A32" s="18" t="s">
        <v>417</v>
      </c>
      <c r="B32" s="1">
        <f t="shared" si="5"/>
        <v>11486982.345826499</v>
      </c>
      <c r="C32" s="1">
        <v>0</v>
      </c>
      <c r="D32" s="1">
        <v>0</v>
      </c>
      <c r="E32" s="1">
        <f t="shared" si="6"/>
        <v>650206.54787697166</v>
      </c>
      <c r="F32" s="18">
        <v>6</v>
      </c>
      <c r="G32" s="1">
        <f t="shared" si="7"/>
        <v>10836775.797949528</v>
      </c>
      <c r="H32" s="18">
        <v>30</v>
      </c>
    </row>
    <row r="33" spans="1:8" ht="25.15" customHeight="1" x14ac:dyDescent="0.25">
      <c r="A33" s="18" t="s">
        <v>417</v>
      </c>
      <c r="B33" s="1">
        <f t="shared" si="5"/>
        <v>12176201.286576089</v>
      </c>
      <c r="C33" s="1">
        <v>0</v>
      </c>
      <c r="D33" s="1">
        <v>0</v>
      </c>
      <c r="E33" s="1">
        <f t="shared" si="6"/>
        <v>689218.94074958994</v>
      </c>
      <c r="F33" s="18">
        <v>6</v>
      </c>
      <c r="G33" s="1">
        <f t="shared" si="7"/>
        <v>11486982.345826499</v>
      </c>
      <c r="H33" s="18">
        <v>31</v>
      </c>
    </row>
    <row r="34" spans="1:8" ht="25.15" customHeight="1" x14ac:dyDescent="0.25">
      <c r="A34" s="18" t="s">
        <v>417</v>
      </c>
      <c r="B34" s="1">
        <f t="shared" si="5"/>
        <v>12906773.363770654</v>
      </c>
      <c r="C34" s="1">
        <v>0</v>
      </c>
      <c r="D34" s="1">
        <v>0</v>
      </c>
      <c r="E34" s="1">
        <f t="shared" si="6"/>
        <v>730572.07719456521</v>
      </c>
      <c r="F34" s="18">
        <v>6</v>
      </c>
      <c r="G34" s="1">
        <f t="shared" si="7"/>
        <v>12176201.286576089</v>
      </c>
      <c r="H34" s="18">
        <v>32</v>
      </c>
    </row>
    <row r="35" spans="1:8" ht="25.15" customHeight="1" x14ac:dyDescent="0.25">
      <c r="A35" s="18" t="s">
        <v>417</v>
      </c>
      <c r="B35" s="1">
        <f t="shared" si="5"/>
        <v>13681179.765596893</v>
      </c>
      <c r="C35" s="1">
        <v>0</v>
      </c>
      <c r="D35" s="1">
        <v>0</v>
      </c>
      <c r="E35" s="1">
        <f t="shared" si="6"/>
        <v>774406.40182623919</v>
      </c>
      <c r="F35" s="18">
        <v>6</v>
      </c>
      <c r="G35" s="1">
        <f t="shared" si="7"/>
        <v>12906773.363770654</v>
      </c>
      <c r="H35" s="18">
        <v>33</v>
      </c>
    </row>
    <row r="36" spans="1:8" ht="25.15" customHeight="1" x14ac:dyDescent="0.25">
      <c r="A36" s="18" t="s">
        <v>417</v>
      </c>
      <c r="B36" s="1">
        <f t="shared" si="5"/>
        <v>14502050.551532706</v>
      </c>
      <c r="C36" s="1">
        <v>0</v>
      </c>
      <c r="D36" s="1">
        <v>0</v>
      </c>
      <c r="E36" s="1">
        <f t="shared" si="6"/>
        <v>820870.78593581344</v>
      </c>
      <c r="F36" s="18">
        <v>6</v>
      </c>
      <c r="G36" s="1">
        <f t="shared" si="7"/>
        <v>13681179.765596893</v>
      </c>
      <c r="H36" s="18">
        <v>34</v>
      </c>
    </row>
    <row r="37" spans="1:8" ht="25.15" customHeight="1" x14ac:dyDescent="0.25">
      <c r="A37" s="18" t="s">
        <v>417</v>
      </c>
      <c r="B37" s="1">
        <f t="shared" si="5"/>
        <v>15372173.584624669</v>
      </c>
      <c r="C37" s="1">
        <v>0</v>
      </c>
      <c r="D37" s="1">
        <v>0</v>
      </c>
      <c r="E37" s="1">
        <f t="shared" si="6"/>
        <v>870123.03309196234</v>
      </c>
      <c r="F37" s="18">
        <v>6</v>
      </c>
      <c r="G37" s="1">
        <f t="shared" si="7"/>
        <v>14502050.551532706</v>
      </c>
      <c r="H37" s="18">
        <v>35</v>
      </c>
    </row>
    <row r="38" spans="1:8" ht="25.15" customHeight="1" x14ac:dyDescent="0.25">
      <c r="A38" s="18" t="s">
        <v>417</v>
      </c>
      <c r="B38" s="1">
        <f t="shared" si="5"/>
        <v>16294503.999702148</v>
      </c>
      <c r="C38" s="1">
        <v>0</v>
      </c>
      <c r="D38" s="1">
        <v>0</v>
      </c>
      <c r="E38" s="1">
        <f t="shared" si="6"/>
        <v>922330.41507748002</v>
      </c>
      <c r="F38" s="18">
        <v>6</v>
      </c>
      <c r="G38" s="1">
        <f t="shared" si="7"/>
        <v>15372173.584624669</v>
      </c>
      <c r="H38" s="18">
        <v>36</v>
      </c>
    </row>
    <row r="39" spans="1:8" ht="25.15" customHeight="1" x14ac:dyDescent="0.25">
      <c r="A39" s="18" t="s">
        <v>417</v>
      </c>
      <c r="B39" s="1">
        <f t="shared" si="5"/>
        <v>17272174.239684276</v>
      </c>
      <c r="C39" s="1">
        <v>0</v>
      </c>
      <c r="D39" s="1">
        <v>0</v>
      </c>
      <c r="E39" s="1">
        <f t="shared" si="6"/>
        <v>977670.23998212884</v>
      </c>
      <c r="F39" s="18">
        <v>6</v>
      </c>
      <c r="G39" s="1">
        <f t="shared" si="7"/>
        <v>16294503.999702148</v>
      </c>
      <c r="H39" s="18">
        <v>37</v>
      </c>
    </row>
    <row r="40" spans="1:8" ht="25.15" customHeight="1" x14ac:dyDescent="0.25">
      <c r="A40" s="18" t="s">
        <v>417</v>
      </c>
      <c r="B40" s="1">
        <f t="shared" si="5"/>
        <v>18308504.694065332</v>
      </c>
      <c r="C40" s="1">
        <v>0</v>
      </c>
      <c r="D40" s="1">
        <v>0</v>
      </c>
      <c r="E40" s="1">
        <f t="shared" si="6"/>
        <v>1036330.4543810566</v>
      </c>
      <c r="F40" s="18">
        <v>6</v>
      </c>
      <c r="G40" s="1">
        <f t="shared" si="7"/>
        <v>17272174.239684276</v>
      </c>
      <c r="H40" s="18">
        <v>38</v>
      </c>
    </row>
    <row r="41" spans="1:8" ht="25.15" customHeight="1" x14ac:dyDescent="0.25">
      <c r="A41" s="18" t="s">
        <v>417</v>
      </c>
      <c r="B41" s="1">
        <f t="shared" si="5"/>
        <v>19407014.975709252</v>
      </c>
      <c r="C41" s="1">
        <v>0</v>
      </c>
      <c r="D41" s="1">
        <v>0</v>
      </c>
      <c r="E41" s="1">
        <f t="shared" si="6"/>
        <v>1098510.2816439199</v>
      </c>
      <c r="F41" s="18">
        <v>6</v>
      </c>
      <c r="G41" s="1">
        <f t="shared" si="7"/>
        <v>18308504.694065332</v>
      </c>
      <c r="H41" s="18">
        <v>39</v>
      </c>
    </row>
    <row r="42" spans="1:8" ht="25.15" customHeight="1" x14ac:dyDescent="0.25">
      <c r="A42" s="18" t="s">
        <v>417</v>
      </c>
      <c r="B42" s="1">
        <f t="shared" si="5"/>
        <v>20571435.874251805</v>
      </c>
      <c r="C42" s="1">
        <v>0</v>
      </c>
      <c r="D42" s="1">
        <v>0</v>
      </c>
      <c r="E42" s="1">
        <f t="shared" si="6"/>
        <v>1164420.898542555</v>
      </c>
      <c r="F42" s="18">
        <v>6</v>
      </c>
      <c r="G42" s="1">
        <f t="shared" si="7"/>
        <v>19407014.975709252</v>
      </c>
      <c r="H42" s="18">
        <v>40</v>
      </c>
    </row>
    <row r="43" spans="1:8" ht="25.15" customHeight="1" x14ac:dyDescent="0.25">
      <c r="A43" s="18" t="s">
        <v>417</v>
      </c>
      <c r="B43" s="1">
        <f t="shared" si="5"/>
        <v>21805722.026706912</v>
      </c>
      <c r="C43" s="1">
        <v>0</v>
      </c>
      <c r="D43" s="1">
        <v>0</v>
      </c>
      <c r="E43" s="1">
        <f t="shared" si="6"/>
        <v>1234286.1524551082</v>
      </c>
      <c r="F43" s="18">
        <v>6</v>
      </c>
      <c r="G43" s="1">
        <f t="shared" si="7"/>
        <v>20571435.874251805</v>
      </c>
      <c r="H43" s="18">
        <v>41</v>
      </c>
    </row>
    <row r="44" spans="1:8" ht="25.15" customHeight="1" x14ac:dyDescent="0.25">
      <c r="A44" s="18" t="s">
        <v>417</v>
      </c>
      <c r="B44" s="1">
        <f t="shared" si="5"/>
        <v>23114065.348309327</v>
      </c>
      <c r="C44" s="1">
        <v>0</v>
      </c>
      <c r="D44" s="1">
        <v>0</v>
      </c>
      <c r="E44" s="1">
        <f t="shared" si="6"/>
        <v>1308343.3216024146</v>
      </c>
      <c r="F44" s="18">
        <v>6</v>
      </c>
      <c r="G44" s="1">
        <f t="shared" si="7"/>
        <v>21805722.026706912</v>
      </c>
      <c r="H44" s="18">
        <v>42</v>
      </c>
    </row>
    <row r="45" spans="1:8" ht="25.15" customHeight="1" x14ac:dyDescent="0.25">
      <c r="A45" s="18" t="s">
        <v>417</v>
      </c>
      <c r="B45" s="1">
        <f t="shared" si="5"/>
        <v>24500909.269207887</v>
      </c>
      <c r="C45" s="1">
        <v>0</v>
      </c>
      <c r="D45" s="1">
        <v>0</v>
      </c>
      <c r="E45" s="1">
        <f t="shared" si="6"/>
        <v>1386843.9208985597</v>
      </c>
      <c r="F45" s="18">
        <v>6</v>
      </c>
      <c r="G45" s="1">
        <f t="shared" si="7"/>
        <v>23114065.348309327</v>
      </c>
      <c r="H45" s="18">
        <v>43</v>
      </c>
    </row>
    <row r="46" spans="1:8" ht="25.15" customHeight="1" x14ac:dyDescent="0.25">
      <c r="A46" s="18" t="s">
        <v>417</v>
      </c>
      <c r="B46" s="1">
        <f t="shared" si="5"/>
        <v>25970963.825360361</v>
      </c>
      <c r="C46" s="1">
        <v>0</v>
      </c>
      <c r="D46" s="1">
        <v>0</v>
      </c>
      <c r="E46" s="1">
        <f t="shared" si="6"/>
        <v>1470054.5561524732</v>
      </c>
      <c r="F46" s="18">
        <v>6</v>
      </c>
      <c r="G46" s="1">
        <f t="shared" si="7"/>
        <v>24500909.269207887</v>
      </c>
      <c r="H46" s="18">
        <v>44</v>
      </c>
    </row>
    <row r="47" spans="1:8" ht="25.15" customHeight="1" x14ac:dyDescent="0.25">
      <c r="A47" s="18" t="s">
        <v>417</v>
      </c>
      <c r="B47" s="1">
        <f t="shared" si="5"/>
        <v>27529221.654881984</v>
      </c>
      <c r="C47" s="1">
        <v>0</v>
      </c>
      <c r="D47" s="1">
        <v>0</v>
      </c>
      <c r="E47" s="1">
        <f t="shared" si="6"/>
        <v>1558257.8295216218</v>
      </c>
      <c r="F47" s="18">
        <v>6</v>
      </c>
      <c r="G47" s="1">
        <f t="shared" si="7"/>
        <v>25970963.825360361</v>
      </c>
      <c r="H47" s="18">
        <v>45</v>
      </c>
    </row>
    <row r="48" spans="1:8" ht="25.15" customHeight="1" x14ac:dyDescent="0.25">
      <c r="A48" s="18" t="s">
        <v>417</v>
      </c>
      <c r="B48" s="1">
        <f t="shared" si="5"/>
        <v>29180974.954174902</v>
      </c>
      <c r="C48" s="1">
        <v>0</v>
      </c>
      <c r="D48" s="1">
        <v>0</v>
      </c>
      <c r="E48" s="1">
        <f t="shared" si="6"/>
        <v>1651753.299292919</v>
      </c>
      <c r="F48" s="18">
        <v>6</v>
      </c>
      <c r="G48" s="1">
        <f t="shared" si="7"/>
        <v>27529221.654881984</v>
      </c>
      <c r="H48" s="18">
        <v>46</v>
      </c>
    </row>
    <row r="49" spans="1:8" ht="25.15" customHeight="1" x14ac:dyDescent="0.25">
      <c r="A49" s="18" t="s">
        <v>417</v>
      </c>
      <c r="B49" s="1">
        <f t="shared" si="5"/>
        <v>30931833.451425396</v>
      </c>
      <c r="C49" s="1">
        <v>0</v>
      </c>
      <c r="D49" s="1">
        <v>0</v>
      </c>
      <c r="E49" s="1">
        <f t="shared" si="6"/>
        <v>1750858.4972504941</v>
      </c>
      <c r="F49" s="18">
        <v>6</v>
      </c>
      <c r="G49" s="1">
        <f t="shared" si="7"/>
        <v>29180974.954174902</v>
      </c>
      <c r="H49" s="18">
        <v>47</v>
      </c>
    </row>
    <row r="50" spans="1:8" ht="25.15" customHeight="1" x14ac:dyDescent="0.25">
      <c r="A50" s="18" t="s">
        <v>417</v>
      </c>
      <c r="B50" s="1">
        <f t="shared" si="5"/>
        <v>32787743.45851092</v>
      </c>
      <c r="C50" s="1">
        <v>0</v>
      </c>
      <c r="D50" s="1">
        <v>0</v>
      </c>
      <c r="E50" s="1">
        <f t="shared" si="6"/>
        <v>1855910.0070855236</v>
      </c>
      <c r="F50" s="18">
        <v>6</v>
      </c>
      <c r="G50" s="1">
        <f t="shared" si="7"/>
        <v>30931833.451425396</v>
      </c>
      <c r="H50" s="18">
        <v>48</v>
      </c>
    </row>
    <row r="51" spans="1:8" ht="25.15" customHeight="1" x14ac:dyDescent="0.25">
      <c r="A51" s="18" t="s">
        <v>417</v>
      </c>
      <c r="B51" s="1">
        <f t="shared" si="5"/>
        <v>34755008.066021577</v>
      </c>
      <c r="C51" s="1">
        <v>0</v>
      </c>
      <c r="D51" s="1">
        <v>0</v>
      </c>
      <c r="E51" s="1">
        <f t="shared" si="6"/>
        <v>1967264.6075106552</v>
      </c>
      <c r="F51" s="18">
        <v>6</v>
      </c>
      <c r="G51" s="1">
        <f t="shared" si="7"/>
        <v>32787743.45851092</v>
      </c>
      <c r="H51" s="18">
        <v>49</v>
      </c>
    </row>
    <row r="52" spans="1:8" ht="25.15" customHeight="1" x14ac:dyDescent="0.25">
      <c r="A52" s="18" t="s">
        <v>417</v>
      </c>
      <c r="B52" s="1">
        <f t="shared" si="5"/>
        <v>36840308.549982868</v>
      </c>
      <c r="C52" s="1">
        <v>0</v>
      </c>
      <c r="D52" s="1">
        <v>0</v>
      </c>
      <c r="E52" s="1">
        <f t="shared" si="6"/>
        <v>2085300.4839612946</v>
      </c>
      <c r="F52" s="18">
        <v>6</v>
      </c>
      <c r="G52" s="1">
        <f t="shared" si="7"/>
        <v>34755008.066021577</v>
      </c>
      <c r="H52" s="18">
        <v>50</v>
      </c>
    </row>
    <row r="53" spans="1:8" ht="25.15" customHeight="1" x14ac:dyDescent="0.25">
      <c r="A53" s="18" t="s">
        <v>417</v>
      </c>
      <c r="B53" s="1">
        <f t="shared" si="5"/>
        <v>39050727.062981844</v>
      </c>
      <c r="C53" s="1">
        <v>0</v>
      </c>
      <c r="D53" s="1">
        <v>0</v>
      </c>
      <c r="E53" s="1">
        <f t="shared" si="6"/>
        <v>2210418.5129989721</v>
      </c>
      <c r="F53" s="18">
        <v>6</v>
      </c>
      <c r="G53" s="1">
        <f t="shared" si="7"/>
        <v>36840308.549982868</v>
      </c>
      <c r="H53" s="18">
        <v>51</v>
      </c>
    </row>
    <row r="54" spans="1:8" ht="25.15" customHeight="1" x14ac:dyDescent="0.25">
      <c r="A54" s="18" t="s">
        <v>417</v>
      </c>
      <c r="B54" s="1">
        <f t="shared" si="5"/>
        <v>41393770.686760753</v>
      </c>
      <c r="C54" s="1">
        <v>0</v>
      </c>
      <c r="D54" s="1">
        <v>0</v>
      </c>
      <c r="E54" s="1">
        <f t="shared" si="6"/>
        <v>2343043.6237789108</v>
      </c>
      <c r="F54" s="18">
        <v>6</v>
      </c>
      <c r="G54" s="1">
        <f t="shared" si="7"/>
        <v>39050727.062981844</v>
      </c>
      <c r="H54" s="18">
        <v>52</v>
      </c>
    </row>
    <row r="55" spans="1:8" ht="25.15" customHeight="1" x14ac:dyDescent="0.25">
      <c r="A55" s="18" t="s">
        <v>417</v>
      </c>
      <c r="B55" s="1">
        <f t="shared" si="5"/>
        <v>43877396.927966401</v>
      </c>
      <c r="C55" s="1">
        <v>0</v>
      </c>
      <c r="D55" s="1">
        <v>0</v>
      </c>
      <c r="E55" s="1">
        <f t="shared" si="6"/>
        <v>2483626.2412056453</v>
      </c>
      <c r="F55" s="18">
        <v>6</v>
      </c>
      <c r="G55" s="1">
        <f t="shared" si="7"/>
        <v>41393770.686760753</v>
      </c>
      <c r="H55" s="18">
        <v>53</v>
      </c>
    </row>
    <row r="56" spans="1:8" ht="25.15" customHeight="1" x14ac:dyDescent="0.25">
      <c r="A56" s="18" t="s">
        <v>417</v>
      </c>
      <c r="B56" s="1">
        <f t="shared" si="5"/>
        <v>46510040.743644387</v>
      </c>
      <c r="C56" s="1">
        <v>0</v>
      </c>
      <c r="D56" s="1">
        <v>0</v>
      </c>
      <c r="E56" s="1">
        <f t="shared" si="6"/>
        <v>2632643.8156779842</v>
      </c>
      <c r="F56" s="18">
        <v>6</v>
      </c>
      <c r="G56" s="1">
        <f t="shared" si="7"/>
        <v>43877396.927966401</v>
      </c>
      <c r="H56" s="18">
        <v>54</v>
      </c>
    </row>
    <row r="57" spans="1:8" ht="25.15" customHeight="1" x14ac:dyDescent="0.25">
      <c r="A57" s="18" t="s">
        <v>417</v>
      </c>
      <c r="B57" s="1">
        <f t="shared" si="5"/>
        <v>49300643.188263051</v>
      </c>
      <c r="C57" s="1">
        <v>0</v>
      </c>
      <c r="D57" s="1">
        <v>0</v>
      </c>
      <c r="E57" s="1">
        <f t="shared" si="6"/>
        <v>2790602.4446186633</v>
      </c>
      <c r="F57" s="18">
        <v>6</v>
      </c>
      <c r="G57" s="1">
        <f t="shared" si="7"/>
        <v>46510040.743644387</v>
      </c>
      <c r="H57" s="18">
        <v>55</v>
      </c>
    </row>
    <row r="58" spans="1:8" ht="25.15" customHeight="1" x14ac:dyDescent="0.25">
      <c r="A58" s="18" t="s">
        <v>417</v>
      </c>
      <c r="B58" s="1">
        <f t="shared" si="5"/>
        <v>52258681.779558837</v>
      </c>
      <c r="C58" s="1">
        <v>0</v>
      </c>
      <c r="D58" s="1">
        <v>0</v>
      </c>
      <c r="E58" s="1">
        <f t="shared" si="6"/>
        <v>2958038.5912957829</v>
      </c>
      <c r="F58" s="18">
        <v>6</v>
      </c>
      <c r="G58" s="1">
        <f t="shared" si="7"/>
        <v>49300643.188263051</v>
      </c>
      <c r="H58" s="18">
        <v>56</v>
      </c>
    </row>
    <row r="59" spans="1:8" ht="25.15" customHeight="1" x14ac:dyDescent="0.25">
      <c r="A59" s="18" t="s">
        <v>417</v>
      </c>
      <c r="B59" s="1">
        <f t="shared" si="5"/>
        <v>55394202.686332367</v>
      </c>
      <c r="C59" s="1">
        <v>0</v>
      </c>
      <c r="D59" s="1">
        <v>0</v>
      </c>
      <c r="E59" s="1">
        <f t="shared" si="6"/>
        <v>3135520.9067735304</v>
      </c>
      <c r="F59" s="18">
        <v>6</v>
      </c>
      <c r="G59" s="1">
        <f t="shared" si="7"/>
        <v>52258681.779558837</v>
      </c>
      <c r="H59" s="18">
        <v>57</v>
      </c>
    </row>
    <row r="60" spans="1:8" ht="25.15" customHeight="1" x14ac:dyDescent="0.25">
      <c r="A60" s="18" t="s">
        <v>417</v>
      </c>
      <c r="B60" s="1">
        <f t="shared" si="5"/>
        <v>58717854.847512312</v>
      </c>
      <c r="C60" s="1">
        <v>0</v>
      </c>
      <c r="D60" s="1">
        <v>0</v>
      </c>
      <c r="E60" s="1">
        <f t="shared" si="6"/>
        <v>3323652.1611799421</v>
      </c>
      <c r="F60" s="18">
        <v>6</v>
      </c>
      <c r="G60" s="1">
        <f t="shared" si="7"/>
        <v>55394202.686332367</v>
      </c>
      <c r="H60" s="18">
        <v>58</v>
      </c>
    </row>
    <row r="61" spans="1:8" ht="25.15" customHeight="1" x14ac:dyDescent="0.25">
      <c r="A61" s="18" t="s">
        <v>417</v>
      </c>
      <c r="B61" s="1">
        <f t="shared" si="5"/>
        <v>62240926.138363048</v>
      </c>
      <c r="C61" s="1">
        <v>0</v>
      </c>
      <c r="D61" s="1">
        <v>0</v>
      </c>
      <c r="E61" s="1">
        <f t="shared" si="6"/>
        <v>3523071.290850739</v>
      </c>
      <c r="F61" s="18">
        <v>6</v>
      </c>
      <c r="G61" s="1">
        <f t="shared" si="7"/>
        <v>58717854.847512312</v>
      </c>
      <c r="H61" s="18">
        <v>59</v>
      </c>
    </row>
    <row r="62" spans="1:8" ht="25.15" customHeight="1" x14ac:dyDescent="0.25">
      <c r="A62" s="18" t="s">
        <v>417</v>
      </c>
      <c r="B62" s="1">
        <f t="shared" si="5"/>
        <v>65975381.70666483</v>
      </c>
      <c r="C62" s="1">
        <v>0</v>
      </c>
      <c r="D62" s="1">
        <v>0</v>
      </c>
      <c r="E62" s="1">
        <f t="shared" si="6"/>
        <v>3734455.5683017825</v>
      </c>
      <c r="F62" s="18">
        <v>6</v>
      </c>
      <c r="G62" s="1">
        <f t="shared" si="7"/>
        <v>62240926.138363048</v>
      </c>
      <c r="H62" s="18">
        <v>60</v>
      </c>
    </row>
    <row r="63" spans="1:8" ht="25.15" customHeight="1" x14ac:dyDescent="0.25">
      <c r="A63" s="18" t="s">
        <v>417</v>
      </c>
      <c r="B63" s="1">
        <f t="shared" si="5"/>
        <v>69933904.609064713</v>
      </c>
      <c r="C63" s="1">
        <v>0</v>
      </c>
      <c r="D63" s="1">
        <v>0</v>
      </c>
      <c r="E63" s="1">
        <f t="shared" si="6"/>
        <v>3958522.9023998897</v>
      </c>
      <c r="F63" s="18">
        <v>6</v>
      </c>
      <c r="G63" s="1">
        <f t="shared" si="7"/>
        <v>65975381.70666483</v>
      </c>
      <c r="H63" s="18">
        <v>61</v>
      </c>
    </row>
    <row r="64" spans="1:8" ht="25.15" customHeight="1" x14ac:dyDescent="0.25">
      <c r="A64" s="18" t="s">
        <v>417</v>
      </c>
      <c r="B64" s="1">
        <f t="shared" si="5"/>
        <v>74129938.885608599</v>
      </c>
      <c r="C64" s="1">
        <v>0</v>
      </c>
      <c r="D64" s="1">
        <v>0</v>
      </c>
      <c r="E64" s="1">
        <f t="shared" si="6"/>
        <v>4196034.2765438827</v>
      </c>
      <c r="F64" s="18">
        <v>6</v>
      </c>
      <c r="G64" s="1">
        <f t="shared" si="7"/>
        <v>69933904.609064713</v>
      </c>
      <c r="H64" s="18">
        <v>62</v>
      </c>
    </row>
    <row r="65" spans="1:8" ht="25.15" customHeight="1" x14ac:dyDescent="0.25">
      <c r="A65" s="18" t="s">
        <v>417</v>
      </c>
      <c r="B65" s="1">
        <f t="shared" si="5"/>
        <v>78577735.218745112</v>
      </c>
      <c r="C65" s="1">
        <v>0</v>
      </c>
      <c r="D65" s="1">
        <v>0</v>
      </c>
      <c r="E65" s="1">
        <f t="shared" si="6"/>
        <v>4447796.3331365157</v>
      </c>
      <c r="F65" s="18">
        <v>6</v>
      </c>
      <c r="G65" s="1">
        <f t="shared" si="7"/>
        <v>74129938.885608599</v>
      </c>
      <c r="H65" s="18">
        <v>63</v>
      </c>
    </row>
    <row r="66" spans="1:8" ht="25.15" customHeight="1" x14ac:dyDescent="0.25">
      <c r="A66" s="18" t="s">
        <v>417</v>
      </c>
      <c r="B66" s="1">
        <f t="shared" si="5"/>
        <v>83292399.331869826</v>
      </c>
      <c r="C66" s="1">
        <v>0</v>
      </c>
      <c r="D66" s="1">
        <v>0</v>
      </c>
      <c r="E66" s="1">
        <f t="shared" si="6"/>
        <v>4714664.1131247068</v>
      </c>
      <c r="F66" s="18">
        <v>6</v>
      </c>
      <c r="G66" s="1">
        <f t="shared" si="7"/>
        <v>78577735.218745112</v>
      </c>
      <c r="H66" s="18">
        <v>64</v>
      </c>
    </row>
    <row r="67" spans="1:8" ht="25.15" customHeight="1" x14ac:dyDescent="0.25">
      <c r="A67" s="18" t="s">
        <v>417</v>
      </c>
      <c r="B67" s="1">
        <f t="shared" si="5"/>
        <v>88289943.291782022</v>
      </c>
      <c r="C67" s="1">
        <v>0</v>
      </c>
      <c r="D67" s="1">
        <v>0</v>
      </c>
      <c r="E67" s="1">
        <f t="shared" si="6"/>
        <v>4997543.9599121893</v>
      </c>
      <c r="F67" s="18">
        <v>6</v>
      </c>
      <c r="G67" s="1">
        <f t="shared" si="7"/>
        <v>83292399.331869826</v>
      </c>
      <c r="H67" s="18">
        <v>65</v>
      </c>
    </row>
    <row r="68" spans="1:8" ht="25.15" customHeight="1" x14ac:dyDescent="0.25">
      <c r="A68" s="18" t="s">
        <v>417</v>
      </c>
      <c r="B68" s="1">
        <f t="shared" si="5"/>
        <v>93587339.889288947</v>
      </c>
      <c r="C68" s="1">
        <v>0</v>
      </c>
      <c r="D68" s="1">
        <v>0</v>
      </c>
      <c r="E68" s="1">
        <f t="shared" si="6"/>
        <v>5297396.5975069217</v>
      </c>
      <c r="F68" s="18">
        <v>6</v>
      </c>
      <c r="G68" s="1">
        <f t="shared" si="7"/>
        <v>88289943.291782022</v>
      </c>
      <c r="H68" s="18">
        <v>66</v>
      </c>
    </row>
    <row r="69" spans="1:8" ht="25.15" customHeight="1" x14ac:dyDescent="0.25">
      <c r="A69" s="18" t="s">
        <v>417</v>
      </c>
      <c r="B69" s="1">
        <f t="shared" si="5"/>
        <v>99202580.282646284</v>
      </c>
      <c r="C69" s="1">
        <v>0</v>
      </c>
      <c r="D69" s="1">
        <v>0</v>
      </c>
      <c r="E69" s="1">
        <f t="shared" si="6"/>
        <v>5615240.3933573365</v>
      </c>
      <c r="F69" s="18">
        <v>6</v>
      </c>
      <c r="G69" s="1">
        <f t="shared" si="7"/>
        <v>93587339.889288947</v>
      </c>
      <c r="H69" s="18">
        <v>67</v>
      </c>
    </row>
    <row r="70" spans="1:8" ht="25.15" customHeight="1" x14ac:dyDescent="0.25">
      <c r="A70" s="18" t="s">
        <v>417</v>
      </c>
      <c r="B70" s="1">
        <f t="shared" si="5"/>
        <v>105154735.09960505</v>
      </c>
      <c r="C70" s="1">
        <v>0</v>
      </c>
      <c r="D70" s="1">
        <v>0</v>
      </c>
      <c r="E70" s="1">
        <f t="shared" si="6"/>
        <v>5952154.8169587767</v>
      </c>
      <c r="F70" s="18">
        <v>6</v>
      </c>
      <c r="G70" s="1">
        <f t="shared" si="7"/>
        <v>99202580.282646284</v>
      </c>
      <c r="H70" s="18">
        <v>68</v>
      </c>
    </row>
    <row r="71" spans="1:8" ht="25.15" customHeight="1" x14ac:dyDescent="0.25">
      <c r="A71" s="18" t="s">
        <v>417</v>
      </c>
      <c r="B71" s="1">
        <f t="shared" si="5"/>
        <v>111464019.20558135</v>
      </c>
      <c r="C71" s="1">
        <v>0</v>
      </c>
      <c r="D71" s="1">
        <v>0</v>
      </c>
      <c r="E71" s="1">
        <f t="shared" si="6"/>
        <v>6309284.1059763022</v>
      </c>
      <c r="F71" s="18">
        <v>6</v>
      </c>
      <c r="G71" s="1">
        <f t="shared" si="7"/>
        <v>105154735.09960505</v>
      </c>
      <c r="H71" s="18">
        <v>69</v>
      </c>
    </row>
    <row r="72" spans="1:8" ht="25.15" customHeight="1" x14ac:dyDescent="0.25">
      <c r="A72" s="18" t="s">
        <v>417</v>
      </c>
      <c r="B72" s="1">
        <f t="shared" si="5"/>
        <v>118151860.35791624</v>
      </c>
      <c r="C72" s="1">
        <v>0</v>
      </c>
      <c r="D72" s="1">
        <v>0</v>
      </c>
      <c r="E72" s="1">
        <f t="shared" si="6"/>
        <v>6687841.152334881</v>
      </c>
      <c r="F72" s="18">
        <v>6</v>
      </c>
      <c r="G72" s="1">
        <f t="shared" si="7"/>
        <v>111464019.20558135</v>
      </c>
      <c r="H72" s="18">
        <v>70</v>
      </c>
    </row>
    <row r="73" spans="1:8" ht="25.15" customHeight="1" x14ac:dyDescent="0.25">
      <c r="A73" s="18" t="s">
        <v>417</v>
      </c>
      <c r="B73" s="1">
        <f t="shared" si="5"/>
        <v>125240971.97939122</v>
      </c>
      <c r="C73" s="1">
        <v>0</v>
      </c>
      <c r="D73" s="1">
        <v>0</v>
      </c>
      <c r="E73" s="1">
        <f t="shared" si="6"/>
        <v>7089111.6214749739</v>
      </c>
      <c r="F73" s="18">
        <v>6</v>
      </c>
      <c r="G73" s="1">
        <f t="shared" si="7"/>
        <v>118151860.35791624</v>
      </c>
      <c r="H73" s="18">
        <v>71</v>
      </c>
    </row>
    <row r="74" spans="1:8" ht="25.15" customHeight="1" x14ac:dyDescent="0.25">
      <c r="A74" s="18" t="s">
        <v>417</v>
      </c>
      <c r="B74" s="1">
        <f t="shared" si="5"/>
        <v>132755430.2981547</v>
      </c>
      <c r="C74" s="1">
        <v>0</v>
      </c>
      <c r="D74" s="1">
        <v>0</v>
      </c>
      <c r="E74" s="1">
        <f t="shared" si="6"/>
        <v>7514458.3187634731</v>
      </c>
      <c r="F74" s="18">
        <v>6</v>
      </c>
      <c r="G74" s="1">
        <f t="shared" si="7"/>
        <v>125240971.97939122</v>
      </c>
      <c r="H74" s="18">
        <v>72</v>
      </c>
    </row>
    <row r="75" spans="1:8" ht="25.15" customHeight="1" x14ac:dyDescent="0.25">
      <c r="A75" s="18" t="s">
        <v>417</v>
      </c>
      <c r="B75" s="1">
        <f t="shared" si="5"/>
        <v>140720756.11604398</v>
      </c>
      <c r="C75" s="1">
        <v>0</v>
      </c>
      <c r="D75" s="1">
        <v>0</v>
      </c>
      <c r="E75" s="1">
        <f t="shared" si="6"/>
        <v>7965325.8178892815</v>
      </c>
      <c r="F75" s="18">
        <v>6</v>
      </c>
      <c r="G75" s="1">
        <f t="shared" si="7"/>
        <v>132755430.2981547</v>
      </c>
      <c r="H75" s="18">
        <v>73</v>
      </c>
    </row>
    <row r="76" spans="1:8" ht="25.15" customHeight="1" x14ac:dyDescent="0.25">
      <c r="A76" s="18" t="s">
        <v>417</v>
      </c>
      <c r="B76" s="1">
        <f t="shared" si="5"/>
        <v>149164001.48300663</v>
      </c>
      <c r="C76" s="1">
        <v>0</v>
      </c>
      <c r="D76" s="1">
        <v>0</v>
      </c>
      <c r="E76" s="1">
        <f t="shared" si="6"/>
        <v>8443245.3669626396</v>
      </c>
      <c r="F76" s="18">
        <v>6</v>
      </c>
      <c r="G76" s="1">
        <f t="shared" si="7"/>
        <v>140720756.11604398</v>
      </c>
      <c r="H76" s="18">
        <v>74</v>
      </c>
    </row>
    <row r="77" spans="1:8" ht="25.15" customHeight="1" x14ac:dyDescent="0.25">
      <c r="A77" s="18" t="s">
        <v>417</v>
      </c>
      <c r="B77" s="1">
        <f t="shared" si="5"/>
        <v>158113841.57198703</v>
      </c>
      <c r="C77" s="1">
        <v>0</v>
      </c>
      <c r="D77" s="1">
        <v>0</v>
      </c>
      <c r="E77" s="1">
        <f t="shared" si="6"/>
        <v>8949840.0889803991</v>
      </c>
      <c r="F77" s="18">
        <v>6</v>
      </c>
      <c r="G77" s="1">
        <f t="shared" si="7"/>
        <v>149164001.48300663</v>
      </c>
      <c r="H77" s="18">
        <v>75</v>
      </c>
    </row>
    <row r="78" spans="1:8" ht="25.15" customHeight="1" x14ac:dyDescent="0.25">
      <c r="A78" s="18" t="s">
        <v>417</v>
      </c>
      <c r="B78" s="1">
        <f t="shared" si="5"/>
        <v>167600672.06630626</v>
      </c>
      <c r="C78" s="1">
        <v>0</v>
      </c>
      <c r="D78" s="1">
        <v>0</v>
      </c>
      <c r="E78" s="1">
        <f t="shared" si="6"/>
        <v>9486830.4943192229</v>
      </c>
      <c r="F78" s="18">
        <v>6</v>
      </c>
      <c r="G78" s="1">
        <f t="shared" si="7"/>
        <v>158113841.57198703</v>
      </c>
      <c r="H78" s="18">
        <v>76</v>
      </c>
    </row>
    <row r="79" spans="1:8" ht="25.15" customHeight="1" x14ac:dyDescent="0.25">
      <c r="A79" s="18" t="s">
        <v>417</v>
      </c>
      <c r="B79" s="1">
        <f t="shared" ref="B79:B122" si="8">G79+E79+D79</f>
        <v>177656712.39028463</v>
      </c>
      <c r="C79" s="1">
        <v>0</v>
      </c>
      <c r="D79" s="1">
        <v>0</v>
      </c>
      <c r="E79" s="1">
        <f t="shared" ref="E79:E122" si="9">G79*F79/100</f>
        <v>10056040.323978376</v>
      </c>
      <c r="F79" s="18">
        <v>6</v>
      </c>
      <c r="G79" s="1">
        <f t="shared" ref="G79:G122" si="10">B78</f>
        <v>167600672.06630626</v>
      </c>
      <c r="H79" s="18">
        <v>77</v>
      </c>
    </row>
    <row r="80" spans="1:8" ht="25.15" customHeight="1" x14ac:dyDescent="0.25">
      <c r="A80" s="18" t="s">
        <v>417</v>
      </c>
      <c r="B80" s="1">
        <f t="shared" si="8"/>
        <v>188316115.13370171</v>
      </c>
      <c r="C80" s="1">
        <v>0</v>
      </c>
      <c r="D80" s="1">
        <v>0</v>
      </c>
      <c r="E80" s="1">
        <f t="shared" si="9"/>
        <v>10659402.743417077</v>
      </c>
      <c r="F80" s="18">
        <v>6</v>
      </c>
      <c r="G80" s="1">
        <f t="shared" si="10"/>
        <v>177656712.39028463</v>
      </c>
      <c r="H80" s="18">
        <v>78</v>
      </c>
    </row>
    <row r="81" spans="1:8" ht="25.15" customHeight="1" x14ac:dyDescent="0.25">
      <c r="A81" s="18" t="s">
        <v>417</v>
      </c>
      <c r="B81" s="1">
        <f t="shared" si="8"/>
        <v>199615082.04172382</v>
      </c>
      <c r="C81" s="1">
        <v>0</v>
      </c>
      <c r="D81" s="1">
        <v>0</v>
      </c>
      <c r="E81" s="1">
        <f t="shared" si="9"/>
        <v>11298966.908022104</v>
      </c>
      <c r="F81" s="18">
        <v>6</v>
      </c>
      <c r="G81" s="1">
        <f t="shared" si="10"/>
        <v>188316115.13370171</v>
      </c>
      <c r="H81" s="18">
        <v>79</v>
      </c>
    </row>
    <row r="82" spans="1:8" ht="25.15" customHeight="1" x14ac:dyDescent="0.25">
      <c r="A82" s="18" t="s">
        <v>417</v>
      </c>
      <c r="B82" s="1">
        <f t="shared" si="8"/>
        <v>211591986.96422726</v>
      </c>
      <c r="C82" s="1">
        <v>0</v>
      </c>
      <c r="D82" s="1">
        <v>0</v>
      </c>
      <c r="E82" s="1">
        <f t="shared" si="9"/>
        <v>11976904.922503429</v>
      </c>
      <c r="F82" s="18">
        <v>6</v>
      </c>
      <c r="G82" s="1">
        <f t="shared" si="10"/>
        <v>199615082.04172382</v>
      </c>
      <c r="H82" s="18">
        <v>80</v>
      </c>
    </row>
    <row r="83" spans="1:8" ht="25.15" customHeight="1" x14ac:dyDescent="0.25">
      <c r="A83" s="18" t="s">
        <v>417</v>
      </c>
      <c r="B83" s="1">
        <f t="shared" si="8"/>
        <v>224287506.18208089</v>
      </c>
      <c r="C83" s="1">
        <v>0</v>
      </c>
      <c r="D83" s="1">
        <v>0</v>
      </c>
      <c r="E83" s="1">
        <f t="shared" si="9"/>
        <v>12695519.217853637</v>
      </c>
      <c r="F83" s="18">
        <v>6</v>
      </c>
      <c r="G83" s="1">
        <f t="shared" si="10"/>
        <v>211591986.96422726</v>
      </c>
      <c r="H83" s="18">
        <v>81</v>
      </c>
    </row>
    <row r="84" spans="1:8" ht="25.15" customHeight="1" x14ac:dyDescent="0.25">
      <c r="A84" s="18" t="s">
        <v>417</v>
      </c>
      <c r="B84" s="1">
        <f t="shared" si="8"/>
        <v>237744756.55300575</v>
      </c>
      <c r="C84" s="1">
        <v>0</v>
      </c>
      <c r="D84" s="1">
        <v>0</v>
      </c>
      <c r="E84" s="1">
        <f t="shared" si="9"/>
        <v>13457250.370924855</v>
      </c>
      <c r="F84" s="18">
        <v>6</v>
      </c>
      <c r="G84" s="1">
        <f t="shared" si="10"/>
        <v>224287506.18208089</v>
      </c>
      <c r="H84" s="18">
        <v>82</v>
      </c>
    </row>
    <row r="85" spans="1:8" ht="25.15" customHeight="1" x14ac:dyDescent="0.25">
      <c r="A85" s="18" t="s">
        <v>417</v>
      </c>
      <c r="B85" s="1">
        <f t="shared" si="8"/>
        <v>252009441.9461861</v>
      </c>
      <c r="C85" s="1">
        <v>0</v>
      </c>
      <c r="D85" s="1">
        <v>0</v>
      </c>
      <c r="E85" s="1">
        <f t="shared" si="9"/>
        <v>14264685.393180346</v>
      </c>
      <c r="F85" s="18">
        <v>6</v>
      </c>
      <c r="G85" s="1">
        <f t="shared" si="10"/>
        <v>237744756.55300575</v>
      </c>
      <c r="H85" s="18">
        <v>83</v>
      </c>
    </row>
    <row r="86" spans="1:8" ht="25.15" customHeight="1" x14ac:dyDescent="0.25">
      <c r="A86" s="18" t="s">
        <v>417</v>
      </c>
      <c r="B86" s="1">
        <f t="shared" si="8"/>
        <v>267130008.46295726</v>
      </c>
      <c r="C86" s="1">
        <v>0</v>
      </c>
      <c r="D86" s="1">
        <v>0</v>
      </c>
      <c r="E86" s="1">
        <f t="shared" si="9"/>
        <v>15120566.516771166</v>
      </c>
      <c r="F86" s="18">
        <v>6</v>
      </c>
      <c r="G86" s="1">
        <f t="shared" si="10"/>
        <v>252009441.9461861</v>
      </c>
      <c r="H86" s="18">
        <v>84</v>
      </c>
    </row>
    <row r="87" spans="1:8" ht="25.15" customHeight="1" x14ac:dyDescent="0.25">
      <c r="A87" s="18" t="s">
        <v>417</v>
      </c>
      <c r="B87" s="1">
        <f t="shared" si="8"/>
        <v>283157808.97073472</v>
      </c>
      <c r="C87" s="1">
        <v>0</v>
      </c>
      <c r="D87" s="1">
        <v>0</v>
      </c>
      <c r="E87" s="1">
        <f t="shared" si="9"/>
        <v>16027800.507777436</v>
      </c>
      <c r="F87" s="18">
        <v>6</v>
      </c>
      <c r="G87" s="1">
        <f t="shared" si="10"/>
        <v>267130008.46295726</v>
      </c>
      <c r="H87" s="18">
        <v>85</v>
      </c>
    </row>
    <row r="88" spans="1:8" ht="25.15" customHeight="1" x14ac:dyDescent="0.25">
      <c r="A88" s="18" t="s">
        <v>417</v>
      </c>
      <c r="B88" s="1">
        <f t="shared" si="8"/>
        <v>300147277.50897878</v>
      </c>
      <c r="C88" s="1">
        <v>0</v>
      </c>
      <c r="D88" s="1">
        <v>0</v>
      </c>
      <c r="E88" s="1">
        <f t="shared" si="9"/>
        <v>16989468.538244084</v>
      </c>
      <c r="F88" s="18">
        <v>6</v>
      </c>
      <c r="G88" s="1">
        <f t="shared" si="10"/>
        <v>283157808.97073472</v>
      </c>
      <c r="H88" s="18">
        <v>86</v>
      </c>
    </row>
    <row r="89" spans="1:8" ht="25.15" customHeight="1" x14ac:dyDescent="0.25">
      <c r="A89" s="18" t="s">
        <v>417</v>
      </c>
      <c r="B89" s="1">
        <f t="shared" si="8"/>
        <v>318156114.15951753</v>
      </c>
      <c r="C89" s="1">
        <v>0</v>
      </c>
      <c r="D89" s="1">
        <v>0</v>
      </c>
      <c r="E89" s="1">
        <f t="shared" si="9"/>
        <v>18008836.650538728</v>
      </c>
      <c r="F89" s="18">
        <v>6</v>
      </c>
      <c r="G89" s="1">
        <f t="shared" si="10"/>
        <v>300147277.50897878</v>
      </c>
      <c r="H89" s="18">
        <v>87</v>
      </c>
    </row>
    <row r="90" spans="1:8" ht="25.15" customHeight="1" x14ac:dyDescent="0.25">
      <c r="A90" s="18" t="s">
        <v>417</v>
      </c>
      <c r="B90" s="1">
        <f t="shared" si="8"/>
        <v>337245481.00908858</v>
      </c>
      <c r="C90" s="1">
        <v>0</v>
      </c>
      <c r="D90" s="1">
        <v>0</v>
      </c>
      <c r="E90" s="1">
        <f t="shared" si="9"/>
        <v>19089366.849571053</v>
      </c>
      <c r="F90" s="18">
        <v>6</v>
      </c>
      <c r="G90" s="1">
        <f t="shared" si="10"/>
        <v>318156114.15951753</v>
      </c>
      <c r="H90" s="18">
        <v>88</v>
      </c>
    </row>
    <row r="91" spans="1:8" ht="25.15" customHeight="1" x14ac:dyDescent="0.25">
      <c r="A91" s="18" t="s">
        <v>417</v>
      </c>
      <c r="B91" s="1">
        <f t="shared" si="8"/>
        <v>357480209.86963391</v>
      </c>
      <c r="C91" s="1">
        <v>0</v>
      </c>
      <c r="D91" s="1">
        <v>0</v>
      </c>
      <c r="E91" s="1">
        <f t="shared" si="9"/>
        <v>20234728.860545315</v>
      </c>
      <c r="F91" s="18">
        <v>6</v>
      </c>
      <c r="G91" s="1">
        <f t="shared" si="10"/>
        <v>337245481.00908858</v>
      </c>
      <c r="H91" s="18">
        <v>89</v>
      </c>
    </row>
    <row r="92" spans="1:8" ht="25.15" customHeight="1" x14ac:dyDescent="0.25">
      <c r="A92" s="18" t="s">
        <v>417</v>
      </c>
      <c r="B92" s="1">
        <f t="shared" si="8"/>
        <v>378929022.46181196</v>
      </c>
      <c r="C92" s="1">
        <v>0</v>
      </c>
      <c r="D92" s="1">
        <v>0</v>
      </c>
      <c r="E92" s="1">
        <f t="shared" si="9"/>
        <v>21448812.592178036</v>
      </c>
      <c r="F92" s="18">
        <v>6</v>
      </c>
      <c r="G92" s="1">
        <f t="shared" si="10"/>
        <v>357480209.86963391</v>
      </c>
      <c r="H92" s="18">
        <v>90</v>
      </c>
    </row>
    <row r="93" spans="1:8" ht="25.15" customHeight="1" x14ac:dyDescent="0.25">
      <c r="A93" s="18" t="s">
        <v>417</v>
      </c>
      <c r="B93" s="1">
        <f t="shared" si="8"/>
        <v>401664763.80952066</v>
      </c>
      <c r="C93" s="1">
        <v>0</v>
      </c>
      <c r="D93" s="1">
        <v>0</v>
      </c>
      <c r="E93" s="1">
        <f t="shared" si="9"/>
        <v>22735741.347708717</v>
      </c>
      <c r="F93" s="18">
        <v>6</v>
      </c>
      <c r="G93" s="1">
        <f t="shared" si="10"/>
        <v>378929022.46181196</v>
      </c>
      <c r="H93" s="18">
        <v>91</v>
      </c>
    </row>
    <row r="94" spans="1:8" ht="25.15" customHeight="1" x14ac:dyDescent="0.25">
      <c r="A94" s="18" t="s">
        <v>417</v>
      </c>
      <c r="B94" s="1">
        <f t="shared" si="8"/>
        <v>425764649.63809192</v>
      </c>
      <c r="C94" s="1">
        <v>0</v>
      </c>
      <c r="D94" s="1">
        <v>0</v>
      </c>
      <c r="E94" s="1">
        <f t="shared" si="9"/>
        <v>24099885.828571238</v>
      </c>
      <c r="F94" s="18">
        <v>6</v>
      </c>
      <c r="G94" s="1">
        <f t="shared" si="10"/>
        <v>401664763.80952066</v>
      </c>
      <c r="H94" s="18">
        <v>92</v>
      </c>
    </row>
    <row r="95" spans="1:8" ht="25.15" customHeight="1" x14ac:dyDescent="0.25">
      <c r="A95" s="18" t="s">
        <v>417</v>
      </c>
      <c r="B95" s="1">
        <f t="shared" si="8"/>
        <v>451310528.61637741</v>
      </c>
      <c r="C95" s="1">
        <v>0</v>
      </c>
      <c r="D95" s="1">
        <v>0</v>
      </c>
      <c r="E95" s="1">
        <f t="shared" si="9"/>
        <v>25545878.978285514</v>
      </c>
      <c r="F95" s="18">
        <v>6</v>
      </c>
      <c r="G95" s="1">
        <f t="shared" si="10"/>
        <v>425764649.63809192</v>
      </c>
      <c r="H95" s="18">
        <v>93</v>
      </c>
    </row>
    <row r="96" spans="1:8" ht="25.15" customHeight="1" x14ac:dyDescent="0.25">
      <c r="A96" s="18" t="s">
        <v>417</v>
      </c>
      <c r="B96" s="1">
        <f t="shared" si="8"/>
        <v>478389160.33336008</v>
      </c>
      <c r="C96" s="1">
        <v>0</v>
      </c>
      <c r="D96" s="1">
        <v>0</v>
      </c>
      <c r="E96" s="1">
        <f t="shared" si="9"/>
        <v>27078631.716982648</v>
      </c>
      <c r="F96" s="18">
        <v>6</v>
      </c>
      <c r="G96" s="1">
        <f t="shared" si="10"/>
        <v>451310528.61637741</v>
      </c>
      <c r="H96" s="18">
        <v>94</v>
      </c>
    </row>
    <row r="97" spans="1:8" ht="25.15" customHeight="1" x14ac:dyDescent="0.25">
      <c r="A97" s="18" t="s">
        <v>417</v>
      </c>
      <c r="B97" s="1">
        <f t="shared" si="8"/>
        <v>507092509.95336169</v>
      </c>
      <c r="C97" s="1">
        <v>0</v>
      </c>
      <c r="D97" s="1">
        <v>0</v>
      </c>
      <c r="E97" s="1">
        <f t="shared" si="9"/>
        <v>28703349.620001603</v>
      </c>
      <c r="F97" s="18">
        <v>6</v>
      </c>
      <c r="G97" s="1">
        <f t="shared" si="10"/>
        <v>478389160.33336008</v>
      </c>
      <c r="H97" s="18">
        <v>95</v>
      </c>
    </row>
    <row r="98" spans="1:8" ht="25.15" customHeight="1" x14ac:dyDescent="0.25">
      <c r="A98" s="18" t="s">
        <v>417</v>
      </c>
      <c r="B98" s="1">
        <f t="shared" si="8"/>
        <v>537518060.55056334</v>
      </c>
      <c r="C98" s="1">
        <v>0</v>
      </c>
      <c r="D98" s="1">
        <v>0</v>
      </c>
      <c r="E98" s="1">
        <f t="shared" si="9"/>
        <v>30425550.597201701</v>
      </c>
      <c r="F98" s="18">
        <v>6</v>
      </c>
      <c r="G98" s="1">
        <f t="shared" si="10"/>
        <v>507092509.95336169</v>
      </c>
      <c r="H98" s="18">
        <v>96</v>
      </c>
    </row>
    <row r="99" spans="1:8" ht="25.15" customHeight="1" x14ac:dyDescent="0.25">
      <c r="A99" s="18" t="s">
        <v>417</v>
      </c>
      <c r="B99" s="1">
        <f t="shared" si="8"/>
        <v>569769144.18359709</v>
      </c>
      <c r="C99" s="1">
        <v>0</v>
      </c>
      <c r="D99" s="1">
        <v>0</v>
      </c>
      <c r="E99" s="1">
        <f t="shared" si="9"/>
        <v>32251083.633033801</v>
      </c>
      <c r="F99" s="18">
        <v>6</v>
      </c>
      <c r="G99" s="1">
        <f t="shared" si="10"/>
        <v>537518060.55056334</v>
      </c>
      <c r="H99" s="18">
        <v>97</v>
      </c>
    </row>
    <row r="100" spans="1:8" ht="25.15" customHeight="1" x14ac:dyDescent="0.25">
      <c r="A100" s="18" t="s">
        <v>417</v>
      </c>
      <c r="B100" s="1">
        <f t="shared" si="8"/>
        <v>603955292.83461297</v>
      </c>
      <c r="C100" s="1">
        <v>0</v>
      </c>
      <c r="D100" s="1">
        <v>0</v>
      </c>
      <c r="E100" s="1">
        <f t="shared" si="9"/>
        <v>34186148.651015826</v>
      </c>
      <c r="F100" s="18">
        <v>6</v>
      </c>
      <c r="G100" s="1">
        <f t="shared" si="10"/>
        <v>569769144.18359709</v>
      </c>
      <c r="H100" s="18">
        <v>98</v>
      </c>
    </row>
    <row r="101" spans="1:8" ht="25.15" customHeight="1" x14ac:dyDescent="0.25">
      <c r="A101" s="18" t="s">
        <v>417</v>
      </c>
      <c r="B101" s="1">
        <f t="shared" si="8"/>
        <v>640192610.40468979</v>
      </c>
      <c r="C101" s="1">
        <v>0</v>
      </c>
      <c r="D101" s="1">
        <v>0</v>
      </c>
      <c r="E101" s="1">
        <f t="shared" si="9"/>
        <v>36237317.570076779</v>
      </c>
      <c r="F101" s="18">
        <v>6</v>
      </c>
      <c r="G101" s="1">
        <f t="shared" si="10"/>
        <v>603955292.83461297</v>
      </c>
      <c r="H101" s="18">
        <v>99</v>
      </c>
    </row>
    <row r="102" spans="1:8" ht="25.15" customHeight="1" x14ac:dyDescent="0.25">
      <c r="A102" s="18" t="s">
        <v>417</v>
      </c>
      <c r="B102" s="1">
        <f t="shared" si="8"/>
        <v>678604167.0289712</v>
      </c>
      <c r="C102" s="1">
        <v>0</v>
      </c>
      <c r="D102" s="1">
        <v>0</v>
      </c>
      <c r="E102" s="1">
        <f t="shared" si="9"/>
        <v>38411556.624281384</v>
      </c>
      <c r="F102" s="18">
        <v>6</v>
      </c>
      <c r="G102" s="1">
        <f t="shared" si="10"/>
        <v>640192610.40468979</v>
      </c>
      <c r="H102" s="18">
        <v>100</v>
      </c>
    </row>
    <row r="103" spans="1:8" ht="25.15" customHeight="1" x14ac:dyDescent="0.25">
      <c r="A103" s="18" t="s">
        <v>417</v>
      </c>
      <c r="B103" s="1">
        <f t="shared" si="8"/>
        <v>719320417.05070949</v>
      </c>
      <c r="C103" s="1">
        <v>0</v>
      </c>
      <c r="D103" s="1">
        <v>0</v>
      </c>
      <c r="E103" s="1">
        <f t="shared" si="9"/>
        <v>40716250.021738268</v>
      </c>
      <c r="F103" s="18">
        <v>6</v>
      </c>
      <c r="G103" s="1">
        <f t="shared" si="10"/>
        <v>678604167.0289712</v>
      </c>
      <c r="H103" s="18">
        <v>101</v>
      </c>
    </row>
    <row r="104" spans="1:8" ht="25.15" customHeight="1" x14ac:dyDescent="0.25">
      <c r="A104" s="18" t="s">
        <v>417</v>
      </c>
      <c r="B104" s="1">
        <f t="shared" si="8"/>
        <v>762479642.07375205</v>
      </c>
      <c r="C104" s="1">
        <v>0</v>
      </c>
      <c r="D104" s="1">
        <v>0</v>
      </c>
      <c r="E104" s="1">
        <f t="shared" si="9"/>
        <v>43159225.023042567</v>
      </c>
      <c r="F104" s="18">
        <v>6</v>
      </c>
      <c r="G104" s="1">
        <f t="shared" si="10"/>
        <v>719320417.05070949</v>
      </c>
      <c r="H104" s="18">
        <v>102</v>
      </c>
    </row>
    <row r="105" spans="1:8" ht="25.15" customHeight="1" x14ac:dyDescent="0.25">
      <c r="A105" s="18" t="s">
        <v>417</v>
      </c>
      <c r="B105" s="1">
        <f t="shared" si="8"/>
        <v>808228420.59817719</v>
      </c>
      <c r="C105" s="1">
        <v>0</v>
      </c>
      <c r="D105" s="1">
        <v>0</v>
      </c>
      <c r="E105" s="1">
        <f t="shared" si="9"/>
        <v>45748778.524425127</v>
      </c>
      <c r="F105" s="18">
        <v>6</v>
      </c>
      <c r="G105" s="1">
        <f t="shared" si="10"/>
        <v>762479642.07375205</v>
      </c>
      <c r="H105" s="18">
        <v>103</v>
      </c>
    </row>
    <row r="106" spans="1:8" ht="25.15" customHeight="1" x14ac:dyDescent="0.25">
      <c r="A106" s="18" t="s">
        <v>417</v>
      </c>
      <c r="B106" s="1">
        <f t="shared" si="8"/>
        <v>856722125.83406782</v>
      </c>
      <c r="C106" s="1">
        <v>0</v>
      </c>
      <c r="D106" s="1">
        <v>0</v>
      </c>
      <c r="E106" s="1">
        <f t="shared" si="9"/>
        <v>48493705.235890634</v>
      </c>
      <c r="F106" s="18">
        <v>6</v>
      </c>
      <c r="G106" s="1">
        <f t="shared" si="10"/>
        <v>808228420.59817719</v>
      </c>
      <c r="H106" s="18">
        <v>104</v>
      </c>
    </row>
    <row r="107" spans="1:8" ht="25.15" customHeight="1" x14ac:dyDescent="0.25">
      <c r="A107" s="18" t="s">
        <v>417</v>
      </c>
      <c r="B107" s="1">
        <f t="shared" si="8"/>
        <v>908125453.38411188</v>
      </c>
      <c r="C107" s="1">
        <v>0</v>
      </c>
      <c r="D107" s="1">
        <v>0</v>
      </c>
      <c r="E107" s="1">
        <f t="shared" si="9"/>
        <v>51403327.550044067</v>
      </c>
      <c r="F107" s="18">
        <v>6</v>
      </c>
      <c r="G107" s="1">
        <f t="shared" si="10"/>
        <v>856722125.83406782</v>
      </c>
      <c r="H107" s="18">
        <v>105</v>
      </c>
    </row>
    <row r="108" spans="1:8" ht="25.15" customHeight="1" x14ac:dyDescent="0.25">
      <c r="A108" s="18" t="s">
        <v>417</v>
      </c>
      <c r="B108" s="1">
        <f t="shared" si="8"/>
        <v>962612980.58715856</v>
      </c>
      <c r="C108" s="1">
        <v>0</v>
      </c>
      <c r="D108" s="1">
        <v>0</v>
      </c>
      <c r="E108" s="1">
        <f t="shared" si="9"/>
        <v>54487527.203046709</v>
      </c>
      <c r="F108" s="18">
        <v>6</v>
      </c>
      <c r="G108" s="1">
        <f t="shared" si="10"/>
        <v>908125453.38411188</v>
      </c>
      <c r="H108" s="18">
        <v>106</v>
      </c>
    </row>
    <row r="109" spans="1:8" ht="25.15" customHeight="1" x14ac:dyDescent="0.25">
      <c r="A109" s="18" t="s">
        <v>417</v>
      </c>
      <c r="B109" s="1">
        <f t="shared" si="8"/>
        <v>1020369759.4223881</v>
      </c>
      <c r="C109" s="1">
        <v>0</v>
      </c>
      <c r="D109" s="1">
        <v>0</v>
      </c>
      <c r="E109" s="1">
        <f t="shared" si="9"/>
        <v>57756778.835229509</v>
      </c>
      <c r="F109" s="18">
        <v>6</v>
      </c>
      <c r="G109" s="1">
        <f t="shared" si="10"/>
        <v>962612980.58715856</v>
      </c>
      <c r="H109" s="18">
        <v>107</v>
      </c>
    </row>
    <row r="110" spans="1:8" ht="25.15" customHeight="1" x14ac:dyDescent="0.25">
      <c r="A110" s="18" t="s">
        <v>417</v>
      </c>
      <c r="B110" s="1">
        <f t="shared" si="8"/>
        <v>1081591944.9877315</v>
      </c>
      <c r="C110" s="1">
        <v>0</v>
      </c>
      <c r="D110" s="1">
        <v>0</v>
      </c>
      <c r="E110" s="1">
        <f t="shared" si="9"/>
        <v>61222185.565343283</v>
      </c>
      <c r="F110" s="18">
        <v>6</v>
      </c>
      <c r="G110" s="1">
        <f t="shared" si="10"/>
        <v>1020369759.4223881</v>
      </c>
      <c r="H110" s="18">
        <v>108</v>
      </c>
    </row>
    <row r="111" spans="1:8" ht="25.15" customHeight="1" x14ac:dyDescent="0.25">
      <c r="A111" s="18" t="s">
        <v>417</v>
      </c>
      <c r="B111" s="1">
        <f t="shared" si="8"/>
        <v>1146487461.6869953</v>
      </c>
      <c r="C111" s="1">
        <v>0</v>
      </c>
      <c r="D111" s="1">
        <v>0</v>
      </c>
      <c r="E111" s="1">
        <f t="shared" si="9"/>
        <v>64895516.699263886</v>
      </c>
      <c r="F111" s="18">
        <v>6</v>
      </c>
      <c r="G111" s="1">
        <f t="shared" si="10"/>
        <v>1081591944.9877315</v>
      </c>
      <c r="H111" s="18">
        <v>109</v>
      </c>
    </row>
    <row r="112" spans="1:8" ht="25.15" customHeight="1" x14ac:dyDescent="0.25">
      <c r="A112" s="18" t="s">
        <v>417</v>
      </c>
      <c r="B112" s="1">
        <f t="shared" si="8"/>
        <v>1215276709.3882151</v>
      </c>
      <c r="C112" s="1">
        <v>0</v>
      </c>
      <c r="D112" s="1">
        <v>0</v>
      </c>
      <c r="E112" s="1">
        <f t="shared" si="9"/>
        <v>68789247.701219708</v>
      </c>
      <c r="F112" s="18">
        <v>6</v>
      </c>
      <c r="G112" s="1">
        <f t="shared" si="10"/>
        <v>1146487461.6869953</v>
      </c>
      <c r="H112" s="18">
        <v>110</v>
      </c>
    </row>
    <row r="113" spans="1:8" ht="25.15" customHeight="1" x14ac:dyDescent="0.25">
      <c r="A113" s="18" t="s">
        <v>417</v>
      </c>
      <c r="B113" s="1">
        <f t="shared" si="8"/>
        <v>1288193311.951508</v>
      </c>
      <c r="C113" s="1">
        <v>0</v>
      </c>
      <c r="D113" s="1">
        <v>0</v>
      </c>
      <c r="E113" s="1">
        <f t="shared" si="9"/>
        <v>72916602.563292906</v>
      </c>
      <c r="F113" s="18">
        <v>6</v>
      </c>
      <c r="G113" s="1">
        <f t="shared" si="10"/>
        <v>1215276709.3882151</v>
      </c>
      <c r="H113" s="18">
        <v>111</v>
      </c>
    </row>
    <row r="114" spans="1:8" ht="25.15" customHeight="1" x14ac:dyDescent="0.25">
      <c r="A114" s="18" t="s">
        <v>417</v>
      </c>
      <c r="B114" s="1">
        <f t="shared" si="8"/>
        <v>1365484910.6685987</v>
      </c>
      <c r="C114" s="1">
        <v>0</v>
      </c>
      <c r="D114" s="1">
        <v>0</v>
      </c>
      <c r="E114" s="1">
        <f t="shared" si="9"/>
        <v>77291598.717090487</v>
      </c>
      <c r="F114" s="18">
        <v>6</v>
      </c>
      <c r="G114" s="1">
        <f t="shared" si="10"/>
        <v>1288193311.951508</v>
      </c>
      <c r="H114" s="18">
        <v>112</v>
      </c>
    </row>
    <row r="115" spans="1:8" ht="25.15" customHeight="1" x14ac:dyDescent="0.25">
      <c r="A115" s="18" t="s">
        <v>417</v>
      </c>
      <c r="B115" s="1">
        <f t="shared" si="8"/>
        <v>1447414005.3087146</v>
      </c>
      <c r="C115" s="1">
        <v>0</v>
      </c>
      <c r="D115" s="1">
        <v>0</v>
      </c>
      <c r="E115" s="1">
        <f t="shared" si="9"/>
        <v>81929094.640115917</v>
      </c>
      <c r="F115" s="18">
        <v>6</v>
      </c>
      <c r="G115" s="1">
        <f t="shared" si="10"/>
        <v>1365484910.6685987</v>
      </c>
      <c r="H115" s="18">
        <v>113</v>
      </c>
    </row>
    <row r="116" spans="1:8" ht="25.15" customHeight="1" x14ac:dyDescent="0.25">
      <c r="A116" s="18" t="s">
        <v>417</v>
      </c>
      <c r="B116" s="1">
        <f t="shared" si="8"/>
        <v>1534258845.6272376</v>
      </c>
      <c r="C116" s="1">
        <v>0</v>
      </c>
      <c r="D116" s="1">
        <v>0</v>
      </c>
      <c r="E116" s="1">
        <f t="shared" si="9"/>
        <v>86844840.318522871</v>
      </c>
      <c r="F116" s="18">
        <v>6</v>
      </c>
      <c r="G116" s="1">
        <f t="shared" si="10"/>
        <v>1447414005.3087146</v>
      </c>
      <c r="H116" s="18">
        <v>114</v>
      </c>
    </row>
    <row r="117" spans="1:8" ht="25.15" customHeight="1" x14ac:dyDescent="0.25">
      <c r="A117" s="18" t="s">
        <v>417</v>
      </c>
      <c r="B117" s="1">
        <f t="shared" si="8"/>
        <v>1626314376.3648717</v>
      </c>
      <c r="C117" s="1">
        <v>0</v>
      </c>
      <c r="D117" s="1">
        <v>0</v>
      </c>
      <c r="E117" s="1">
        <f t="shared" si="9"/>
        <v>92055530.737634256</v>
      </c>
      <c r="F117" s="18">
        <v>6</v>
      </c>
      <c r="G117" s="1">
        <f t="shared" si="10"/>
        <v>1534258845.6272376</v>
      </c>
      <c r="H117" s="18">
        <v>115</v>
      </c>
    </row>
    <row r="118" spans="1:8" ht="25.15" customHeight="1" x14ac:dyDescent="0.25">
      <c r="A118" s="18" t="s">
        <v>417</v>
      </c>
      <c r="B118" s="1">
        <f t="shared" si="8"/>
        <v>1723893238.946764</v>
      </c>
      <c r="C118" s="1">
        <v>0</v>
      </c>
      <c r="D118" s="1">
        <v>0</v>
      </c>
      <c r="E118" s="1">
        <f t="shared" si="9"/>
        <v>97578862.581892297</v>
      </c>
      <c r="F118" s="18">
        <v>6</v>
      </c>
      <c r="G118" s="1">
        <f t="shared" si="10"/>
        <v>1626314376.3648717</v>
      </c>
      <c r="H118" s="18">
        <v>116</v>
      </c>
    </row>
    <row r="119" spans="1:8" ht="25.15" customHeight="1" x14ac:dyDescent="0.25">
      <c r="A119" s="18" t="s">
        <v>417</v>
      </c>
      <c r="B119" s="1">
        <f t="shared" si="8"/>
        <v>1827326833.2835698</v>
      </c>
      <c r="C119" s="1">
        <v>0</v>
      </c>
      <c r="D119" s="1">
        <v>0</v>
      </c>
      <c r="E119" s="1">
        <f t="shared" si="9"/>
        <v>103433594.33680584</v>
      </c>
      <c r="F119" s="18">
        <v>6</v>
      </c>
      <c r="G119" s="1">
        <f t="shared" si="10"/>
        <v>1723893238.946764</v>
      </c>
      <c r="H119" s="18">
        <v>117</v>
      </c>
    </row>
    <row r="120" spans="1:8" ht="25.15" customHeight="1" x14ac:dyDescent="0.25">
      <c r="A120" s="18" t="s">
        <v>417</v>
      </c>
      <c r="B120" s="1">
        <f t="shared" si="8"/>
        <v>1936966443.2805841</v>
      </c>
      <c r="C120" s="1">
        <v>0</v>
      </c>
      <c r="D120" s="1">
        <v>0</v>
      </c>
      <c r="E120" s="1">
        <f t="shared" si="9"/>
        <v>109639609.99701419</v>
      </c>
      <c r="F120" s="18">
        <v>6</v>
      </c>
      <c r="G120" s="1">
        <f t="shared" si="10"/>
        <v>1827326833.2835698</v>
      </c>
      <c r="H120" s="18">
        <v>118</v>
      </c>
    </row>
    <row r="121" spans="1:8" ht="25.15" customHeight="1" x14ac:dyDescent="0.25">
      <c r="A121" s="18" t="s">
        <v>417</v>
      </c>
      <c r="B121" s="1">
        <f t="shared" si="8"/>
        <v>2053184429.8774192</v>
      </c>
      <c r="C121" s="1">
        <v>0</v>
      </c>
      <c r="D121" s="1">
        <v>0</v>
      </c>
      <c r="E121" s="1">
        <f t="shared" si="9"/>
        <v>116217986.59683505</v>
      </c>
      <c r="F121" s="18">
        <v>6</v>
      </c>
      <c r="G121" s="1">
        <f t="shared" si="10"/>
        <v>1936966443.2805841</v>
      </c>
      <c r="H121" s="18">
        <v>119</v>
      </c>
    </row>
    <row r="122" spans="1:8" ht="25.15" customHeight="1" x14ac:dyDescent="0.25">
      <c r="A122" s="19" t="s">
        <v>419</v>
      </c>
      <c r="B122" s="20">
        <f t="shared" si="8"/>
        <v>2177375495.6700644</v>
      </c>
      <c r="C122" s="20">
        <v>0</v>
      </c>
      <c r="D122" s="20">
        <v>1000000</v>
      </c>
      <c r="E122" s="20">
        <f t="shared" si="9"/>
        <v>123191065.79264516</v>
      </c>
      <c r="F122" s="19">
        <v>6</v>
      </c>
      <c r="G122" s="20">
        <f t="shared" si="10"/>
        <v>2053184429.8774192</v>
      </c>
      <c r="H122" s="19">
        <v>120</v>
      </c>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A95" sqref="A95"/>
    </sheetView>
  </sheetViews>
  <sheetFormatPr defaultRowHeight="15" x14ac:dyDescent="0.25"/>
  <cols>
    <col min="1" max="5" width="12.5703125" customWidth="1"/>
    <col min="6" max="6" width="10" customWidth="1"/>
    <col min="7" max="7" width="12.5703125" customWidth="1"/>
    <col min="9" max="9" width="13.7109375" customWidth="1"/>
  </cols>
  <sheetData>
    <row r="1" spans="1:9" ht="30" customHeight="1" x14ac:dyDescent="0.25">
      <c r="A1" s="64">
        <v>1400</v>
      </c>
      <c r="B1" s="64"/>
      <c r="C1" s="64"/>
      <c r="D1" s="64"/>
      <c r="E1" s="64"/>
      <c r="F1" s="64"/>
      <c r="G1" s="64"/>
      <c r="H1" s="64"/>
      <c r="I1" s="1"/>
    </row>
    <row r="2" spans="1:9" ht="30" customHeight="1" x14ac:dyDescent="0.25">
      <c r="A2" s="11" t="s">
        <v>6</v>
      </c>
      <c r="B2" s="11" t="s">
        <v>5</v>
      </c>
      <c r="C2" s="11" t="s">
        <v>4</v>
      </c>
      <c r="D2" s="11" t="s">
        <v>2</v>
      </c>
      <c r="E2" s="11" t="s">
        <v>8</v>
      </c>
      <c r="F2" s="11" t="s">
        <v>3</v>
      </c>
      <c r="G2" s="11" t="s">
        <v>1</v>
      </c>
      <c r="H2" s="11" t="s">
        <v>0</v>
      </c>
      <c r="I2" s="1">
        <v>30000000</v>
      </c>
    </row>
    <row r="3" spans="1:9" ht="30" customHeight="1" x14ac:dyDescent="0.25">
      <c r="A3" s="11" t="s">
        <v>37</v>
      </c>
      <c r="B3" s="1">
        <f t="shared" ref="B3:B13" si="0">(D3*C3)/1000</f>
        <v>16400000</v>
      </c>
      <c r="C3" s="1">
        <v>40</v>
      </c>
      <c r="D3" s="4">
        <v>410000000</v>
      </c>
      <c r="E3" s="5" t="s">
        <v>39</v>
      </c>
      <c r="F3" s="5"/>
      <c r="G3" s="5" t="s">
        <v>36</v>
      </c>
      <c r="H3" s="11">
        <v>1</v>
      </c>
      <c r="I3" s="1">
        <v>10000000</v>
      </c>
    </row>
    <row r="4" spans="1:9" ht="30" customHeight="1" x14ac:dyDescent="0.25">
      <c r="A4" s="11" t="s">
        <v>37</v>
      </c>
      <c r="B4" s="1">
        <f t="shared" si="0"/>
        <v>1600000</v>
      </c>
      <c r="C4" s="1">
        <v>40</v>
      </c>
      <c r="D4" s="4">
        <v>40000000</v>
      </c>
      <c r="E4" s="5" t="s">
        <v>40</v>
      </c>
      <c r="F4" s="5"/>
      <c r="G4" s="5" t="s">
        <v>38</v>
      </c>
      <c r="H4" s="11">
        <v>2</v>
      </c>
      <c r="I4" s="1">
        <v>100000000</v>
      </c>
    </row>
    <row r="5" spans="1:9" ht="30" customHeight="1" x14ac:dyDescent="0.25">
      <c r="A5" s="11" t="s">
        <v>37</v>
      </c>
      <c r="B5" s="1">
        <f t="shared" si="0"/>
        <v>400000</v>
      </c>
      <c r="C5" s="1">
        <v>40</v>
      </c>
      <c r="D5" s="4">
        <v>10000000</v>
      </c>
      <c r="E5" s="5" t="s">
        <v>43</v>
      </c>
      <c r="F5" s="5"/>
      <c r="G5" s="5" t="s">
        <v>44</v>
      </c>
      <c r="H5" s="11">
        <v>3</v>
      </c>
      <c r="I5" s="1">
        <v>10000000</v>
      </c>
    </row>
    <row r="6" spans="1:9" ht="30" customHeight="1" x14ac:dyDescent="0.25">
      <c r="A6" s="11" t="s">
        <v>37</v>
      </c>
      <c r="B6" s="1">
        <f t="shared" si="0"/>
        <v>600000</v>
      </c>
      <c r="C6" s="1">
        <v>40</v>
      </c>
      <c r="D6" s="4">
        <v>15000000</v>
      </c>
      <c r="E6" s="5" t="s">
        <v>46</v>
      </c>
      <c r="F6" s="5"/>
      <c r="G6" s="5" t="s">
        <v>45</v>
      </c>
      <c r="H6" s="11">
        <v>4</v>
      </c>
      <c r="I6" s="1">
        <v>50000000</v>
      </c>
    </row>
    <row r="7" spans="1:9" ht="30" customHeight="1" x14ac:dyDescent="0.25">
      <c r="A7" s="11" t="s">
        <v>37</v>
      </c>
      <c r="B7" s="1">
        <f t="shared" si="0"/>
        <v>2000000</v>
      </c>
      <c r="C7" s="1">
        <v>40</v>
      </c>
      <c r="D7" s="4">
        <v>50000000</v>
      </c>
      <c r="E7" s="5" t="s">
        <v>48</v>
      </c>
      <c r="F7" s="5"/>
      <c r="G7" s="5" t="s">
        <v>47</v>
      </c>
      <c r="H7" s="11">
        <v>5</v>
      </c>
      <c r="I7" s="1">
        <v>30000000</v>
      </c>
    </row>
    <row r="8" spans="1:9" ht="30" customHeight="1" x14ac:dyDescent="0.25">
      <c r="A8" s="11" t="s">
        <v>37</v>
      </c>
      <c r="B8" s="1">
        <f t="shared" si="0"/>
        <v>400000</v>
      </c>
      <c r="C8" s="1">
        <v>40</v>
      </c>
      <c r="D8" s="4">
        <v>10000000</v>
      </c>
      <c r="E8" s="5" t="s">
        <v>43</v>
      </c>
      <c r="F8" s="5"/>
      <c r="G8" s="5" t="s">
        <v>49</v>
      </c>
      <c r="H8" s="11">
        <v>6</v>
      </c>
      <c r="I8" s="1">
        <v>50000000</v>
      </c>
    </row>
    <row r="9" spans="1:9" ht="30" customHeight="1" x14ac:dyDescent="0.25">
      <c r="A9" s="11" t="s">
        <v>37</v>
      </c>
      <c r="B9" s="1">
        <f t="shared" si="0"/>
        <v>320000</v>
      </c>
      <c r="C9" s="1">
        <v>40</v>
      </c>
      <c r="D9" s="4">
        <v>8000000</v>
      </c>
      <c r="E9" s="5" t="s">
        <v>51</v>
      </c>
      <c r="F9" s="5"/>
      <c r="G9" s="5" t="s">
        <v>50</v>
      </c>
      <c r="H9" s="11">
        <v>7</v>
      </c>
      <c r="I9" s="1">
        <v>6000000</v>
      </c>
    </row>
    <row r="10" spans="1:9" ht="30" customHeight="1" x14ac:dyDescent="0.25">
      <c r="A10" s="11" t="s">
        <v>37</v>
      </c>
      <c r="B10" s="1">
        <f t="shared" si="0"/>
        <v>300000</v>
      </c>
      <c r="C10" s="1">
        <v>40</v>
      </c>
      <c r="D10" s="4">
        <v>7500000</v>
      </c>
      <c r="E10" s="5" t="s">
        <v>53</v>
      </c>
      <c r="F10" s="5"/>
      <c r="G10" s="5" t="s">
        <v>52</v>
      </c>
      <c r="H10" s="11">
        <v>8</v>
      </c>
      <c r="I10" s="1">
        <v>34000000</v>
      </c>
    </row>
    <row r="11" spans="1:9" ht="30" customHeight="1" x14ac:dyDescent="0.25">
      <c r="A11" s="11" t="s">
        <v>37</v>
      </c>
      <c r="B11" s="1">
        <f t="shared" si="0"/>
        <v>400000</v>
      </c>
      <c r="C11" s="1">
        <v>40</v>
      </c>
      <c r="D11" s="4">
        <v>10000000</v>
      </c>
      <c r="E11" s="5" t="s">
        <v>43</v>
      </c>
      <c r="F11" s="5"/>
      <c r="G11" s="5" t="s">
        <v>54</v>
      </c>
      <c r="H11" s="11">
        <v>9</v>
      </c>
      <c r="I11" s="1">
        <v>10000000</v>
      </c>
    </row>
    <row r="12" spans="1:9" ht="30" customHeight="1" x14ac:dyDescent="0.25">
      <c r="A12" s="11" t="s">
        <v>37</v>
      </c>
      <c r="B12" s="1">
        <f t="shared" si="0"/>
        <v>600000</v>
      </c>
      <c r="C12" s="1">
        <v>40</v>
      </c>
      <c r="D12" s="4">
        <v>15000000</v>
      </c>
      <c r="E12" s="5" t="s">
        <v>46</v>
      </c>
      <c r="F12" s="5"/>
      <c r="G12" s="5" t="s">
        <v>55</v>
      </c>
      <c r="H12" s="11">
        <v>10</v>
      </c>
      <c r="I12" s="1">
        <v>67000000</v>
      </c>
    </row>
    <row r="13" spans="1:9" ht="30" customHeight="1" x14ac:dyDescent="0.25">
      <c r="A13" s="11" t="s">
        <v>37</v>
      </c>
      <c r="B13" s="1">
        <f t="shared" si="0"/>
        <v>440000</v>
      </c>
      <c r="C13" s="1">
        <v>40</v>
      </c>
      <c r="D13" s="4">
        <v>11000000</v>
      </c>
      <c r="E13" s="5" t="s">
        <v>57</v>
      </c>
      <c r="F13" s="5"/>
      <c r="G13" s="5" t="s">
        <v>56</v>
      </c>
      <c r="H13" s="11">
        <v>11</v>
      </c>
      <c r="I13" s="1">
        <v>65000000</v>
      </c>
    </row>
    <row r="14" spans="1:9" ht="30" customHeight="1" x14ac:dyDescent="0.25">
      <c r="A14" s="11" t="s">
        <v>37</v>
      </c>
      <c r="B14" s="1">
        <f t="shared" ref="B14:B16" si="1">(D14*C14)/1000</f>
        <v>600000</v>
      </c>
      <c r="C14" s="1">
        <v>40</v>
      </c>
      <c r="D14" s="4">
        <v>15000000</v>
      </c>
      <c r="E14" s="5" t="s">
        <v>61</v>
      </c>
      <c r="F14" s="5"/>
      <c r="G14" s="5" t="s">
        <v>58</v>
      </c>
      <c r="H14" s="11">
        <v>12</v>
      </c>
      <c r="I14" s="1">
        <v>20000000</v>
      </c>
    </row>
    <row r="15" spans="1:9" ht="30" customHeight="1" x14ac:dyDescent="0.25">
      <c r="A15" s="11" t="s">
        <v>37</v>
      </c>
      <c r="B15" s="1">
        <f t="shared" si="1"/>
        <v>500000</v>
      </c>
      <c r="C15" s="1">
        <v>40</v>
      </c>
      <c r="D15" s="4">
        <v>12500000</v>
      </c>
      <c r="E15" s="5" t="s">
        <v>61</v>
      </c>
      <c r="F15" s="5"/>
      <c r="G15" s="5" t="s">
        <v>59</v>
      </c>
      <c r="H15" s="11">
        <v>13</v>
      </c>
      <c r="I15" s="1">
        <v>15780000</v>
      </c>
    </row>
    <row r="16" spans="1:9" ht="30" customHeight="1" x14ac:dyDescent="0.25">
      <c r="A16" s="11" t="s">
        <v>37</v>
      </c>
      <c r="B16" s="1">
        <f t="shared" si="1"/>
        <v>400000</v>
      </c>
      <c r="C16" s="1">
        <v>40</v>
      </c>
      <c r="D16" s="4">
        <v>10000000</v>
      </c>
      <c r="E16" s="5" t="s">
        <v>43</v>
      </c>
      <c r="F16" s="5"/>
      <c r="G16" s="5" t="s">
        <v>60</v>
      </c>
      <c r="H16" s="11">
        <v>14</v>
      </c>
      <c r="I16" s="1">
        <v>45000000</v>
      </c>
    </row>
    <row r="17" spans="1:9" ht="30" customHeight="1" x14ac:dyDescent="0.25">
      <c r="A17" s="11" t="s">
        <v>37</v>
      </c>
      <c r="B17" s="1">
        <f t="shared" ref="B17:B19" si="2">(D17*C17)/1000</f>
        <v>1260000</v>
      </c>
      <c r="C17" s="1">
        <v>40</v>
      </c>
      <c r="D17" s="4">
        <v>31500000</v>
      </c>
      <c r="E17" s="5" t="s">
        <v>64</v>
      </c>
      <c r="F17" s="5"/>
      <c r="G17" s="5" t="s">
        <v>62</v>
      </c>
      <c r="H17" s="11">
        <v>15</v>
      </c>
      <c r="I17" s="1">
        <v>10000000</v>
      </c>
    </row>
    <row r="18" spans="1:9" ht="30" customHeight="1" x14ac:dyDescent="0.25">
      <c r="A18" s="11" t="s">
        <v>37</v>
      </c>
      <c r="B18" s="1">
        <f t="shared" si="2"/>
        <v>2000000</v>
      </c>
      <c r="C18" s="1">
        <v>40</v>
      </c>
      <c r="D18" s="4">
        <v>50000000</v>
      </c>
      <c r="E18" s="5" t="s">
        <v>48</v>
      </c>
      <c r="F18" s="5"/>
      <c r="G18" s="5" t="s">
        <v>65</v>
      </c>
      <c r="H18" s="11">
        <v>16</v>
      </c>
      <c r="I18" s="1">
        <v>2000000</v>
      </c>
    </row>
    <row r="19" spans="1:9" ht="30" customHeight="1" x14ac:dyDescent="0.25">
      <c r="A19" s="6" t="s">
        <v>37</v>
      </c>
      <c r="B19" s="3">
        <f t="shared" si="2"/>
        <v>0</v>
      </c>
      <c r="C19" s="3">
        <v>40</v>
      </c>
      <c r="D19" s="3">
        <v>0</v>
      </c>
      <c r="E19" s="6" t="s">
        <v>46</v>
      </c>
      <c r="F19" s="7" t="s">
        <v>106</v>
      </c>
      <c r="G19" s="6" t="s">
        <v>66</v>
      </c>
      <c r="H19" s="6">
        <v>17</v>
      </c>
      <c r="I19" s="1">
        <v>25000000</v>
      </c>
    </row>
    <row r="20" spans="1:9" ht="30" customHeight="1" x14ac:dyDescent="0.25">
      <c r="A20" s="11" t="s">
        <v>37</v>
      </c>
      <c r="B20" s="1">
        <f t="shared" ref="B20:B21" si="3">(D20*C20)/1000</f>
        <v>336000</v>
      </c>
      <c r="C20" s="1">
        <v>40</v>
      </c>
      <c r="D20" s="4">
        <v>8400000</v>
      </c>
      <c r="E20" s="5" t="s">
        <v>43</v>
      </c>
      <c r="F20" s="5"/>
      <c r="G20" s="5" t="s">
        <v>67</v>
      </c>
      <c r="H20" s="11">
        <v>18</v>
      </c>
      <c r="I20" s="8">
        <f>SUM(I2:I19)</f>
        <v>579780000</v>
      </c>
    </row>
    <row r="21" spans="1:9" ht="30" customHeight="1" x14ac:dyDescent="0.25">
      <c r="A21" s="11" t="s">
        <v>37</v>
      </c>
      <c r="B21" s="1">
        <f t="shared" si="3"/>
        <v>800000</v>
      </c>
      <c r="C21" s="1">
        <v>40</v>
      </c>
      <c r="D21" s="4">
        <v>20000000</v>
      </c>
      <c r="E21" s="5" t="s">
        <v>69</v>
      </c>
      <c r="F21" s="5"/>
      <c r="G21" s="5" t="s">
        <v>68</v>
      </c>
      <c r="H21" s="11">
        <v>19</v>
      </c>
      <c r="I21" s="1"/>
    </row>
    <row r="22" spans="1:9" ht="30" customHeight="1" x14ac:dyDescent="0.25">
      <c r="A22" s="11" t="s">
        <v>37</v>
      </c>
      <c r="B22" s="1">
        <f t="shared" ref="B22:B24" si="4">(D22*C22)/1000</f>
        <v>520000</v>
      </c>
      <c r="C22" s="1">
        <v>40</v>
      </c>
      <c r="D22" s="4">
        <v>13000000</v>
      </c>
      <c r="E22" s="5" t="s">
        <v>71</v>
      </c>
      <c r="F22" s="5"/>
      <c r="G22" s="5" t="s">
        <v>70</v>
      </c>
      <c r="H22" s="11">
        <v>20</v>
      </c>
      <c r="I22" s="1"/>
    </row>
    <row r="23" spans="1:9" ht="30" customHeight="1" x14ac:dyDescent="0.25">
      <c r="A23" s="11" t="s">
        <v>37</v>
      </c>
      <c r="B23" s="1">
        <f t="shared" si="4"/>
        <v>440000</v>
      </c>
      <c r="C23" s="1">
        <v>40</v>
      </c>
      <c r="D23" s="4">
        <v>11000000</v>
      </c>
      <c r="E23" s="5" t="s">
        <v>57</v>
      </c>
      <c r="F23" s="5"/>
      <c r="G23" s="5" t="s">
        <v>72</v>
      </c>
      <c r="H23" s="11">
        <v>21</v>
      </c>
      <c r="I23" s="1"/>
    </row>
    <row r="24" spans="1:9" ht="30" customHeight="1" x14ac:dyDescent="0.25">
      <c r="A24" s="11" t="s">
        <v>37</v>
      </c>
      <c r="B24" s="1">
        <f t="shared" si="4"/>
        <v>2000000</v>
      </c>
      <c r="C24" s="1">
        <v>40</v>
      </c>
      <c r="D24" s="4">
        <v>50000000</v>
      </c>
      <c r="E24" s="5" t="s">
        <v>48</v>
      </c>
      <c r="F24" s="5"/>
      <c r="G24" s="5" t="s">
        <v>73</v>
      </c>
      <c r="H24" s="11">
        <v>22</v>
      </c>
      <c r="I24" s="1"/>
    </row>
    <row r="25" spans="1:9" ht="30" customHeight="1" x14ac:dyDescent="0.25">
      <c r="A25" s="11" t="s">
        <v>37</v>
      </c>
      <c r="B25" s="1">
        <f t="shared" ref="B25:B27" si="5">(D25*C25)/1000</f>
        <v>1000000</v>
      </c>
      <c r="C25" s="1">
        <v>40</v>
      </c>
      <c r="D25" s="4">
        <v>25000000</v>
      </c>
      <c r="E25" s="5" t="s">
        <v>74</v>
      </c>
      <c r="F25" s="5"/>
      <c r="G25" s="5" t="s">
        <v>77</v>
      </c>
      <c r="H25" s="11">
        <v>23</v>
      </c>
      <c r="I25" s="11"/>
    </row>
    <row r="26" spans="1:9" ht="30" customHeight="1" x14ac:dyDescent="0.25">
      <c r="A26" s="11" t="s">
        <v>37</v>
      </c>
      <c r="B26" s="1">
        <f t="shared" si="5"/>
        <v>400000</v>
      </c>
      <c r="C26" s="1">
        <v>40</v>
      </c>
      <c r="D26" s="4">
        <v>10000000</v>
      </c>
      <c r="E26" s="5" t="s">
        <v>43</v>
      </c>
      <c r="F26" s="5"/>
      <c r="G26" s="5" t="s">
        <v>75</v>
      </c>
      <c r="H26" s="11">
        <v>24</v>
      </c>
      <c r="I26" s="11"/>
    </row>
    <row r="27" spans="1:9" ht="30" customHeight="1" x14ac:dyDescent="0.25">
      <c r="A27" s="11" t="s">
        <v>37</v>
      </c>
      <c r="B27" s="1">
        <f t="shared" si="5"/>
        <v>2200000</v>
      </c>
      <c r="C27" s="1">
        <v>40</v>
      </c>
      <c r="D27" s="4">
        <v>55000000</v>
      </c>
      <c r="E27" s="5" t="s">
        <v>79</v>
      </c>
      <c r="F27" s="5"/>
      <c r="G27" s="5" t="s">
        <v>78</v>
      </c>
      <c r="H27" s="11">
        <v>25</v>
      </c>
      <c r="I27" s="11"/>
    </row>
    <row r="28" spans="1:9" ht="30" customHeight="1" x14ac:dyDescent="0.25">
      <c r="A28" s="11" t="s">
        <v>37</v>
      </c>
      <c r="B28" s="1">
        <f>(F28*C28)/1000</f>
        <v>8000000</v>
      </c>
      <c r="C28" s="1">
        <v>40</v>
      </c>
      <c r="D28" s="5" t="s">
        <v>211</v>
      </c>
      <c r="E28" s="5" t="s">
        <v>81</v>
      </c>
      <c r="F28" s="12">
        <v>200000000</v>
      </c>
      <c r="G28" s="5" t="s">
        <v>80</v>
      </c>
      <c r="H28" s="11">
        <v>26</v>
      </c>
      <c r="I28" s="11"/>
    </row>
    <row r="29" spans="1:9" ht="30" customHeight="1" x14ac:dyDescent="0.25">
      <c r="A29" s="6" t="s">
        <v>37</v>
      </c>
      <c r="B29" s="3">
        <f t="shared" ref="B29:B32" si="6">(D29*C29)/1000</f>
        <v>0</v>
      </c>
      <c r="C29" s="3">
        <v>40</v>
      </c>
      <c r="D29" s="3">
        <v>0</v>
      </c>
      <c r="E29" s="6" t="s">
        <v>83</v>
      </c>
      <c r="F29" s="6" t="s">
        <v>211</v>
      </c>
      <c r="G29" s="6" t="s">
        <v>82</v>
      </c>
      <c r="H29" s="6">
        <v>27</v>
      </c>
      <c r="I29" s="11"/>
    </row>
    <row r="30" spans="1:9" ht="30" customHeight="1" x14ac:dyDescent="0.25">
      <c r="A30" s="11" t="s">
        <v>37</v>
      </c>
      <c r="B30" s="1">
        <f t="shared" si="6"/>
        <v>2000000</v>
      </c>
      <c r="C30" s="1">
        <v>40</v>
      </c>
      <c r="D30" s="4">
        <v>50000000</v>
      </c>
      <c r="E30" s="5" t="s">
        <v>81</v>
      </c>
      <c r="F30" s="5"/>
      <c r="G30" s="5" t="s">
        <v>84</v>
      </c>
      <c r="H30" s="11">
        <v>28</v>
      </c>
      <c r="I30" s="11"/>
    </row>
    <row r="31" spans="1:9" ht="30" customHeight="1" x14ac:dyDescent="0.25">
      <c r="A31" s="11" t="s">
        <v>37</v>
      </c>
      <c r="B31" s="1">
        <f t="shared" si="6"/>
        <v>2000000</v>
      </c>
      <c r="C31" s="1">
        <v>40</v>
      </c>
      <c r="D31" s="4">
        <v>50000000</v>
      </c>
      <c r="E31" s="5" t="s">
        <v>48</v>
      </c>
      <c r="F31" s="5"/>
      <c r="G31" s="5" t="s">
        <v>85</v>
      </c>
      <c r="H31" s="11">
        <v>29</v>
      </c>
      <c r="I31" s="11"/>
    </row>
    <row r="32" spans="1:9" ht="30" customHeight="1" x14ac:dyDescent="0.25">
      <c r="A32" s="11" t="s">
        <v>37</v>
      </c>
      <c r="B32" s="1">
        <f t="shared" si="6"/>
        <v>320000</v>
      </c>
      <c r="C32" s="1">
        <v>40</v>
      </c>
      <c r="D32" s="4">
        <v>8000000</v>
      </c>
      <c r="E32" s="5" t="s">
        <v>51</v>
      </c>
      <c r="F32" s="5"/>
      <c r="G32" s="5" t="s">
        <v>86</v>
      </c>
      <c r="H32" s="11"/>
      <c r="I32" s="11"/>
    </row>
    <row r="33" spans="1:9" ht="30" customHeight="1" x14ac:dyDescent="0.25">
      <c r="A33" s="11"/>
      <c r="B33" s="1">
        <f t="shared" ref="B33" si="7">(D33*C33)/1000</f>
        <v>80000</v>
      </c>
      <c r="C33" s="1">
        <v>40</v>
      </c>
      <c r="D33" s="4">
        <v>2000000</v>
      </c>
      <c r="E33" s="5"/>
      <c r="F33" s="5"/>
      <c r="G33" s="5" t="s">
        <v>230</v>
      </c>
      <c r="H33" s="11"/>
      <c r="I33" s="11"/>
    </row>
    <row r="34" spans="1:9" ht="30" customHeight="1" x14ac:dyDescent="0.25">
      <c r="A34" s="11"/>
      <c r="B34" s="1">
        <f t="shared" ref="B34" si="8">(D34*C34)/1000</f>
        <v>100000</v>
      </c>
      <c r="C34" s="1">
        <v>40</v>
      </c>
      <c r="D34" s="4">
        <v>2500000</v>
      </c>
      <c r="E34" s="5"/>
      <c r="F34" s="5"/>
      <c r="G34" s="5" t="s">
        <v>231</v>
      </c>
      <c r="H34" s="11"/>
      <c r="I34" s="11"/>
    </row>
    <row r="35" spans="1:9" ht="30" customHeight="1" x14ac:dyDescent="0.25">
      <c r="A35" s="11"/>
      <c r="B35" s="1"/>
      <c r="C35" s="1"/>
      <c r="D35" s="1"/>
      <c r="E35" s="11"/>
      <c r="F35" s="11"/>
      <c r="G35" s="11"/>
      <c r="H35" s="11"/>
      <c r="I35" s="11"/>
    </row>
    <row r="36" spans="1:9" ht="30" customHeight="1" x14ac:dyDescent="0.25">
      <c r="A36" s="11"/>
      <c r="B36" s="1"/>
      <c r="C36" s="1"/>
      <c r="D36" s="1"/>
      <c r="E36" s="11"/>
      <c r="F36" s="11"/>
      <c r="G36" s="11"/>
      <c r="H36" s="11"/>
      <c r="I36" s="11"/>
    </row>
    <row r="37" spans="1:9" ht="30" customHeight="1" x14ac:dyDescent="0.25">
      <c r="A37" s="11"/>
      <c r="B37" s="1"/>
      <c r="C37" s="1"/>
      <c r="D37" s="1"/>
      <c r="E37" s="11"/>
      <c r="F37" s="11"/>
      <c r="G37" s="11"/>
      <c r="H37" s="11"/>
      <c r="I37" s="11"/>
    </row>
    <row r="38" spans="1:9" ht="30" customHeight="1" x14ac:dyDescent="0.25">
      <c r="A38" s="11"/>
      <c r="B38" s="1"/>
      <c r="C38" s="1"/>
      <c r="D38" s="1"/>
      <c r="E38" s="11"/>
      <c r="F38" s="11"/>
      <c r="G38" s="11"/>
      <c r="H38" s="11">
        <v>30</v>
      </c>
      <c r="I38" s="11"/>
    </row>
    <row r="39" spans="1:9" ht="30" customHeight="1" x14ac:dyDescent="0.25">
      <c r="A39" s="11"/>
      <c r="B39" s="1"/>
      <c r="C39" s="1"/>
      <c r="D39" s="4">
        <f>SUM(D3:D38)</f>
        <v>1010400000</v>
      </c>
      <c r="E39" s="11"/>
      <c r="F39" s="11"/>
      <c r="G39" s="11"/>
      <c r="H39" s="11">
        <v>28</v>
      </c>
      <c r="I39" s="11"/>
    </row>
    <row r="40" spans="1:9" ht="30" customHeight="1" x14ac:dyDescent="0.25">
      <c r="A40" s="64" t="s">
        <v>41</v>
      </c>
      <c r="B40" s="64"/>
      <c r="C40" s="64"/>
      <c r="D40" s="64"/>
      <c r="E40" s="64"/>
      <c r="F40" s="64"/>
      <c r="G40" s="64"/>
      <c r="H40" s="64"/>
      <c r="I40" s="11"/>
    </row>
    <row r="41" spans="1:9" ht="30" customHeight="1" x14ac:dyDescent="0.25">
      <c r="A41" s="11" t="s">
        <v>6</v>
      </c>
      <c r="B41" s="11" t="s">
        <v>5</v>
      </c>
      <c r="C41" s="11" t="s">
        <v>4</v>
      </c>
      <c r="D41" s="11" t="s">
        <v>2</v>
      </c>
      <c r="E41" s="11" t="s">
        <v>8</v>
      </c>
      <c r="F41" s="11" t="s">
        <v>3</v>
      </c>
      <c r="G41" s="11" t="s">
        <v>1</v>
      </c>
      <c r="H41" s="11" t="s">
        <v>0</v>
      </c>
      <c r="I41" s="11"/>
    </row>
    <row r="42" spans="1:9" ht="30" customHeight="1" x14ac:dyDescent="0.25">
      <c r="A42" s="11" t="s">
        <v>42</v>
      </c>
      <c r="B42" s="1">
        <f t="shared" ref="B42:B46" si="9">(D42*C42)/1000</f>
        <v>1200000</v>
      </c>
      <c r="C42" s="1">
        <v>40</v>
      </c>
      <c r="D42" s="1">
        <v>30000000</v>
      </c>
      <c r="E42" s="11" t="s">
        <v>103</v>
      </c>
      <c r="F42" s="11"/>
      <c r="G42" s="11" t="s">
        <v>102</v>
      </c>
      <c r="H42" s="11">
        <v>1</v>
      </c>
      <c r="I42" s="11"/>
    </row>
    <row r="43" spans="1:9" ht="30" customHeight="1" x14ac:dyDescent="0.25">
      <c r="A43" s="11" t="s">
        <v>42</v>
      </c>
      <c r="B43" s="1">
        <f t="shared" si="9"/>
        <v>400000</v>
      </c>
      <c r="C43" s="1">
        <v>40</v>
      </c>
      <c r="D43" s="1">
        <v>10000000</v>
      </c>
      <c r="E43" s="11" t="s">
        <v>43</v>
      </c>
      <c r="F43" s="11"/>
      <c r="G43" s="11" t="s">
        <v>102</v>
      </c>
      <c r="H43" s="11">
        <v>2</v>
      </c>
      <c r="I43" s="11"/>
    </row>
    <row r="44" spans="1:9" ht="30" customHeight="1" x14ac:dyDescent="0.25">
      <c r="A44" s="11" t="s">
        <v>42</v>
      </c>
      <c r="B44" s="1">
        <f t="shared" si="9"/>
        <v>1200000</v>
      </c>
      <c r="C44" s="1">
        <v>40</v>
      </c>
      <c r="D44" s="1">
        <v>30000000</v>
      </c>
      <c r="E44" s="11" t="s">
        <v>103</v>
      </c>
      <c r="F44" s="11"/>
      <c r="G44" s="11" t="s">
        <v>102</v>
      </c>
      <c r="H44" s="11">
        <v>3</v>
      </c>
      <c r="I44" s="11"/>
    </row>
    <row r="45" spans="1:9" ht="30" customHeight="1" x14ac:dyDescent="0.25">
      <c r="A45" s="11" t="s">
        <v>42</v>
      </c>
      <c r="B45" s="1">
        <f t="shared" si="9"/>
        <v>240000</v>
      </c>
      <c r="C45" s="1">
        <v>40</v>
      </c>
      <c r="D45" s="1">
        <v>6000000</v>
      </c>
      <c r="E45" s="11" t="s">
        <v>104</v>
      </c>
      <c r="F45" s="11"/>
      <c r="G45" s="11" t="s">
        <v>102</v>
      </c>
      <c r="H45" s="11">
        <v>4</v>
      </c>
      <c r="I45" s="11"/>
    </row>
    <row r="46" spans="1:9" ht="30" customHeight="1" x14ac:dyDescent="0.25">
      <c r="A46" s="11" t="s">
        <v>42</v>
      </c>
      <c r="B46" s="1">
        <f t="shared" si="9"/>
        <v>140000</v>
      </c>
      <c r="C46" s="1">
        <v>40</v>
      </c>
      <c r="D46" s="1">
        <v>3500000</v>
      </c>
      <c r="E46" s="11" t="s">
        <v>105</v>
      </c>
      <c r="F46" s="11"/>
      <c r="G46" s="11" t="s">
        <v>102</v>
      </c>
      <c r="H46" s="11">
        <v>5</v>
      </c>
      <c r="I46" s="11"/>
    </row>
    <row r="47" spans="1:9" ht="30" customHeight="1" x14ac:dyDescent="0.25">
      <c r="A47" s="11" t="s">
        <v>42</v>
      </c>
      <c r="B47" s="1">
        <f t="shared" ref="B47:B49" si="10">(D47*C47)/1000</f>
        <v>2540000</v>
      </c>
      <c r="C47" s="1">
        <v>40</v>
      </c>
      <c r="D47" s="4">
        <v>63500000</v>
      </c>
      <c r="E47" s="5" t="s">
        <v>63</v>
      </c>
      <c r="F47" s="5"/>
      <c r="G47" s="5" t="s">
        <v>62</v>
      </c>
      <c r="H47" s="11">
        <v>7</v>
      </c>
      <c r="I47" s="11"/>
    </row>
    <row r="48" spans="1:9" ht="30" customHeight="1" x14ac:dyDescent="0.25">
      <c r="A48" s="11" t="s">
        <v>42</v>
      </c>
      <c r="B48" s="1">
        <f t="shared" si="10"/>
        <v>1360000</v>
      </c>
      <c r="C48" s="1">
        <v>40</v>
      </c>
      <c r="D48" s="4">
        <v>34000000</v>
      </c>
      <c r="E48" s="5" t="s">
        <v>76</v>
      </c>
      <c r="F48" s="5"/>
      <c r="G48" s="5" t="s">
        <v>75</v>
      </c>
      <c r="H48" s="11">
        <v>8</v>
      </c>
      <c r="I48" s="11"/>
    </row>
    <row r="49" spans="1:9" ht="24.95" customHeight="1" x14ac:dyDescent="0.25">
      <c r="A49" s="11" t="s">
        <v>42</v>
      </c>
      <c r="B49" s="1">
        <f t="shared" si="10"/>
        <v>4000000</v>
      </c>
      <c r="C49" s="1">
        <v>40</v>
      </c>
      <c r="D49" s="4">
        <v>100000000</v>
      </c>
      <c r="E49" s="5" t="s">
        <v>81</v>
      </c>
      <c r="F49" s="5"/>
      <c r="G49" s="5" t="s">
        <v>87</v>
      </c>
      <c r="H49" s="11">
        <v>9</v>
      </c>
      <c r="I49" s="11"/>
    </row>
    <row r="50" spans="1:9" ht="24.95" customHeight="1" x14ac:dyDescent="0.25">
      <c r="A50" s="11" t="s">
        <v>42</v>
      </c>
      <c r="B50" s="1">
        <f t="shared" ref="B50" si="11">(D50*C50)/1000</f>
        <v>2000000</v>
      </c>
      <c r="C50" s="1">
        <v>40</v>
      </c>
      <c r="D50" s="4">
        <v>50000000</v>
      </c>
      <c r="E50" s="5" t="s">
        <v>81</v>
      </c>
      <c r="F50" s="5"/>
      <c r="G50" s="5" t="s">
        <v>88</v>
      </c>
      <c r="H50" s="11">
        <v>10</v>
      </c>
      <c r="I50" s="11"/>
    </row>
    <row r="51" spans="1:9" ht="24.95" customHeight="1" x14ac:dyDescent="0.25">
      <c r="A51" s="11" t="s">
        <v>42</v>
      </c>
      <c r="B51" s="1">
        <f t="shared" ref="B51" si="12">(D51*C51)/1000</f>
        <v>2000000</v>
      </c>
      <c r="C51" s="1">
        <v>40</v>
      </c>
      <c r="D51" s="4">
        <v>50000000</v>
      </c>
      <c r="E51" s="5" t="s">
        <v>48</v>
      </c>
      <c r="F51" s="5"/>
      <c r="G51" s="5" t="s">
        <v>89</v>
      </c>
      <c r="H51" s="11">
        <v>11</v>
      </c>
      <c r="I51" s="11"/>
    </row>
    <row r="52" spans="1:9" ht="24.95" customHeight="1" x14ac:dyDescent="0.25">
      <c r="A52" s="11" t="s">
        <v>42</v>
      </c>
      <c r="B52" s="1">
        <f t="shared" ref="B52:B53" si="13">(D52*C52)/1000</f>
        <v>400000</v>
      </c>
      <c r="C52" s="1">
        <v>40</v>
      </c>
      <c r="D52" s="4">
        <v>10000000</v>
      </c>
      <c r="E52" s="5" t="s">
        <v>43</v>
      </c>
      <c r="F52" s="5"/>
      <c r="G52" s="5" t="s">
        <v>90</v>
      </c>
      <c r="H52" s="11">
        <v>12</v>
      </c>
      <c r="I52" s="11"/>
    </row>
    <row r="53" spans="1:9" ht="24.95" customHeight="1" x14ac:dyDescent="0.25">
      <c r="A53" s="11" t="s">
        <v>42</v>
      </c>
      <c r="B53" s="1">
        <f t="shared" si="13"/>
        <v>400000</v>
      </c>
      <c r="C53" s="1">
        <v>40</v>
      </c>
      <c r="D53" s="1">
        <v>10000000</v>
      </c>
      <c r="E53" s="11" t="s">
        <v>43</v>
      </c>
      <c r="F53" s="11"/>
      <c r="G53" s="10" t="s">
        <v>75</v>
      </c>
      <c r="H53" s="11">
        <v>13</v>
      </c>
      <c r="I53" s="11"/>
    </row>
    <row r="54" spans="1:9" ht="24.95" customHeight="1" x14ac:dyDescent="0.25">
      <c r="A54" s="11" t="s">
        <v>42</v>
      </c>
      <c r="B54" s="1">
        <f t="shared" ref="B54" si="14">(D54*C54)/1000</f>
        <v>800000</v>
      </c>
      <c r="C54" s="1">
        <v>40</v>
      </c>
      <c r="D54" s="4">
        <v>20000000</v>
      </c>
      <c r="E54" s="5" t="s">
        <v>81</v>
      </c>
      <c r="F54" s="5" t="s">
        <v>125</v>
      </c>
      <c r="G54" s="5" t="s">
        <v>210</v>
      </c>
      <c r="H54" s="11"/>
      <c r="I54" s="11"/>
    </row>
    <row r="55" spans="1:9" ht="24.95" customHeight="1" x14ac:dyDescent="0.25">
      <c r="A55" s="11" t="s">
        <v>42</v>
      </c>
      <c r="B55" s="1">
        <f t="shared" ref="B55" si="15">(D55*C55)/1000</f>
        <v>400000</v>
      </c>
      <c r="C55" s="1">
        <v>40</v>
      </c>
      <c r="D55" s="4">
        <v>10000000</v>
      </c>
      <c r="E55" s="5" t="s">
        <v>151</v>
      </c>
      <c r="F55" s="5" t="s">
        <v>150</v>
      </c>
      <c r="G55" s="5" t="s">
        <v>149</v>
      </c>
      <c r="H55" s="11"/>
      <c r="I55" s="11"/>
    </row>
    <row r="56" spans="1:9" ht="24.95" customHeight="1" x14ac:dyDescent="0.25">
      <c r="A56" s="11" t="s">
        <v>42</v>
      </c>
      <c r="B56" s="1">
        <f t="shared" ref="B56" si="16">(D56*C56)/1000</f>
        <v>1400000</v>
      </c>
      <c r="C56" s="1">
        <v>40</v>
      </c>
      <c r="D56" s="4">
        <v>35000000</v>
      </c>
      <c r="E56" s="5"/>
      <c r="F56" s="5" t="s">
        <v>213</v>
      </c>
      <c r="G56" s="5" t="s">
        <v>212</v>
      </c>
      <c r="H56" s="11"/>
      <c r="I56" s="11"/>
    </row>
    <row r="57" spans="1:9" ht="24.95" customHeight="1" x14ac:dyDescent="0.25">
      <c r="A57" s="11" t="s">
        <v>42</v>
      </c>
      <c r="B57" s="1">
        <f t="shared" ref="B57" si="17">(D57*C57)/1000</f>
        <v>1200000</v>
      </c>
      <c r="C57" s="1">
        <v>40</v>
      </c>
      <c r="D57" s="4">
        <v>30000000</v>
      </c>
      <c r="E57" s="5"/>
      <c r="F57" s="5"/>
      <c r="G57" s="5" t="s">
        <v>214</v>
      </c>
      <c r="H57" s="11"/>
      <c r="I57" s="11"/>
    </row>
    <row r="58" spans="1:9" ht="24.95" customHeight="1" x14ac:dyDescent="0.25">
      <c r="A58" s="11" t="s">
        <v>42</v>
      </c>
      <c r="B58" s="1">
        <f t="shared" ref="B58" si="18">(D58*C58)/1000</f>
        <v>400000</v>
      </c>
      <c r="C58" s="1">
        <v>40</v>
      </c>
      <c r="D58" s="4">
        <v>10000000</v>
      </c>
      <c r="E58" s="5"/>
      <c r="F58" s="5"/>
      <c r="G58" s="5" t="s">
        <v>215</v>
      </c>
      <c r="H58" s="11"/>
      <c r="I58" s="11"/>
    </row>
    <row r="59" spans="1:9" ht="24.95" customHeight="1" x14ac:dyDescent="0.25">
      <c r="A59" s="11" t="s">
        <v>42</v>
      </c>
      <c r="B59" s="1">
        <f t="shared" ref="B59" si="19">(D59*C59)/1000</f>
        <v>800000</v>
      </c>
      <c r="C59" s="1">
        <v>40</v>
      </c>
      <c r="D59" s="4">
        <v>20000000</v>
      </c>
      <c r="E59" s="5"/>
      <c r="F59" s="5"/>
      <c r="G59" s="5" t="s">
        <v>216</v>
      </c>
      <c r="H59" s="11"/>
      <c r="I59" s="11"/>
    </row>
    <row r="60" spans="1:9" ht="24.95" customHeight="1" x14ac:dyDescent="0.25">
      <c r="A60" s="11" t="s">
        <v>42</v>
      </c>
      <c r="B60" s="1">
        <f t="shared" ref="B60" si="20">(D60*C60)/1000</f>
        <v>800000</v>
      </c>
      <c r="C60" s="1">
        <v>40</v>
      </c>
      <c r="D60" s="4">
        <v>20000000</v>
      </c>
      <c r="E60" s="5"/>
      <c r="F60" s="5"/>
      <c r="G60" s="5" t="s">
        <v>217</v>
      </c>
      <c r="H60" s="11"/>
      <c r="I60" s="11"/>
    </row>
    <row r="61" spans="1:9" ht="24.95" customHeight="1" x14ac:dyDescent="0.25">
      <c r="A61" s="11" t="s">
        <v>42</v>
      </c>
      <c r="B61" s="1">
        <f t="shared" ref="B61:B62" si="21">(D61*C61)/1000</f>
        <v>600000</v>
      </c>
      <c r="C61" s="1">
        <v>40</v>
      </c>
      <c r="D61" s="4">
        <v>15000000</v>
      </c>
      <c r="E61" s="5"/>
      <c r="F61" s="5"/>
      <c r="G61" s="5" t="s">
        <v>218</v>
      </c>
      <c r="H61" s="11"/>
      <c r="I61" s="11"/>
    </row>
    <row r="62" spans="1:9" ht="24.95" customHeight="1" x14ac:dyDescent="0.25">
      <c r="A62" s="11" t="s">
        <v>42</v>
      </c>
      <c r="B62" s="1">
        <f t="shared" si="21"/>
        <v>1000000</v>
      </c>
      <c r="C62" s="1">
        <v>40</v>
      </c>
      <c r="D62" s="4">
        <v>25000000</v>
      </c>
      <c r="E62" s="5"/>
      <c r="F62" s="5"/>
      <c r="G62" s="5" t="s">
        <v>246</v>
      </c>
      <c r="H62" s="11"/>
      <c r="I62" s="11"/>
    </row>
    <row r="63" spans="1:9" ht="24.95" customHeight="1" x14ac:dyDescent="0.25">
      <c r="A63" s="11" t="s">
        <v>42</v>
      </c>
      <c r="B63" s="1">
        <f t="shared" ref="B63" si="22">(D63*C63)/1000</f>
        <v>800000</v>
      </c>
      <c r="C63" s="1">
        <v>40</v>
      </c>
      <c r="D63" s="1">
        <v>20000000</v>
      </c>
      <c r="E63" s="11" t="s">
        <v>248</v>
      </c>
      <c r="F63" s="11"/>
      <c r="G63" s="11" t="s">
        <v>247</v>
      </c>
      <c r="H63" s="11"/>
      <c r="I63" s="11"/>
    </row>
    <row r="64" spans="1:9" ht="24.95" customHeight="1" x14ac:dyDescent="0.25">
      <c r="A64" s="1">
        <f>D39+D64</f>
        <v>1592400000</v>
      </c>
      <c r="B64" s="1"/>
      <c r="C64" s="1"/>
      <c r="D64" s="3">
        <f>SUM(D42:D62)</f>
        <v>582000000</v>
      </c>
      <c r="E64" s="11"/>
      <c r="F64" s="11"/>
      <c r="G64" s="11"/>
      <c r="H64" s="11"/>
      <c r="I64" s="11"/>
    </row>
    <row r="65" spans="1:9" ht="39.950000000000003" customHeight="1" x14ac:dyDescent="0.25">
      <c r="A65" s="8">
        <v>1110500000</v>
      </c>
      <c r="B65" s="1">
        <f>A65*45/1000</f>
        <v>49972500</v>
      </c>
      <c r="C65" s="11"/>
      <c r="D65" s="11"/>
      <c r="E65" s="11"/>
      <c r="F65" s="11"/>
      <c r="G65" s="11"/>
      <c r="H65" s="11"/>
      <c r="I65" s="11"/>
    </row>
    <row r="66" spans="1:9" ht="39.950000000000003" customHeight="1" x14ac:dyDescent="0.25">
      <c r="A66" s="1">
        <f>D64</f>
        <v>582000000</v>
      </c>
      <c r="B66" s="1">
        <f>A66*40/1000</f>
        <v>23280000</v>
      </c>
      <c r="C66" s="1">
        <f>B65+B66</f>
        <v>73252500</v>
      </c>
      <c r="D66" s="11"/>
      <c r="E66" s="11"/>
      <c r="F66" s="11"/>
      <c r="G66" s="11"/>
      <c r="H66" s="11"/>
      <c r="I66" s="11"/>
    </row>
    <row r="67" spans="1:9" ht="24.95" customHeight="1" x14ac:dyDescent="0.25">
      <c r="A67" s="64" t="s">
        <v>97</v>
      </c>
      <c r="B67" s="64"/>
      <c r="C67" s="64"/>
      <c r="D67" s="64"/>
      <c r="E67" s="64"/>
      <c r="F67" s="64"/>
      <c r="G67" s="64"/>
      <c r="H67" s="64"/>
      <c r="I67" s="11"/>
    </row>
    <row r="68" spans="1:9" ht="24.95" customHeight="1" x14ac:dyDescent="0.25">
      <c r="A68" s="11" t="s">
        <v>6</v>
      </c>
      <c r="B68" s="11" t="s">
        <v>5</v>
      </c>
      <c r="C68" s="11" t="s">
        <v>4</v>
      </c>
      <c r="D68" s="11" t="s">
        <v>2</v>
      </c>
      <c r="E68" s="11" t="s">
        <v>8</v>
      </c>
      <c r="F68" s="11" t="s">
        <v>3</v>
      </c>
      <c r="G68" s="11" t="s">
        <v>1</v>
      </c>
      <c r="H68" s="11" t="s">
        <v>0</v>
      </c>
      <c r="I68" s="11"/>
    </row>
    <row r="69" spans="1:9" ht="24.95" customHeight="1" x14ac:dyDescent="0.25">
      <c r="A69" s="11"/>
      <c r="B69" s="1"/>
      <c r="C69" s="1" t="s">
        <v>101</v>
      </c>
      <c r="D69" s="1">
        <v>121000000</v>
      </c>
      <c r="E69" s="11" t="s">
        <v>100</v>
      </c>
      <c r="F69" s="11" t="s">
        <v>99</v>
      </c>
      <c r="G69" s="11" t="s">
        <v>98</v>
      </c>
      <c r="H69" s="11">
        <v>25</v>
      </c>
      <c r="I69" s="11"/>
    </row>
    <row r="70" spans="1:9" ht="24.95" customHeight="1" x14ac:dyDescent="0.25">
      <c r="A70" s="11"/>
      <c r="B70" s="11"/>
      <c r="C70" s="11"/>
      <c r="D70" s="11"/>
      <c r="E70" s="11"/>
      <c r="F70" s="11"/>
      <c r="G70" s="11"/>
      <c r="H70" s="11">
        <v>26</v>
      </c>
      <c r="I70" s="11"/>
    </row>
    <row r="71" spans="1:9" ht="24.95" customHeight="1" x14ac:dyDescent="0.25">
      <c r="A71" s="15"/>
      <c r="B71" s="16"/>
      <c r="C71" s="16"/>
      <c r="D71" s="16"/>
      <c r="E71" s="15"/>
      <c r="F71" s="15"/>
      <c r="G71" s="15"/>
      <c r="H71" s="15">
        <v>27</v>
      </c>
    </row>
    <row r="72" spans="1:9" ht="24.95" customHeight="1" x14ac:dyDescent="0.25">
      <c r="A72" s="66" t="s">
        <v>229</v>
      </c>
      <c r="B72" s="67"/>
      <c r="C72" s="67"/>
      <c r="D72" s="67"/>
      <c r="E72" s="67"/>
      <c r="F72" s="67"/>
      <c r="G72" s="67"/>
      <c r="H72" s="68"/>
    </row>
    <row r="73" spans="1:9" ht="24.95" customHeight="1" x14ac:dyDescent="0.25">
      <c r="A73" s="2"/>
      <c r="B73" s="1" t="s">
        <v>228</v>
      </c>
      <c r="C73" s="1" t="s">
        <v>227</v>
      </c>
      <c r="D73" s="1">
        <v>5000000</v>
      </c>
      <c r="E73" s="2"/>
      <c r="F73" s="2"/>
      <c r="G73" s="2" t="s">
        <v>226</v>
      </c>
      <c r="H73" s="2" t="s">
        <v>225</v>
      </c>
    </row>
    <row r="74" spans="1:9" ht="39.950000000000003" customHeight="1" x14ac:dyDescent="0.25">
      <c r="A74" s="65" t="s">
        <v>219</v>
      </c>
      <c r="B74" s="65"/>
      <c r="C74" s="65"/>
      <c r="D74" s="65"/>
      <c r="E74" s="65"/>
      <c r="F74" s="65"/>
      <c r="G74" s="65"/>
      <c r="H74" s="65"/>
    </row>
    <row r="75" spans="1:9" ht="39.950000000000003" customHeight="1" x14ac:dyDescent="0.25">
      <c r="A75" s="14"/>
      <c r="B75" s="9"/>
      <c r="C75" s="9"/>
      <c r="D75" s="9" t="s">
        <v>224</v>
      </c>
      <c r="E75" s="14" t="s">
        <v>222</v>
      </c>
      <c r="F75" s="14" t="s">
        <v>223</v>
      </c>
      <c r="G75" s="14" t="s">
        <v>221</v>
      </c>
      <c r="H75" s="14" t="s">
        <v>220</v>
      </c>
    </row>
    <row r="76" spans="1:9" ht="39.950000000000003" customHeight="1" x14ac:dyDescent="0.25">
      <c r="A76" s="14"/>
      <c r="B76" s="9"/>
      <c r="C76" s="9" t="s">
        <v>249</v>
      </c>
      <c r="D76" s="9" t="s">
        <v>37</v>
      </c>
      <c r="E76" s="9">
        <f>G76*F76/1000</f>
        <v>39172500</v>
      </c>
      <c r="F76" s="14">
        <v>45</v>
      </c>
      <c r="G76" s="9">
        <v>870500000</v>
      </c>
      <c r="H76" s="14">
        <v>1</v>
      </c>
    </row>
    <row r="77" spans="1:9" ht="39.950000000000003" customHeight="1" x14ac:dyDescent="0.25">
      <c r="A77" s="14"/>
      <c r="B77" s="9"/>
      <c r="C77" s="9" t="s">
        <v>249</v>
      </c>
      <c r="D77" s="9" t="s">
        <v>42</v>
      </c>
      <c r="E77" s="9">
        <f>G77*F77/1000</f>
        <v>48093200</v>
      </c>
      <c r="F77" s="14">
        <v>40</v>
      </c>
      <c r="G77" s="9">
        <f>1112330000+170000000-50000000+20000000+15000000-65000000</f>
        <v>1202330000</v>
      </c>
      <c r="H77" s="14">
        <v>2</v>
      </c>
    </row>
    <row r="78" spans="1:9" ht="39.950000000000003" customHeight="1" x14ac:dyDescent="0.25">
      <c r="A78" s="14"/>
      <c r="B78" s="14"/>
      <c r="C78" s="14"/>
      <c r="D78" s="14"/>
      <c r="E78" s="9">
        <f>SUM(E76:E77)</f>
        <v>87265700</v>
      </c>
      <c r="F78" s="14"/>
      <c r="G78" s="9">
        <f>SUM(G76:G77)</f>
        <v>2072830000</v>
      </c>
      <c r="H78" s="14"/>
    </row>
    <row r="79" spans="1:9" ht="29.1" customHeight="1" x14ac:dyDescent="0.25">
      <c r="A79" s="13"/>
      <c r="B79" s="1">
        <f>E78+E79</f>
        <v>89085700</v>
      </c>
      <c r="C79" s="13"/>
      <c r="D79" s="13"/>
      <c r="E79" s="1">
        <v>1820000</v>
      </c>
      <c r="F79" s="13"/>
      <c r="G79" s="13"/>
      <c r="H79" s="13"/>
    </row>
    <row r="80" spans="1:9" x14ac:dyDescent="0.25">
      <c r="E80" s="17"/>
    </row>
    <row r="81" spans="5:5" x14ac:dyDescent="0.25">
      <c r="E81" s="17"/>
    </row>
    <row r="82" spans="5:5" x14ac:dyDescent="0.25">
      <c r="E82" s="17"/>
    </row>
    <row r="83" spans="5:5" x14ac:dyDescent="0.25">
      <c r="E83" s="17"/>
    </row>
  </sheetData>
  <mergeCells count="5">
    <mergeCell ref="A1:H1"/>
    <mergeCell ref="A40:H40"/>
    <mergeCell ref="A67:H67"/>
    <mergeCell ref="A74:H74"/>
    <mergeCell ref="A72:H7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6" workbookViewId="0">
      <selection activeCell="D3" sqref="D3"/>
    </sheetView>
  </sheetViews>
  <sheetFormatPr defaultRowHeight="15" x14ac:dyDescent="0.25"/>
  <cols>
    <col min="1" max="1" width="44.85546875" customWidth="1"/>
    <col min="2" max="2" width="21.5703125" customWidth="1"/>
    <col min="3" max="3" width="28.7109375" customWidth="1"/>
    <col min="4" max="4" width="24.7109375" customWidth="1"/>
    <col min="5" max="5" width="21.140625" customWidth="1"/>
    <col min="6" max="6" width="32.85546875" customWidth="1"/>
  </cols>
  <sheetData>
    <row r="1" spans="1:6" ht="42" customHeight="1" x14ac:dyDescent="0.25">
      <c r="A1" s="21" t="s">
        <v>6</v>
      </c>
      <c r="B1" s="22" t="s">
        <v>754</v>
      </c>
      <c r="C1" s="22" t="s">
        <v>781</v>
      </c>
      <c r="D1" s="22" t="s">
        <v>8</v>
      </c>
      <c r="E1" s="22" t="s">
        <v>3</v>
      </c>
      <c r="F1" s="22" t="s">
        <v>1</v>
      </c>
    </row>
    <row r="2" spans="1:6" ht="35.1" customHeight="1" x14ac:dyDescent="0.25">
      <c r="A2" s="24"/>
      <c r="B2" s="25">
        <v>2620000000</v>
      </c>
      <c r="C2" s="24" t="s">
        <v>750</v>
      </c>
      <c r="D2" s="24" t="s">
        <v>186</v>
      </c>
      <c r="E2" s="24" t="s">
        <v>749</v>
      </c>
      <c r="F2" s="24" t="s">
        <v>748</v>
      </c>
    </row>
    <row r="3" spans="1:6" ht="35.1" customHeight="1" x14ac:dyDescent="0.25">
      <c r="A3" s="24"/>
      <c r="B3" s="25">
        <v>1000000000</v>
      </c>
      <c r="C3" s="24" t="s">
        <v>753</v>
      </c>
      <c r="D3" s="24" t="s">
        <v>186</v>
      </c>
      <c r="E3" s="24" t="s">
        <v>752</v>
      </c>
      <c r="F3" s="24" t="s">
        <v>751</v>
      </c>
    </row>
    <row r="4" spans="1:6" ht="35.1" customHeight="1" x14ac:dyDescent="0.25">
      <c r="A4" s="24" t="s">
        <v>756</v>
      </c>
      <c r="B4" s="25">
        <v>9400000000</v>
      </c>
      <c r="C4" s="24"/>
      <c r="D4" s="24"/>
      <c r="E4" s="24"/>
      <c r="F4" s="24" t="s">
        <v>755</v>
      </c>
    </row>
    <row r="5" spans="1:6" ht="35.1" customHeight="1" x14ac:dyDescent="0.25">
      <c r="A5" s="24"/>
      <c r="B5" s="25">
        <v>900000000</v>
      </c>
      <c r="C5" s="24">
        <v>861958</v>
      </c>
      <c r="D5" s="24" t="s">
        <v>123</v>
      </c>
      <c r="E5" s="24" t="s">
        <v>760</v>
      </c>
      <c r="F5" s="24" t="s">
        <v>759</v>
      </c>
    </row>
    <row r="6" spans="1:6" ht="35.1" customHeight="1" x14ac:dyDescent="0.25">
      <c r="A6" s="24"/>
      <c r="B6" s="25">
        <v>500000000</v>
      </c>
      <c r="C6" s="24">
        <v>780170</v>
      </c>
      <c r="D6" s="24" t="s">
        <v>123</v>
      </c>
      <c r="E6" s="24" t="s">
        <v>762</v>
      </c>
      <c r="F6" s="24" t="s">
        <v>761</v>
      </c>
    </row>
    <row r="7" spans="1:6" ht="35.1" customHeight="1" x14ac:dyDescent="0.25">
      <c r="A7" s="24" t="s">
        <v>765</v>
      </c>
      <c r="B7" s="25">
        <v>1000000000</v>
      </c>
      <c r="C7" s="24">
        <v>861957</v>
      </c>
      <c r="D7" s="24" t="s">
        <v>123</v>
      </c>
      <c r="E7" s="24" t="s">
        <v>762</v>
      </c>
      <c r="F7" s="24" t="s">
        <v>764</v>
      </c>
    </row>
    <row r="8" spans="1:6" ht="35.1" customHeight="1" x14ac:dyDescent="0.25">
      <c r="A8" s="24"/>
      <c r="B8" s="25">
        <v>1760000000</v>
      </c>
      <c r="C8" s="24" t="s">
        <v>779</v>
      </c>
      <c r="D8" s="24" t="s">
        <v>778</v>
      </c>
      <c r="E8" s="24" t="s">
        <v>777</v>
      </c>
      <c r="F8" s="24" t="s">
        <v>776</v>
      </c>
    </row>
    <row r="9" spans="1:6" ht="35.1" customHeight="1" x14ac:dyDescent="0.25">
      <c r="A9" s="24" t="s">
        <v>782</v>
      </c>
      <c r="B9" s="25">
        <v>1600000000</v>
      </c>
      <c r="C9" s="24">
        <v>151522</v>
      </c>
      <c r="D9" s="24" t="s">
        <v>123</v>
      </c>
      <c r="E9" s="24" t="s">
        <v>777</v>
      </c>
      <c r="F9" s="24" t="s">
        <v>780</v>
      </c>
    </row>
    <row r="10" spans="1:6" ht="35.1" customHeight="1" x14ac:dyDescent="0.25">
      <c r="A10" s="24"/>
      <c r="B10" s="25">
        <v>1000000000</v>
      </c>
      <c r="C10" s="24">
        <v>180090</v>
      </c>
      <c r="D10" s="24" t="s">
        <v>123</v>
      </c>
      <c r="E10" s="24" t="s">
        <v>815</v>
      </c>
      <c r="F10" s="24" t="s">
        <v>803</v>
      </c>
    </row>
    <row r="11" spans="1:6" ht="35.1" customHeight="1" x14ac:dyDescent="0.25">
      <c r="A11" s="24"/>
      <c r="B11" s="25">
        <v>1000000000</v>
      </c>
      <c r="C11" s="24">
        <v>180506</v>
      </c>
      <c r="D11" s="24" t="s">
        <v>123</v>
      </c>
      <c r="E11" s="24" t="s">
        <v>816</v>
      </c>
      <c r="F11" s="24" t="s">
        <v>804</v>
      </c>
    </row>
    <row r="12" spans="1:6" ht="35.1" customHeight="1" x14ac:dyDescent="0.25">
      <c r="A12" s="24"/>
      <c r="B12" s="25">
        <v>500000000</v>
      </c>
      <c r="C12" s="24">
        <v>830265</v>
      </c>
      <c r="D12" s="24" t="s">
        <v>123</v>
      </c>
      <c r="E12" s="24" t="s">
        <v>817</v>
      </c>
      <c r="F12" s="24" t="s">
        <v>807</v>
      </c>
    </row>
    <row r="13" spans="1:6" ht="35.1" customHeight="1" x14ac:dyDescent="0.25">
      <c r="A13" s="24"/>
      <c r="B13" s="25">
        <v>3000000000</v>
      </c>
      <c r="C13" s="24" t="s">
        <v>750</v>
      </c>
      <c r="D13" s="24" t="s">
        <v>827</v>
      </c>
      <c r="E13" s="24" t="s">
        <v>819</v>
      </c>
      <c r="F13" s="24" t="s">
        <v>818</v>
      </c>
    </row>
    <row r="14" spans="1:6" ht="35.1" customHeight="1" x14ac:dyDescent="0.25">
      <c r="A14" s="24"/>
      <c r="B14" s="25">
        <v>1001000000</v>
      </c>
      <c r="C14" s="24">
        <v>180511</v>
      </c>
      <c r="D14" s="24" t="s">
        <v>123</v>
      </c>
      <c r="E14" s="24" t="s">
        <v>821</v>
      </c>
      <c r="F14" s="24" t="s">
        <v>820</v>
      </c>
    </row>
    <row r="15" spans="1:6" ht="35.1" customHeight="1" x14ac:dyDescent="0.25">
      <c r="A15" s="24"/>
      <c r="B15" s="25">
        <v>1000000000</v>
      </c>
      <c r="C15" s="24">
        <v>180084</v>
      </c>
      <c r="D15" s="24" t="s">
        <v>123</v>
      </c>
      <c r="E15" s="24" t="s">
        <v>822</v>
      </c>
      <c r="F15" s="24" t="s">
        <v>464</v>
      </c>
    </row>
    <row r="16" spans="1:6" ht="35.1" customHeight="1" x14ac:dyDescent="0.25">
      <c r="A16" s="24"/>
      <c r="B16" s="25">
        <v>200000000</v>
      </c>
      <c r="C16" s="24">
        <v>765580</v>
      </c>
      <c r="D16" s="24" t="s">
        <v>123</v>
      </c>
      <c r="E16" s="24" t="s">
        <v>822</v>
      </c>
      <c r="F16" s="24" t="s">
        <v>464</v>
      </c>
    </row>
    <row r="17" spans="1:6" ht="35.1" customHeight="1" x14ac:dyDescent="0.25">
      <c r="A17" s="24"/>
      <c r="B17" s="25">
        <v>100000000</v>
      </c>
      <c r="C17" s="24">
        <v>232810</v>
      </c>
      <c r="D17" s="24" t="s">
        <v>123</v>
      </c>
      <c r="E17" s="24" t="s">
        <v>822</v>
      </c>
      <c r="F17" s="24" t="s">
        <v>464</v>
      </c>
    </row>
    <row r="18" spans="1:6" ht="35.1" customHeight="1" x14ac:dyDescent="0.25">
      <c r="A18" s="24"/>
      <c r="B18" s="25">
        <v>250000000</v>
      </c>
      <c r="C18" s="24" t="s">
        <v>824</v>
      </c>
      <c r="D18" s="24" t="s">
        <v>827</v>
      </c>
      <c r="E18" s="24" t="s">
        <v>817</v>
      </c>
      <c r="F18" s="24" t="s">
        <v>823</v>
      </c>
    </row>
    <row r="19" spans="1:6" ht="35.1" customHeight="1" x14ac:dyDescent="0.25">
      <c r="A19" s="24"/>
      <c r="B19" s="25">
        <v>1250000000</v>
      </c>
      <c r="C19" s="24">
        <v>738262</v>
      </c>
      <c r="D19" s="24" t="s">
        <v>826</v>
      </c>
      <c r="E19" s="24" t="s">
        <v>825</v>
      </c>
      <c r="F19" s="24" t="s">
        <v>118</v>
      </c>
    </row>
    <row r="20" spans="1:6" ht="35.1" customHeight="1" x14ac:dyDescent="0.25">
      <c r="A20" s="24" t="s">
        <v>861</v>
      </c>
      <c r="B20" s="25">
        <v>1620000000</v>
      </c>
      <c r="C20" s="24">
        <v>50018067573</v>
      </c>
      <c r="D20" s="24" t="s">
        <v>860</v>
      </c>
      <c r="E20" s="24" t="s">
        <v>859</v>
      </c>
      <c r="F20" s="24" t="s">
        <v>127</v>
      </c>
    </row>
    <row r="21" spans="1:6" ht="35.1" customHeight="1" x14ac:dyDescent="0.25">
      <c r="A21" s="24" t="s">
        <v>862</v>
      </c>
      <c r="B21" s="25">
        <v>245000000</v>
      </c>
      <c r="C21" s="24"/>
      <c r="D21" s="27" t="s">
        <v>864</v>
      </c>
      <c r="E21" s="24" t="s">
        <v>863</v>
      </c>
      <c r="F21" s="24" t="s">
        <v>127</v>
      </c>
    </row>
    <row r="22" spans="1:6" ht="35.1" customHeight="1" x14ac:dyDescent="0.25">
      <c r="A22" s="24"/>
      <c r="B22" s="25">
        <v>550000000</v>
      </c>
      <c r="C22" s="24"/>
      <c r="D22" s="24"/>
      <c r="E22" s="24" t="s">
        <v>959</v>
      </c>
      <c r="F22" s="24" t="s">
        <v>960</v>
      </c>
    </row>
    <row r="23" spans="1:6" ht="35.1" customHeight="1" x14ac:dyDescent="0.25">
      <c r="A23" s="26"/>
      <c r="B23" s="26"/>
      <c r="C23" s="26"/>
      <c r="D23" s="26"/>
      <c r="E23" s="26"/>
      <c r="F23" s="26"/>
    </row>
    <row r="24" spans="1:6" ht="35.1" customHeight="1" x14ac:dyDescent="0.25">
      <c r="A24" s="26"/>
      <c r="B24" s="26"/>
      <c r="C24" s="26"/>
      <c r="D24" s="26"/>
      <c r="E24" s="26"/>
      <c r="F24" s="26"/>
    </row>
    <row r="25" spans="1:6" ht="23.25" x14ac:dyDescent="0.35">
      <c r="B25" s="23"/>
      <c r="C25" s="23"/>
      <c r="D25" s="23"/>
      <c r="E25" s="23"/>
      <c r="F25" s="2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6"/>
  <sheetViews>
    <sheetView rightToLeft="1" topLeftCell="A10" workbookViewId="0">
      <selection activeCell="C10" sqref="C10"/>
    </sheetView>
  </sheetViews>
  <sheetFormatPr defaultRowHeight="15" x14ac:dyDescent="0.25"/>
  <cols>
    <col min="2" max="2" width="30.42578125" customWidth="1"/>
    <col min="3" max="3" width="22.5703125" customWidth="1"/>
    <col min="4" max="4" width="31.42578125" customWidth="1"/>
    <col min="5" max="5" width="23.7109375" customWidth="1"/>
    <col min="6" max="6" width="22.140625" customWidth="1"/>
  </cols>
  <sheetData>
    <row r="3" spans="2:6" ht="28.5" customHeight="1" x14ac:dyDescent="0.25">
      <c r="B3" s="29" t="s">
        <v>1123</v>
      </c>
      <c r="C3" s="30" t="s">
        <v>1124</v>
      </c>
      <c r="D3" s="29" t="s">
        <v>190</v>
      </c>
      <c r="E3" s="29" t="s">
        <v>1129</v>
      </c>
      <c r="F3" s="29" t="s">
        <v>1125</v>
      </c>
    </row>
    <row r="4" spans="2:6" ht="26.25" x14ac:dyDescent="0.25">
      <c r="B4" s="33" t="s">
        <v>1126</v>
      </c>
      <c r="C4" s="33" t="s">
        <v>1127</v>
      </c>
      <c r="D4" s="33" t="s">
        <v>1128</v>
      </c>
      <c r="E4" s="34">
        <v>153750000</v>
      </c>
      <c r="F4" s="33" t="s">
        <v>101</v>
      </c>
    </row>
    <row r="5" spans="2:6" ht="26.25" x14ac:dyDescent="0.25">
      <c r="B5" s="33" t="s">
        <v>1130</v>
      </c>
      <c r="C5" s="33" t="s">
        <v>1131</v>
      </c>
      <c r="D5" s="33" t="s">
        <v>1133</v>
      </c>
      <c r="E5" s="34">
        <v>300000000</v>
      </c>
      <c r="F5" s="33" t="s">
        <v>1132</v>
      </c>
    </row>
    <row r="6" spans="2:6" ht="26.25" x14ac:dyDescent="0.25">
      <c r="B6" s="31" t="s">
        <v>1134</v>
      </c>
      <c r="C6" s="31" t="s">
        <v>1135</v>
      </c>
      <c r="D6" s="31" t="s">
        <v>1136</v>
      </c>
      <c r="E6" s="32">
        <v>197985644</v>
      </c>
      <c r="F6" s="31" t="s">
        <v>101</v>
      </c>
    </row>
    <row r="7" spans="2:6" ht="26.25" x14ac:dyDescent="0.25">
      <c r="B7" s="31" t="s">
        <v>1130</v>
      </c>
      <c r="C7" s="31" t="s">
        <v>1137</v>
      </c>
      <c r="D7" s="31" t="s">
        <v>1138</v>
      </c>
      <c r="E7" s="32">
        <v>160000000</v>
      </c>
      <c r="F7" s="31" t="s">
        <v>101</v>
      </c>
    </row>
    <row r="8" spans="2:6" ht="26.25" x14ac:dyDescent="0.25">
      <c r="B8" s="31" t="s">
        <v>1139</v>
      </c>
      <c r="C8" s="31" t="s">
        <v>1140</v>
      </c>
      <c r="D8" s="31">
        <v>860991</v>
      </c>
      <c r="E8" s="32">
        <v>221000000</v>
      </c>
      <c r="F8" s="31" t="s">
        <v>1141</v>
      </c>
    </row>
    <row r="9" spans="2:6" ht="26.25" x14ac:dyDescent="0.25">
      <c r="B9" s="31" t="s">
        <v>1126</v>
      </c>
      <c r="C9" s="31" t="s">
        <v>1142</v>
      </c>
      <c r="D9" s="31" t="s">
        <v>1143</v>
      </c>
      <c r="E9" s="32">
        <v>131150000</v>
      </c>
      <c r="F9" s="31" t="s">
        <v>101</v>
      </c>
    </row>
    <row r="10" spans="2:6" ht="26.25" x14ac:dyDescent="0.25">
      <c r="B10" s="31" t="s">
        <v>1144</v>
      </c>
      <c r="C10" s="31" t="s">
        <v>1145</v>
      </c>
      <c r="D10" s="31">
        <v>799952</v>
      </c>
      <c r="E10" s="32">
        <v>399682944</v>
      </c>
      <c r="F10" s="31" t="s">
        <v>1146</v>
      </c>
    </row>
    <row r="11" spans="2:6" ht="26.25" x14ac:dyDescent="0.25">
      <c r="B11" s="31" t="s">
        <v>1144</v>
      </c>
      <c r="C11" s="31" t="s">
        <v>1147</v>
      </c>
      <c r="D11" s="31">
        <v>799963</v>
      </c>
      <c r="E11" s="32">
        <v>126426702</v>
      </c>
      <c r="F11" s="31" t="s">
        <v>1146</v>
      </c>
    </row>
    <row r="12" spans="2:6" ht="26.25" x14ac:dyDescent="0.25">
      <c r="B12" s="31" t="s">
        <v>1144</v>
      </c>
      <c r="C12" s="31" t="s">
        <v>1148</v>
      </c>
      <c r="D12" s="31">
        <v>799972</v>
      </c>
      <c r="E12" s="32">
        <v>104383840</v>
      </c>
      <c r="F12" s="31" t="s">
        <v>1146</v>
      </c>
    </row>
    <row r="13" spans="2:6" ht="26.25" x14ac:dyDescent="0.25">
      <c r="B13" s="31"/>
      <c r="C13" s="31"/>
      <c r="D13" s="31"/>
      <c r="E13" s="31"/>
      <c r="F13" s="31"/>
    </row>
    <row r="14" spans="2:6" ht="26.25" x14ac:dyDescent="0.25">
      <c r="B14" s="31"/>
      <c r="C14" s="31"/>
      <c r="D14" s="31"/>
      <c r="E14" s="31"/>
      <c r="F14" s="31"/>
    </row>
    <row r="15" spans="2:6" ht="26.25" x14ac:dyDescent="0.25">
      <c r="B15" s="31"/>
      <c r="C15" s="31"/>
      <c r="D15" s="31"/>
      <c r="E15" s="31"/>
      <c r="F15" s="31"/>
    </row>
    <row r="16" spans="2:6" ht="26.25" x14ac:dyDescent="0.25">
      <c r="B16" s="31"/>
      <c r="C16" s="31"/>
      <c r="D16" s="31"/>
      <c r="E16" s="31"/>
      <c r="F16" s="31"/>
    </row>
    <row r="17" spans="2:6" ht="26.25" x14ac:dyDescent="0.25">
      <c r="B17" s="31"/>
      <c r="C17" s="31"/>
      <c r="D17" s="31"/>
      <c r="E17" s="31"/>
      <c r="F17" s="31"/>
    </row>
    <row r="18" spans="2:6" ht="26.25" x14ac:dyDescent="0.25">
      <c r="B18" s="31"/>
      <c r="C18" s="31"/>
      <c r="D18" s="31"/>
      <c r="E18" s="31"/>
      <c r="F18" s="31"/>
    </row>
    <row r="19" spans="2:6" ht="26.25" x14ac:dyDescent="0.25">
      <c r="B19" s="31"/>
      <c r="C19" s="31"/>
      <c r="D19" s="31"/>
      <c r="E19" s="31"/>
      <c r="F19" s="31"/>
    </row>
    <row r="20" spans="2:6" ht="26.25" x14ac:dyDescent="0.25">
      <c r="B20" s="31"/>
      <c r="C20" s="31"/>
      <c r="D20" s="31"/>
      <c r="E20" s="31"/>
      <c r="F20" s="31"/>
    </row>
    <row r="21" spans="2:6" ht="26.25" x14ac:dyDescent="0.25">
      <c r="B21" s="31"/>
      <c r="C21" s="31"/>
      <c r="D21" s="31"/>
      <c r="E21" s="31"/>
      <c r="F21" s="31"/>
    </row>
    <row r="22" spans="2:6" ht="26.25" x14ac:dyDescent="0.25">
      <c r="B22" s="31"/>
      <c r="C22" s="31"/>
      <c r="D22" s="31"/>
      <c r="E22" s="31"/>
      <c r="F22" s="31"/>
    </row>
    <row r="23" spans="2:6" ht="26.25" x14ac:dyDescent="0.25">
      <c r="B23" s="31"/>
      <c r="C23" s="31"/>
      <c r="D23" s="31"/>
      <c r="E23" s="31"/>
      <c r="F23" s="31"/>
    </row>
    <row r="24" spans="2:6" ht="26.25" x14ac:dyDescent="0.25">
      <c r="B24" s="31"/>
      <c r="C24" s="31"/>
      <c r="D24" s="31"/>
      <c r="E24" s="31"/>
      <c r="F24" s="31"/>
    </row>
    <row r="25" spans="2:6" ht="26.25" x14ac:dyDescent="0.25">
      <c r="B25" s="31"/>
      <c r="C25" s="31"/>
      <c r="D25" s="31"/>
      <c r="E25" s="31"/>
      <c r="F25" s="31"/>
    </row>
    <row r="26" spans="2:6" ht="26.25" x14ac:dyDescent="0.25">
      <c r="B26" s="28"/>
      <c r="C26" s="28"/>
      <c r="D26" s="28"/>
      <c r="E26" s="28"/>
      <c r="F26" s="2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1400 -03-01</vt:lpstr>
      <vt:lpstr>EBI GHOLAMI</vt:lpstr>
      <vt:lpstr>ali</vt:lpstr>
      <vt:lpstr>ثبت چکها </vt:lpstr>
      <vt:lpstr>سررسید چکهای شرکت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sale</dc:creator>
  <cp:lastModifiedBy>نجمه بهشتی</cp:lastModifiedBy>
  <cp:lastPrinted>2022-05-31T08:27:36Z</cp:lastPrinted>
  <dcterms:created xsi:type="dcterms:W3CDTF">2020-12-20T05:09:23Z</dcterms:created>
  <dcterms:modified xsi:type="dcterms:W3CDTF">2022-05-31T08:29:36Z</dcterms:modified>
</cp:coreProperties>
</file>