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0" windowWidth="12315" windowHeight="6660" activeTab="2"/>
  </bookViews>
  <sheets>
    <sheet name="(a)" sheetId="9" r:id="rId1"/>
    <sheet name="(b) solt1" sheetId="16" r:id="rId2"/>
    <sheet name="(b) solt2" sheetId="15" r:id="rId3"/>
  </sheets>
  <definedNames>
    <definedName name="solver_adj" localSheetId="0" hidden="1">'(a)'!$C$12</definedName>
    <definedName name="solver_adj" localSheetId="1" hidden="1">'(b) solt1'!$C$24:$F$24</definedName>
    <definedName name="solver_adj" localSheetId="2" hidden="1">'(b) solt2'!$G$22:$G$25,'(b) solt2'!$C$23:$F$23</definedName>
    <definedName name="solver_cct" localSheetId="0" hidden="1">20</definedName>
    <definedName name="solver_cct" localSheetId="1" hidden="1">20</definedName>
    <definedName name="solver_cct" localSheetId="2" hidden="1">20</definedName>
    <definedName name="solver_cgt" localSheetId="0" hidden="1">1</definedName>
    <definedName name="solver_cgt" localSheetId="1" hidden="1">1</definedName>
    <definedName name="solver_cgt" localSheetId="2" hidden="1">1</definedName>
    <definedName name="solver_cir1" localSheetId="0" hidden="1">1</definedName>
    <definedName name="solver_cir2" localSheetId="0" hidden="1">1</definedName>
    <definedName name="solver_cir2" localSheetId="2" hidden="1">1</definedName>
    <definedName name="solver_cir3" localSheetId="2" hidden="1">1</definedName>
    <definedName name="solver_cir5" localSheetId="2" hidden="1">1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3" localSheetId="1" hidden="1">" "</definedName>
    <definedName name="solver_con3" localSheetId="2" hidden="1">" "</definedName>
    <definedName name="solver_con4" localSheetId="1" hidden="1">" "</definedName>
    <definedName name="solver_con4" localSheetId="2" hidden="1">" "</definedName>
    <definedName name="solver_con5" localSheetId="1" hidden="1">" "</definedName>
    <definedName name="solver_con5" localSheetId="2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ia" localSheetId="0" hidden="1">2</definedName>
    <definedName name="solver_dia" localSheetId="1" hidden="1">2</definedName>
    <definedName name="solver_dia" localSheetId="2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ua" localSheetId="0" hidden="1">1</definedName>
    <definedName name="solver_dua" localSheetId="1" hidden="1">1</definedName>
    <definedName name="solver_dua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gct" localSheetId="0" hidden="1">20</definedName>
    <definedName name="solver_gct" localSheetId="1" hidden="1">20</definedName>
    <definedName name="solver_gct" localSheetId="2" hidden="1">20</definedName>
    <definedName name="solver_gop" localSheetId="0" hidden="1">1</definedName>
    <definedName name="solver_gop" localSheetId="1" hidden="1">1</definedName>
    <definedName name="solver_gop" localSheetId="2" hidden="1">1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bd" localSheetId="0" hidden="1">0</definedName>
    <definedName name="solver_ibd" localSheetId="1" hidden="1">0</definedName>
    <definedName name="solver_ibd" localSheetId="2" hidden="1">0</definedName>
    <definedName name="solver_ifs" localSheetId="0" hidden="1">0</definedName>
    <definedName name="solver_ifs" localSheetId="1" hidden="1">0</definedName>
    <definedName name="solver_ifs" localSheetId="2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tr" localSheetId="0" hidden="1">1000</definedName>
    <definedName name="solver_itr" localSheetId="1" hidden="1">1000</definedName>
    <definedName name="solver_itr" localSheetId="2" hidden="1">1000</definedName>
    <definedName name="solver_lhs1" localSheetId="0" hidden="1">'(a)'!$C$20</definedName>
    <definedName name="solver_lhs1" localSheetId="1" hidden="1">'(b) solt1'!$C$24:$F$24</definedName>
    <definedName name="solver_lhs1" localSheetId="2" hidden="1">'(b) solt2'!$C$32:$F$32</definedName>
    <definedName name="solver_lhs2" localSheetId="0" hidden="1">'(a)'!$C$20</definedName>
    <definedName name="solver_lhs2" localSheetId="1" hidden="1">'(b) solt1'!$C$24:$F$24</definedName>
    <definedName name="solver_lhs2" localSheetId="2" hidden="1">'(b) solt2'!$C$37:$F$37</definedName>
    <definedName name="solver_lhs3" localSheetId="1" hidden="1">'(b) solt1'!$C$24:$F$24</definedName>
    <definedName name="solver_lhs3" localSheetId="2" hidden="1">'(b) solt2'!$C$38:$F$38</definedName>
    <definedName name="solver_lhs4" localSheetId="1" hidden="1">'(b) solt1'!$D$43:$F$43</definedName>
    <definedName name="solver_lhs4" localSheetId="2" hidden="1">'(b) solt2'!$C$39:$F$39</definedName>
    <definedName name="solver_lhs5" localSheetId="1" hidden="1">'(b) solt1'!$D$43:$F$43</definedName>
    <definedName name="solver_lhs5" localSheetId="2" hidden="1">'(b) solt2'!$C$40:$F$40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va" localSheetId="0" hidden="1">0</definedName>
    <definedName name="solver_lva" localSheetId="1" hidden="1">0</definedName>
    <definedName name="solver_lva" localSheetId="2" hidden="1">0</definedName>
    <definedName name="solver_mda" localSheetId="0" hidden="1">1</definedName>
    <definedName name="solver_mda" localSheetId="1" hidden="1">1</definedName>
    <definedName name="solver_mda" localSheetId="2" hidden="1">1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od" localSheetId="0" hidden="1">5</definedName>
    <definedName name="solver_mod" localSheetId="1" hidden="1">5</definedName>
    <definedName name="solver_mod" localSheetId="2" hidden="1">5</definedName>
    <definedName name="solver_msl" localSheetId="0" hidden="1">0</definedName>
    <definedName name="solver_msl" localSheetId="1" hidden="1">0</definedName>
    <definedName name="solver_msl" localSheetId="2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um" localSheetId="0" hidden="1">1</definedName>
    <definedName name="solver_num" localSheetId="1" hidden="1">2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0" hidden="1">0</definedName>
    <definedName name="solver_ofx" localSheetId="1" hidden="1">0</definedName>
    <definedName name="solver_ofx" localSheetId="2" hidden="1">0</definedName>
    <definedName name="solver_opt" localSheetId="0" hidden="1">'(a)'!$C$15</definedName>
    <definedName name="solver_opt" localSheetId="1" hidden="1">'(b) solt1'!$C$28</definedName>
    <definedName name="solver_opt" localSheetId="2" hidden="1">'(b) solt2'!$C$27</definedName>
    <definedName name="solver_phr" localSheetId="0" hidden="1">0</definedName>
    <definedName name="solver_phr" localSheetId="1" hidden="1">0</definedName>
    <definedName name="solver_phr" localSheetId="2" hidden="1">0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0" hidden="1">0</definedName>
    <definedName name="solver_pro" localSheetId="1" hidden="1">0</definedName>
    <definedName name="solver_pro" localSheetId="2" hidden="1">0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1" hidden="1">3</definedName>
    <definedName name="solver_rel3" localSheetId="2" hidden="1">1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p" localSheetId="0" hidden="1">0</definedName>
    <definedName name="solver_rep" localSheetId="1" hidden="1">0</definedName>
    <definedName name="solver_rep" localSheetId="2" hidden="1">0</definedName>
    <definedName name="solver_rhs1" localSheetId="0" hidden="1">'(a)'!$E$20</definedName>
    <definedName name="solver_rhs1" localSheetId="1" hidden="1">'(b) solt1'!$C$19:$F$19</definedName>
    <definedName name="solver_rhs1" localSheetId="2" hidden="1">'(b) solt2'!$C$34:$F$34</definedName>
    <definedName name="solver_rhs2" localSheetId="0" hidden="1">0</definedName>
    <definedName name="solver_rhs2" localSheetId="1" hidden="1">0</definedName>
    <definedName name="solver_rhs2" localSheetId="2" hidden="1">'(b) solt2'!$G$37</definedName>
    <definedName name="solver_rhs3" localSheetId="1" hidden="1">0</definedName>
    <definedName name="solver_rhs3" localSheetId="2" hidden="1">'(b) solt2'!$G$38</definedName>
    <definedName name="solver_rhs4" localSheetId="1" hidden="1">'(b) solt1'!$D$43</definedName>
    <definedName name="solver_rhs4" localSheetId="2" hidden="1">'(b) solt2'!$G$39</definedName>
    <definedName name="solver_rhs5" localSheetId="1" hidden="1">'(b) solt1'!$D$43</definedName>
    <definedName name="solver_rhs5" localSheetId="2" hidden="1">'(b) solt2'!$G$40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scl" localSheetId="0" hidden="1">0</definedName>
    <definedName name="solver_scl" localSheetId="1" hidden="1">0</definedName>
    <definedName name="solver_scl" localSheetId="2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ho" localSheetId="0" hidden="1">0</definedName>
    <definedName name="solver_sho" localSheetId="1" hidden="1">0</definedName>
    <definedName name="solver_sho" localSheetId="2" hidden="1">0</definedName>
    <definedName name="solver_ssz" localSheetId="0" hidden="1">0</definedName>
    <definedName name="solver_ssz" localSheetId="1" hidden="1">0</definedName>
    <definedName name="solver_ssz" localSheetId="2" hidden="1">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ms" localSheetId="0" hidden="1">0</definedName>
    <definedName name="solver_tms" localSheetId="1" hidden="1">0</definedName>
    <definedName name="solver_tms" localSheetId="2" hidden="1">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er" localSheetId="0" hidden="1">7</definedName>
    <definedName name="solver_ver" localSheetId="1" hidden="1">7</definedName>
    <definedName name="solver_ver" localSheetId="2" hidden="1">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ol" localSheetId="0" hidden="1">0</definedName>
    <definedName name="solver_vol" localSheetId="1" hidden="1">0</definedName>
    <definedName name="solver_vol" localSheetId="2" hidden="1">0</definedName>
  </definedNames>
  <calcPr calcId="144525" iterate="1" iterateCount="1"/>
</workbook>
</file>

<file path=xl/calcChain.xml><?xml version="1.0" encoding="utf-8"?>
<calcChain xmlns="http://schemas.openxmlformats.org/spreadsheetml/2006/main">
  <c r="G13" i="15" l="1"/>
  <c r="G14" i="15"/>
  <c r="G15" i="15"/>
  <c r="G16" i="15"/>
  <c r="C17" i="15"/>
  <c r="D17" i="15"/>
  <c r="G17" i="15" s="1"/>
  <c r="E17" i="15"/>
  <c r="F17" i="15"/>
  <c r="C30" i="15"/>
  <c r="C40" i="15" s="1"/>
  <c r="D30" i="15"/>
  <c r="E30" i="15"/>
  <c r="E40" i="15" s="1"/>
  <c r="F30" i="15"/>
  <c r="C32" i="15"/>
  <c r="D32" i="15"/>
  <c r="E32" i="15"/>
  <c r="F32" i="15"/>
  <c r="C34" i="15"/>
  <c r="D34" i="15"/>
  <c r="E34" i="15"/>
  <c r="F34" i="15"/>
  <c r="C37" i="15"/>
  <c r="D37" i="15"/>
  <c r="E37" i="15"/>
  <c r="F37" i="15"/>
  <c r="G37" i="15"/>
  <c r="F38" i="15"/>
  <c r="G38" i="15"/>
  <c r="C39" i="15"/>
  <c r="D39" i="15"/>
  <c r="E39" i="15"/>
  <c r="F39" i="15"/>
  <c r="G39" i="15"/>
  <c r="D48" i="15" s="1"/>
  <c r="D40" i="15"/>
  <c r="F40" i="15"/>
  <c r="G40" i="15"/>
  <c r="C43" i="15"/>
  <c r="C27" i="15" s="1"/>
  <c r="D43" i="15"/>
  <c r="E43" i="15"/>
  <c r="F43" i="15"/>
  <c r="D46" i="15"/>
  <c r="D47" i="15"/>
  <c r="D49" i="15"/>
  <c r="G13" i="16"/>
  <c r="G14" i="16"/>
  <c r="G15" i="16"/>
  <c r="G16" i="16"/>
  <c r="C17" i="16"/>
  <c r="D17" i="16"/>
  <c r="E17" i="16"/>
  <c r="G17" i="16" s="1"/>
  <c r="F17" i="16"/>
  <c r="C32" i="16"/>
  <c r="D32" i="16"/>
  <c r="D36" i="16" s="1"/>
  <c r="E32" i="16"/>
  <c r="E35" i="16" s="1"/>
  <c r="D41" i="16" s="1"/>
  <c r="D49" i="16" s="1"/>
  <c r="F32" i="16"/>
  <c r="C34" i="16"/>
  <c r="D34" i="16"/>
  <c r="E34" i="16"/>
  <c r="F34" i="16"/>
  <c r="F35" i="16"/>
  <c r="C36" i="16"/>
  <c r="F36" i="16"/>
  <c r="C37" i="16"/>
  <c r="F37" i="16"/>
  <c r="D40" i="16"/>
  <c r="D48" i="16" s="1"/>
  <c r="C46" i="16"/>
  <c r="D46" i="16"/>
  <c r="E46" i="16"/>
  <c r="F46" i="16"/>
  <c r="C18" i="9"/>
  <c r="C15" i="9" s="1"/>
  <c r="C19" i="9"/>
  <c r="C20" i="9"/>
  <c r="E20" i="9"/>
  <c r="C23" i="9"/>
  <c r="E38" i="15" l="1"/>
  <c r="E37" i="16"/>
  <c r="E36" i="16"/>
  <c r="D42" i="16" s="1"/>
  <c r="D50" i="16" s="1"/>
  <c r="C28" i="16" s="1"/>
  <c r="D37" i="16"/>
  <c r="D43" i="16" s="1"/>
  <c r="D51" i="16" s="1"/>
</calcChain>
</file>

<file path=xl/sharedStrings.xml><?xml version="1.0" encoding="utf-8"?>
<sst xmlns="http://schemas.openxmlformats.org/spreadsheetml/2006/main" count="93" uniqueCount="48">
  <si>
    <t>Data</t>
  </si>
  <si>
    <t>Variables</t>
  </si>
  <si>
    <t>Objective</t>
  </si>
  <si>
    <t>&lt;=</t>
  </si>
  <si>
    <t>Speedup cost (ax^n)</t>
  </si>
  <si>
    <t xml:space="preserve">   a</t>
  </si>
  <si>
    <t xml:space="preserve">   n</t>
  </si>
  <si>
    <t>Cost of delay</t>
  </si>
  <si>
    <t>Number of passengers</t>
  </si>
  <si>
    <t>Speedup</t>
  </si>
  <si>
    <t>Total cost</t>
  </si>
  <si>
    <t>minutes late</t>
  </si>
  <si>
    <t>Calculations and Constraints</t>
  </si>
  <si>
    <t>Speedup cost</t>
  </si>
  <si>
    <t>Delay Cost</t>
  </si>
  <si>
    <t>Speedup constraint</t>
  </si>
  <si>
    <t>per min per passenger</t>
  </si>
  <si>
    <t/>
  </si>
  <si>
    <t>Flight</t>
  </si>
  <si>
    <t>Calculations</t>
  </si>
  <si>
    <t xml:space="preserve">  and Constraints</t>
  </si>
  <si>
    <t>Delay per incoming flight</t>
  </si>
  <si>
    <t xml:space="preserve">   Speedup constraint</t>
  </si>
  <si>
    <t>Minutes late</t>
  </si>
  <si>
    <t>Outbound delays</t>
  </si>
  <si>
    <t xml:space="preserve">   Delay constraints</t>
  </si>
  <si>
    <t>Delays</t>
  </si>
  <si>
    <t>&lt;= Outbound delays</t>
  </si>
  <si>
    <t>Outbound delay costs</t>
  </si>
  <si>
    <t xml:space="preserve">  Cost calculations</t>
  </si>
  <si>
    <t>Speedup costs</t>
  </si>
  <si>
    <t>total</t>
  </si>
  <si>
    <t>Answers</t>
  </si>
  <si>
    <t xml:space="preserve">(i) </t>
  </si>
  <si>
    <t>7.9 min, $1,672</t>
  </si>
  <si>
    <t>(ii)</t>
  </si>
  <si>
    <t>18 min., $2430</t>
  </si>
  <si>
    <t>Alpha airlines Real-Time Flight Management (a)</t>
  </si>
  <si>
    <t>Delays that affect outgoing flights</t>
  </si>
  <si>
    <t>Outbound Delays</t>
  </si>
  <si>
    <t>This solution uses the 'max' function to ensure that each outbound flight waits for all inbound passengers.</t>
  </si>
  <si>
    <t xml:space="preserve">  Because the max function can create 'jumps' or 'breaks' in the objective, GRG Solver sometimes gets stuck at a local optima.</t>
  </si>
  <si>
    <t>Alpha Airlines Real-Time Flight Management (b)</t>
  </si>
  <si>
    <t>Total</t>
  </si>
  <si>
    <t xml:space="preserve">  each outbound flight waits for all inbound passengers.</t>
  </si>
  <si>
    <t>This solution avoids the use of the 'max' function by using new decision variables and constraints to ensure that</t>
  </si>
  <si>
    <t>To see why this may be useful, refer to "solt1" on the previous worksheet.</t>
  </si>
  <si>
    <r>
      <t xml:space="preserve">  </t>
    </r>
    <r>
      <rPr>
        <sz val="10"/>
        <rFont val="Arial"/>
        <family val="2"/>
      </rPr>
      <t>To ensure a good solution, try multiple starting points, or use the model shown on the next worksheet, "solt2"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</si>
</sst>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_(&quot;$&quot;* #,##0_);_(&quot;$&quot;* \(#,##0\);_(&quot;$&quot;* &quot;-&quot;??_);_(@_)"/>
    <numFmt numFmtId="170" formatCode="_(* #,##0_);_(* \(#,##0\);_(* &quot;-&quot;??_);_(@_)"/>
    <numFmt numFmtId="172" formatCode="0.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i/>
      <sz val="10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44" fontId="10" fillId="0" borderId="0" xfId="2" applyFont="1"/>
    <xf numFmtId="0" fontId="1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8" fontId="0" fillId="0" borderId="0" xfId="0" applyNumberFormat="1"/>
    <xf numFmtId="170" fontId="0" fillId="0" borderId="0" xfId="1" applyNumberFormat="1" applyFont="1"/>
    <xf numFmtId="164" fontId="1" fillId="0" borderId="0" xfId="0" applyNumberFormat="1" applyFont="1"/>
    <xf numFmtId="164" fontId="1" fillId="2" borderId="1" xfId="0" applyNumberFormat="1" applyFont="1" applyFill="1" applyBorder="1"/>
    <xf numFmtId="166" fontId="1" fillId="3" borderId="1" xfId="2" applyNumberFormat="1" applyFont="1" applyFill="1" applyBorder="1"/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9" fillId="0" borderId="0" xfId="0" applyFont="1" applyFill="1" applyBorder="1"/>
    <xf numFmtId="0" fontId="0" fillId="0" borderId="0" xfId="0" quotePrefix="1"/>
    <xf numFmtId="0" fontId="9" fillId="0" borderId="0" xfId="0" applyFont="1" applyAlignment="1">
      <alignment horizontal="right"/>
    </xf>
    <xf numFmtId="172" fontId="0" fillId="0" borderId="0" xfId="0" applyNumberFormat="1"/>
    <xf numFmtId="44" fontId="1" fillId="3" borderId="1" xfId="2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15" fillId="0" borderId="0" xfId="0" applyFont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Alignment="1">
      <alignment horizontal="right" wrapText="1"/>
    </xf>
    <xf numFmtId="44" fontId="7" fillId="0" borderId="0" xfId="2" applyFont="1" applyAlignment="1">
      <alignment horizontal="left" wrapText="1"/>
    </xf>
    <xf numFmtId="0" fontId="7" fillId="0" borderId="0" xfId="0" applyFont="1" applyAlignment="1">
      <alignment horizontal="left" wrapText="1"/>
    </xf>
    <xf numFmtId="164" fontId="0" fillId="0" borderId="4" xfId="0" applyNumberFormat="1" applyBorder="1"/>
    <xf numFmtId="164" fontId="0" fillId="0" borderId="5" xfId="0" applyNumberFormat="1" applyBorder="1"/>
    <xf numFmtId="0" fontId="2" fillId="0" borderId="6" xfId="0" applyFon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164" fontId="0" fillId="0" borderId="9" xfId="0" applyNumberFormat="1" applyBorder="1"/>
    <xf numFmtId="0" fontId="9" fillId="0" borderId="4" xfId="0" applyFont="1" applyBorder="1" applyAlignment="1">
      <alignment horizontal="left" wrapText="1"/>
    </xf>
    <xf numFmtId="0" fontId="9" fillId="0" borderId="6" xfId="0" applyFont="1" applyBorder="1"/>
    <xf numFmtId="0" fontId="9" fillId="0" borderId="7" xfId="0" applyFont="1" applyBorder="1" applyAlignment="1">
      <alignment horizontal="left" wrapText="1"/>
    </xf>
    <xf numFmtId="164" fontId="0" fillId="0" borderId="3" xfId="0" applyNumberFormat="1" applyBorder="1"/>
    <xf numFmtId="0" fontId="9" fillId="0" borderId="8" xfId="0" applyFont="1" applyBorder="1" applyAlignment="1">
      <alignment horizontal="left" wrapText="1"/>
    </xf>
    <xf numFmtId="0" fontId="9" fillId="0" borderId="0" xfId="0" applyFont="1" applyBorder="1"/>
    <xf numFmtId="0" fontId="2" fillId="0" borderId="0" xfId="0" applyFont="1" applyAlignment="1">
      <alignment horizontal="right" wrapText="1"/>
    </xf>
    <xf numFmtId="0" fontId="0" fillId="0" borderId="2" xfId="0" applyBorder="1"/>
    <xf numFmtId="0" fontId="0" fillId="0" borderId="9" xfId="0" applyBorder="1"/>
    <xf numFmtId="0" fontId="2" fillId="0" borderId="7" xfId="0" applyFont="1" applyBorder="1"/>
    <xf numFmtId="0" fontId="2" fillId="0" borderId="0" xfId="0" applyFont="1" applyBorder="1"/>
    <xf numFmtId="0" fontId="5" fillId="0" borderId="4" xfId="0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164" fontId="9" fillId="0" borderId="0" xfId="0" applyNumberFormat="1" applyFont="1" applyBorder="1"/>
    <xf numFmtId="0" fontId="2" fillId="0" borderId="8" xfId="0" applyFont="1" applyBorder="1" applyAlignment="1">
      <alignment horizontal="left" wrapText="1"/>
    </xf>
    <xf numFmtId="164" fontId="9" fillId="0" borderId="2" xfId="0" applyNumberFormat="1" applyFont="1" applyBorder="1"/>
    <xf numFmtId="0" fontId="2" fillId="0" borderId="5" xfId="0" applyFont="1" applyBorder="1" applyAlignment="1">
      <alignment horizontal="center"/>
    </xf>
    <xf numFmtId="170" fontId="1" fillId="0" borderId="0" xfId="1" applyNumberFormat="1" applyFo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/>
  </sheetViews>
  <sheetFormatPr defaultColWidth="3.7109375" defaultRowHeight="12.75" x14ac:dyDescent="0.2"/>
  <cols>
    <col min="1" max="1" width="11.28515625" style="1" customWidth="1"/>
    <col min="2" max="2" width="20.5703125" customWidth="1"/>
    <col min="3" max="3" width="10.140625" customWidth="1"/>
    <col min="4" max="4" width="5.140625" customWidth="1"/>
    <col min="5" max="5" width="7.5703125" customWidth="1"/>
    <col min="6" max="6" width="5.28515625" customWidth="1"/>
    <col min="7" max="8" width="5.140625" style="3" customWidth="1"/>
    <col min="9" max="9" width="5.140625" customWidth="1"/>
    <col min="10" max="11" width="5.42578125" customWidth="1"/>
    <col min="12" max="12" width="5.42578125" style="3" customWidth="1"/>
    <col min="13" max="13" width="5.140625" style="3" customWidth="1"/>
    <col min="14" max="14" width="5.140625" customWidth="1"/>
    <col min="15" max="15" width="16.5703125" customWidth="1"/>
    <col min="16" max="16" width="5.140625" customWidth="1"/>
    <col min="17" max="17" width="6" customWidth="1"/>
    <col min="18" max="18" width="5.140625" customWidth="1"/>
    <col min="19" max="21" width="5.7109375" customWidth="1"/>
  </cols>
  <sheetData>
    <row r="1" spans="1:13" s="1" customFormat="1" x14ac:dyDescent="0.2">
      <c r="A1" s="1" t="s">
        <v>37</v>
      </c>
      <c r="G1" s="2"/>
      <c r="H1" s="2"/>
      <c r="L1" s="2"/>
      <c r="M1" s="2"/>
    </row>
    <row r="3" spans="1:13" x14ac:dyDescent="0.2">
      <c r="A3" s="1" t="s">
        <v>0</v>
      </c>
      <c r="B3" s="12" t="s">
        <v>4</v>
      </c>
      <c r="G3"/>
      <c r="H3"/>
      <c r="L3"/>
      <c r="M3"/>
    </row>
    <row r="4" spans="1:13" x14ac:dyDescent="0.2">
      <c r="B4" s="12" t="s">
        <v>5</v>
      </c>
      <c r="C4">
        <v>7.5</v>
      </c>
      <c r="G4"/>
      <c r="H4"/>
      <c r="L4"/>
      <c r="M4"/>
    </row>
    <row r="5" spans="1:13" x14ac:dyDescent="0.2">
      <c r="B5" s="12" t="s">
        <v>6</v>
      </c>
      <c r="C5">
        <v>2</v>
      </c>
      <c r="G5"/>
      <c r="H5"/>
      <c r="L5"/>
      <c r="M5"/>
    </row>
    <row r="6" spans="1:13" x14ac:dyDescent="0.2">
      <c r="G6"/>
      <c r="H6"/>
      <c r="L6"/>
      <c r="M6"/>
    </row>
    <row r="7" spans="1:13" x14ac:dyDescent="0.2">
      <c r="B7" s="12" t="s">
        <v>7</v>
      </c>
      <c r="C7" s="21">
        <v>0.45</v>
      </c>
      <c r="D7" s="12" t="s">
        <v>16</v>
      </c>
      <c r="G7"/>
      <c r="H7"/>
      <c r="L7"/>
      <c r="M7"/>
    </row>
    <row r="8" spans="1:13" x14ac:dyDescent="0.2">
      <c r="B8" s="12" t="s">
        <v>8</v>
      </c>
      <c r="C8">
        <v>265</v>
      </c>
      <c r="G8"/>
      <c r="H8"/>
      <c r="L8"/>
      <c r="M8"/>
    </row>
    <row r="9" spans="1:13" x14ac:dyDescent="0.2">
      <c r="G9"/>
      <c r="H9"/>
      <c r="L9"/>
      <c r="M9"/>
    </row>
    <row r="10" spans="1:13" x14ac:dyDescent="0.2">
      <c r="B10" s="12" t="s">
        <v>11</v>
      </c>
      <c r="C10" s="12">
        <v>18</v>
      </c>
      <c r="G10"/>
      <c r="H10"/>
      <c r="L10"/>
      <c r="M10"/>
    </row>
    <row r="11" spans="1:13" x14ac:dyDescent="0.2">
      <c r="C11" s="7"/>
      <c r="G11"/>
      <c r="H11"/>
      <c r="L11"/>
      <c r="M11"/>
    </row>
    <row r="12" spans="1:13" ht="12" customHeight="1" x14ac:dyDescent="0.2">
      <c r="A12" s="1" t="s">
        <v>1</v>
      </c>
      <c r="B12" s="20" t="s">
        <v>9</v>
      </c>
      <c r="C12" s="24">
        <v>7.9499999144851783</v>
      </c>
      <c r="G12"/>
      <c r="H12"/>
      <c r="L12"/>
      <c r="M12"/>
    </row>
    <row r="13" spans="1:13" x14ac:dyDescent="0.2">
      <c r="G13"/>
      <c r="H13"/>
      <c r="L13"/>
      <c r="M13"/>
    </row>
    <row r="14" spans="1:13" x14ac:dyDescent="0.2">
      <c r="G14"/>
      <c r="H14"/>
      <c r="L14"/>
      <c r="M14"/>
    </row>
    <row r="15" spans="1:13" x14ac:dyDescent="0.2">
      <c r="A15" s="1" t="s">
        <v>2</v>
      </c>
      <c r="B15" s="37" t="s">
        <v>10</v>
      </c>
      <c r="C15" s="25">
        <f>C18+C19</f>
        <v>1672.4812499999998</v>
      </c>
      <c r="G15"/>
      <c r="H15"/>
      <c r="L15"/>
      <c r="M15"/>
    </row>
    <row r="16" spans="1:13" x14ac:dyDescent="0.2">
      <c r="G16"/>
      <c r="H16"/>
      <c r="L16"/>
      <c r="M16"/>
    </row>
    <row r="17" spans="1:29" x14ac:dyDescent="0.2">
      <c r="A17" s="1" t="s">
        <v>12</v>
      </c>
      <c r="G17"/>
      <c r="H17"/>
      <c r="L17"/>
      <c r="M17"/>
      <c r="P17" s="6"/>
      <c r="Q17" s="6"/>
      <c r="U17" s="8"/>
      <c r="V17" s="9"/>
      <c r="W17" s="9"/>
      <c r="X17" s="9"/>
    </row>
    <row r="18" spans="1:29" s="10" customFormat="1" x14ac:dyDescent="0.2">
      <c r="B18" s="11" t="s">
        <v>13</v>
      </c>
      <c r="C18" s="26">
        <f>C4*(C12^C5)</f>
        <v>474.01873980235752</v>
      </c>
      <c r="D18"/>
      <c r="E18" s="28"/>
      <c r="F18"/>
      <c r="G18"/>
      <c r="H18"/>
      <c r="I18"/>
      <c r="J18"/>
      <c r="K18"/>
      <c r="L18"/>
      <c r="M18"/>
      <c r="N18"/>
      <c r="O18"/>
      <c r="P18"/>
      <c r="Q18"/>
      <c r="R18"/>
      <c r="U18" s="9"/>
      <c r="V18" s="9"/>
      <c r="W18" s="9"/>
      <c r="X18" s="9"/>
    </row>
    <row r="19" spans="1:29" x14ac:dyDescent="0.2">
      <c r="B19" s="11" t="s">
        <v>14</v>
      </c>
      <c r="C19" s="22">
        <f>(C10-C12)*C7*C8</f>
        <v>1198.4625101976424</v>
      </c>
      <c r="G19"/>
      <c r="H19"/>
      <c r="L19"/>
      <c r="M19"/>
      <c r="U19" s="9"/>
      <c r="V19" s="9"/>
      <c r="W19" s="9"/>
      <c r="X19" s="9"/>
      <c r="Y19" s="10"/>
    </row>
    <row r="20" spans="1:29" s="10" customFormat="1" x14ac:dyDescent="0.2">
      <c r="B20" s="11" t="s">
        <v>15</v>
      </c>
      <c r="C20" s="23">
        <f>C12</f>
        <v>7.9499999144851783</v>
      </c>
      <c r="D20" s="5" t="s">
        <v>3</v>
      </c>
      <c r="E20">
        <f>C10</f>
        <v>18</v>
      </c>
      <c r="F20"/>
      <c r="G20"/>
      <c r="H20"/>
      <c r="I20"/>
      <c r="J20"/>
      <c r="K20"/>
      <c r="L20"/>
      <c r="M20"/>
      <c r="N20"/>
      <c r="O20"/>
      <c r="P20"/>
      <c r="Q20"/>
      <c r="R20"/>
      <c r="U20" s="9"/>
      <c r="V20" s="9"/>
      <c r="W20" s="9"/>
      <c r="X20" s="9"/>
      <c r="Y20"/>
    </row>
    <row r="21" spans="1:29" x14ac:dyDescent="0.2">
      <c r="B21" s="11"/>
      <c r="G21"/>
      <c r="H21"/>
      <c r="L21"/>
      <c r="M21"/>
      <c r="U21" s="9"/>
      <c r="V21" s="9"/>
      <c r="W21" s="9"/>
      <c r="X21" s="9"/>
      <c r="Y21" s="10"/>
    </row>
    <row r="22" spans="1:29" x14ac:dyDescent="0.2">
      <c r="B22" s="11"/>
      <c r="G22"/>
      <c r="H22"/>
      <c r="L22"/>
      <c r="M22"/>
      <c r="U22" s="9"/>
      <c r="V22" s="9"/>
      <c r="W22" s="9"/>
      <c r="X22" s="9"/>
    </row>
    <row r="23" spans="1:29" x14ac:dyDescent="0.2">
      <c r="B23" s="11"/>
      <c r="C23" s="32">
        <f>3.5*4</f>
        <v>14</v>
      </c>
      <c r="G23"/>
      <c r="H23"/>
      <c r="L23"/>
      <c r="M23"/>
      <c r="U23" s="9"/>
      <c r="V23" s="9"/>
      <c r="W23" s="9"/>
      <c r="X23" s="9"/>
    </row>
    <row r="24" spans="1:29" x14ac:dyDescent="0.2">
      <c r="B24" s="11"/>
      <c r="G24"/>
      <c r="H24"/>
      <c r="L24"/>
      <c r="M24"/>
      <c r="U24" s="12"/>
      <c r="V24" s="12"/>
      <c r="W24" s="12"/>
    </row>
    <row r="25" spans="1:29" s="10" customFormat="1" x14ac:dyDescent="0.2">
      <c r="A25" s="36" t="s">
        <v>32</v>
      </c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U25" s="8"/>
      <c r="V25" s="13"/>
      <c r="W25" s="13"/>
      <c r="X25" s="13"/>
      <c r="Y25" s="13"/>
      <c r="Z25" s="13"/>
      <c r="AA25" s="13"/>
    </row>
    <row r="26" spans="1:29" x14ac:dyDescent="0.2">
      <c r="B26" s="11"/>
      <c r="G26"/>
      <c r="H26"/>
      <c r="L26"/>
      <c r="M26"/>
      <c r="U26" s="13"/>
      <c r="V26" s="13"/>
      <c r="W26" s="13"/>
      <c r="X26" s="13"/>
      <c r="Y26" s="13"/>
      <c r="Z26" s="13"/>
      <c r="AA26" s="13"/>
    </row>
    <row r="27" spans="1:29" x14ac:dyDescent="0.2">
      <c r="A27" s="1" t="s">
        <v>33</v>
      </c>
      <c r="B27" s="11" t="s">
        <v>34</v>
      </c>
      <c r="G27"/>
      <c r="H27"/>
      <c r="L27"/>
      <c r="M27"/>
      <c r="U27" s="13"/>
      <c r="V27" s="13"/>
      <c r="W27" s="13"/>
      <c r="X27" s="13"/>
      <c r="Y27" s="13"/>
      <c r="Z27" s="13"/>
      <c r="AA27" s="13"/>
    </row>
    <row r="28" spans="1:29" s="10" customFormat="1" x14ac:dyDescent="0.2">
      <c r="A28" s="36" t="s">
        <v>35</v>
      </c>
      <c r="B28" s="11" t="s">
        <v>36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/>
      <c r="Q28"/>
      <c r="U28" s="13"/>
      <c r="V28" s="13"/>
      <c r="W28" s="13"/>
      <c r="X28" s="13"/>
      <c r="Y28" s="13"/>
      <c r="Z28" s="13"/>
      <c r="AA28" s="13"/>
      <c r="AB28" s="9"/>
      <c r="AC28" s="9"/>
    </row>
    <row r="29" spans="1:29" s="10" customFormat="1" x14ac:dyDescent="0.2">
      <c r="B29" s="1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/>
      <c r="Q2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">
      <c r="B30" s="1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"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">
      <c r="A32"/>
      <c r="G32"/>
      <c r="H32"/>
      <c r="L32"/>
      <c r="M32"/>
    </row>
    <row r="33" spans="1:21" x14ac:dyDescent="0.2">
      <c r="A33"/>
      <c r="G33"/>
      <c r="H33"/>
      <c r="L33"/>
      <c r="M33"/>
    </row>
    <row r="34" spans="1:21" x14ac:dyDescent="0.2">
      <c r="A34"/>
      <c r="G34"/>
      <c r="H34"/>
      <c r="L34"/>
      <c r="M34"/>
    </row>
    <row r="35" spans="1:21" x14ac:dyDescent="0.2">
      <c r="A35"/>
      <c r="G35"/>
      <c r="H35"/>
      <c r="L35"/>
      <c r="M35"/>
    </row>
    <row r="36" spans="1:21" x14ac:dyDescent="0.2">
      <c r="A36"/>
      <c r="G36"/>
      <c r="H36"/>
      <c r="L36"/>
      <c r="M36"/>
    </row>
    <row r="37" spans="1:21" x14ac:dyDescent="0.2">
      <c r="A37"/>
      <c r="G37"/>
      <c r="H37"/>
      <c r="L37"/>
      <c r="M37"/>
    </row>
    <row r="38" spans="1:21" s="17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s="17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s="17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s="17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17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">
      <c r="A43"/>
      <c r="G43"/>
      <c r="H43"/>
      <c r="L43"/>
      <c r="M43"/>
    </row>
    <row r="44" spans="1:21" x14ac:dyDescent="0.2">
      <c r="A44" s="14"/>
      <c r="B44" s="1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">
      <c r="A45" s="1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6"/>
      <c r="N45" s="16"/>
      <c r="O45" s="16"/>
      <c r="P45" s="16"/>
      <c r="Q45" s="16"/>
      <c r="R45" s="16"/>
      <c r="S45" s="16"/>
      <c r="T45" s="16"/>
      <c r="U45" s="16"/>
    </row>
    <row r="46" spans="1:21" x14ac:dyDescent="0.2">
      <c r="A46" s="14"/>
      <c r="B46" s="1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6"/>
      <c r="N46" s="16"/>
      <c r="O46" s="16"/>
      <c r="P46" s="16"/>
      <c r="Q46" s="16"/>
      <c r="R46" s="16"/>
      <c r="S46" s="16"/>
      <c r="T46" s="16"/>
      <c r="U46" s="16"/>
    </row>
    <row r="47" spans="1:21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2">
      <c r="A48" s="14"/>
      <c r="B48" s="18"/>
      <c r="C48" s="1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s="15"/>
      <c r="B49" s="18"/>
      <c r="C49" s="1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s="15"/>
      <c r="B50" s="18"/>
      <c r="C50" s="1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B51" s="18"/>
      <c r="C51" s="19"/>
      <c r="D51" s="13"/>
      <c r="E51" s="12"/>
      <c r="F51" s="12"/>
      <c r="G51" s="10"/>
      <c r="H51" s="10"/>
      <c r="I51" s="12"/>
      <c r="J51" s="12"/>
      <c r="K51" s="12"/>
      <c r="L51" s="1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9"/>
  <sheetViews>
    <sheetView zoomScaleNormal="100" workbookViewId="0">
      <selection activeCell="F20" sqref="F20"/>
    </sheetView>
  </sheetViews>
  <sheetFormatPr defaultColWidth="3.7109375" defaultRowHeight="12.75" x14ac:dyDescent="0.2"/>
  <cols>
    <col min="1" max="1" width="22" style="1" customWidth="1"/>
    <col min="2" max="2" width="16.5703125" style="39" customWidth="1"/>
    <col min="3" max="3" width="15.85546875" customWidth="1"/>
    <col min="4" max="4" width="10.42578125" customWidth="1"/>
    <col min="5" max="6" width="10.7109375" customWidth="1"/>
    <col min="7" max="7" width="7.42578125" customWidth="1"/>
    <col min="8" max="8" width="8" style="3" customWidth="1"/>
    <col min="9" max="9" width="5.140625" style="3" customWidth="1"/>
    <col min="10" max="10" width="5.140625" customWidth="1"/>
    <col min="11" max="12" width="5.42578125" customWidth="1"/>
    <col min="13" max="13" width="5.42578125" style="3" customWidth="1"/>
    <col min="14" max="14" width="5.140625" style="3" customWidth="1"/>
    <col min="15" max="15" width="5.140625" customWidth="1"/>
    <col min="16" max="16" width="16.5703125" customWidth="1"/>
    <col min="17" max="17" width="5.140625" customWidth="1"/>
    <col min="18" max="18" width="6" customWidth="1"/>
    <col min="19" max="19" width="5.140625" customWidth="1"/>
    <col min="20" max="22" width="5.7109375" customWidth="1"/>
  </cols>
  <sheetData>
    <row r="1" spans="1:14" s="1" customFormat="1" x14ac:dyDescent="0.2">
      <c r="A1" s="1" t="s">
        <v>42</v>
      </c>
      <c r="B1" s="39"/>
      <c r="H1" s="2"/>
      <c r="I1" s="2"/>
      <c r="M1" s="2"/>
      <c r="N1" s="2"/>
    </row>
    <row r="2" spans="1:14" x14ac:dyDescent="0.2">
      <c r="A2" s="12" t="s">
        <v>40</v>
      </c>
    </row>
    <row r="3" spans="1:14" x14ac:dyDescent="0.2">
      <c r="A3" s="12" t="s">
        <v>41</v>
      </c>
    </row>
    <row r="4" spans="1:14" x14ac:dyDescent="0.2">
      <c r="A4" s="1" t="s">
        <v>47</v>
      </c>
    </row>
    <row r="6" spans="1:14" ht="25.5" x14ac:dyDescent="0.2">
      <c r="A6" s="1" t="s">
        <v>0</v>
      </c>
      <c r="B6" s="39" t="s">
        <v>4</v>
      </c>
      <c r="H6"/>
      <c r="I6"/>
      <c r="M6"/>
      <c r="N6"/>
    </row>
    <row r="7" spans="1:14" x14ac:dyDescent="0.2">
      <c r="B7" s="39" t="s">
        <v>5</v>
      </c>
      <c r="C7">
        <v>7.5</v>
      </c>
      <c r="H7"/>
      <c r="I7"/>
      <c r="M7"/>
      <c r="N7"/>
    </row>
    <row r="8" spans="1:14" x14ac:dyDescent="0.2">
      <c r="B8" s="39" t="s">
        <v>6</v>
      </c>
      <c r="C8">
        <v>2</v>
      </c>
      <c r="H8"/>
      <c r="I8"/>
      <c r="M8"/>
      <c r="N8"/>
    </row>
    <row r="9" spans="1:14" x14ac:dyDescent="0.2">
      <c r="H9"/>
      <c r="I9"/>
      <c r="M9"/>
      <c r="N9"/>
    </row>
    <row r="10" spans="1:14" x14ac:dyDescent="0.2">
      <c r="B10" s="39" t="s">
        <v>7</v>
      </c>
      <c r="C10">
        <v>0.45</v>
      </c>
      <c r="D10" s="12" t="s">
        <v>16</v>
      </c>
      <c r="H10"/>
      <c r="I10"/>
      <c r="M10"/>
      <c r="N10"/>
    </row>
    <row r="11" spans="1:14" x14ac:dyDescent="0.2">
      <c r="C11" s="21"/>
      <c r="D11" s="12"/>
      <c r="H11"/>
      <c r="I11"/>
      <c r="M11"/>
      <c r="N11"/>
    </row>
    <row r="12" spans="1:14" x14ac:dyDescent="0.2">
      <c r="B12" s="40" t="s">
        <v>18</v>
      </c>
      <c r="C12" s="34">
        <v>1</v>
      </c>
      <c r="D12" s="34">
        <v>2</v>
      </c>
      <c r="E12" s="34">
        <v>3</v>
      </c>
      <c r="F12" s="34">
        <v>4</v>
      </c>
      <c r="G12" s="12" t="s">
        <v>31</v>
      </c>
      <c r="H12"/>
      <c r="I12"/>
      <c r="M12"/>
      <c r="N12"/>
    </row>
    <row r="13" spans="1:14" x14ac:dyDescent="0.2">
      <c r="B13" s="41">
        <v>5</v>
      </c>
      <c r="C13">
        <v>55</v>
      </c>
      <c r="D13">
        <v>71</v>
      </c>
      <c r="E13">
        <v>90</v>
      </c>
      <c r="F13">
        <v>52</v>
      </c>
      <c r="G13">
        <f>SUM(C13:F13)</f>
        <v>268</v>
      </c>
      <c r="H13"/>
      <c r="I13"/>
      <c r="M13"/>
      <c r="N13"/>
    </row>
    <row r="14" spans="1:14" x14ac:dyDescent="0.2">
      <c r="B14" s="41">
        <v>6</v>
      </c>
      <c r="C14">
        <v>0</v>
      </c>
      <c r="D14">
        <v>0</v>
      </c>
      <c r="E14">
        <v>130</v>
      </c>
      <c r="F14">
        <v>12</v>
      </c>
      <c r="G14">
        <f>SUM(C14:F14)</f>
        <v>142</v>
      </c>
      <c r="H14"/>
      <c r="I14"/>
      <c r="M14"/>
      <c r="N14"/>
    </row>
    <row r="15" spans="1:14" x14ac:dyDescent="0.2">
      <c r="B15" s="41">
        <v>7</v>
      </c>
      <c r="C15">
        <v>92</v>
      </c>
      <c r="D15">
        <v>56</v>
      </c>
      <c r="E15">
        <v>44</v>
      </c>
      <c r="F15">
        <v>78</v>
      </c>
      <c r="G15">
        <f>SUM(C15:F15)</f>
        <v>270</v>
      </c>
      <c r="H15"/>
      <c r="I15"/>
      <c r="M15"/>
      <c r="N15"/>
    </row>
    <row r="16" spans="1:14" x14ac:dyDescent="0.2">
      <c r="B16" s="41">
        <v>8</v>
      </c>
      <c r="C16">
        <v>118</v>
      </c>
      <c r="D16">
        <v>17</v>
      </c>
      <c r="E16">
        <v>7</v>
      </c>
      <c r="F16">
        <v>5</v>
      </c>
      <c r="G16">
        <f>SUM(C16:F16)</f>
        <v>147</v>
      </c>
      <c r="H16"/>
      <c r="I16"/>
      <c r="M16"/>
      <c r="N16"/>
    </row>
    <row r="17" spans="1:25" x14ac:dyDescent="0.2">
      <c r="B17" s="39" t="s">
        <v>31</v>
      </c>
      <c r="C17">
        <f>SUM(C13:C16)</f>
        <v>265</v>
      </c>
      <c r="D17">
        <f>SUM(D13:D16)</f>
        <v>144</v>
      </c>
      <c r="E17">
        <f>SUM(E13:E16)</f>
        <v>271</v>
      </c>
      <c r="F17">
        <f>SUM(F13:F16)</f>
        <v>147</v>
      </c>
      <c r="G17">
        <f>SUM(C17:F17)</f>
        <v>827</v>
      </c>
      <c r="H17"/>
      <c r="I17"/>
      <c r="M17"/>
      <c r="N17"/>
    </row>
    <row r="18" spans="1:25" x14ac:dyDescent="0.2">
      <c r="C18" s="30" t="s">
        <v>17</v>
      </c>
      <c r="H18"/>
      <c r="I18"/>
      <c r="M18"/>
      <c r="N18"/>
    </row>
    <row r="19" spans="1:25" x14ac:dyDescent="0.2">
      <c r="B19" s="39" t="s">
        <v>11</v>
      </c>
      <c r="C19">
        <v>18</v>
      </c>
      <c r="D19">
        <v>15</v>
      </c>
      <c r="E19">
        <v>8</v>
      </c>
      <c r="F19">
        <v>6</v>
      </c>
      <c r="H19"/>
      <c r="I19"/>
      <c r="M19"/>
      <c r="N19"/>
    </row>
    <row r="20" spans="1:25" x14ac:dyDescent="0.2">
      <c r="H20"/>
      <c r="I20"/>
      <c r="M20"/>
      <c r="N20"/>
    </row>
    <row r="21" spans="1:25" x14ac:dyDescent="0.2">
      <c r="H21"/>
      <c r="I21"/>
      <c r="M21"/>
      <c r="N21"/>
    </row>
    <row r="22" spans="1:25" x14ac:dyDescent="0.2">
      <c r="A22" s="1" t="s">
        <v>1</v>
      </c>
      <c r="C22" s="12" t="s">
        <v>9</v>
      </c>
      <c r="H22"/>
      <c r="I22"/>
      <c r="M22"/>
      <c r="N22"/>
    </row>
    <row r="23" spans="1:25" x14ac:dyDescent="0.2">
      <c r="B23" s="39" t="s">
        <v>18</v>
      </c>
      <c r="C23">
        <v>1</v>
      </c>
      <c r="D23">
        <v>2</v>
      </c>
      <c r="E23">
        <v>3</v>
      </c>
      <c r="F23">
        <v>4</v>
      </c>
      <c r="H23"/>
      <c r="I23"/>
      <c r="M23"/>
      <c r="N23"/>
    </row>
    <row r="24" spans="1:25" ht="12" customHeight="1" x14ac:dyDescent="0.2">
      <c r="C24" s="24">
        <v>11.725558074858753</v>
      </c>
      <c r="D24" s="24">
        <v>8.7255580772055765</v>
      </c>
      <c r="E24" s="24">
        <v>3.1570870671097886</v>
      </c>
      <c r="F24" s="24">
        <v>1.1565838621628475</v>
      </c>
      <c r="H24"/>
      <c r="I24"/>
      <c r="M24"/>
      <c r="N24"/>
    </row>
    <row r="25" spans="1:25" ht="12" customHeight="1" x14ac:dyDescent="0.2">
      <c r="C25" s="27"/>
      <c r="D25" s="27"/>
      <c r="E25" s="27"/>
      <c r="F25" s="27"/>
      <c r="H25"/>
      <c r="I25"/>
      <c r="M25"/>
      <c r="N25"/>
    </row>
    <row r="26" spans="1:25" x14ac:dyDescent="0.2">
      <c r="B26" s="42"/>
      <c r="C26" s="29"/>
      <c r="H26"/>
      <c r="I26"/>
      <c r="M26"/>
      <c r="N26"/>
    </row>
    <row r="27" spans="1:25" x14ac:dyDescent="0.2">
      <c r="H27"/>
      <c r="I27"/>
      <c r="M27"/>
      <c r="N27"/>
    </row>
    <row r="28" spans="1:25" x14ac:dyDescent="0.2">
      <c r="A28" s="1" t="s">
        <v>2</v>
      </c>
      <c r="B28" s="39" t="s">
        <v>10</v>
      </c>
      <c r="C28" s="33">
        <f>SUM(C46:F46)+SUM(D48:D51)</f>
        <v>3930.5582214208353</v>
      </c>
      <c r="H28"/>
      <c r="I28"/>
      <c r="M28"/>
      <c r="N28"/>
    </row>
    <row r="29" spans="1:25" x14ac:dyDescent="0.2">
      <c r="H29"/>
      <c r="I29"/>
      <c r="M29"/>
      <c r="N29"/>
    </row>
    <row r="30" spans="1:25" x14ac:dyDescent="0.2">
      <c r="H30"/>
      <c r="I30"/>
      <c r="M30"/>
      <c r="N30"/>
    </row>
    <row r="31" spans="1:25" x14ac:dyDescent="0.2">
      <c r="A31" s="1" t="s">
        <v>19</v>
      </c>
      <c r="B31" s="39" t="s">
        <v>18</v>
      </c>
      <c r="C31" s="54">
        <v>1</v>
      </c>
      <c r="D31" s="55">
        <v>2</v>
      </c>
      <c r="E31" s="55">
        <v>3</v>
      </c>
      <c r="F31" s="48">
        <v>4</v>
      </c>
      <c r="H31"/>
      <c r="I31"/>
      <c r="M31"/>
      <c r="N31"/>
      <c r="Q31" s="6"/>
      <c r="R31" s="6"/>
      <c r="V31" s="8"/>
      <c r="W31" s="9"/>
      <c r="X31" s="9"/>
      <c r="Y31" s="9"/>
    </row>
    <row r="32" spans="1:25" s="10" customFormat="1" ht="26.25" customHeight="1" x14ac:dyDescent="0.2">
      <c r="A32" s="1" t="s">
        <v>20</v>
      </c>
      <c r="B32" s="39" t="s">
        <v>21</v>
      </c>
      <c r="C32" s="51">
        <f>C19-C24</f>
        <v>6.2744419251412467</v>
      </c>
      <c r="D32" s="52">
        <f>D19-D24</f>
        <v>6.2744419227944235</v>
      </c>
      <c r="E32" s="52">
        <f>E19-E24</f>
        <v>4.8429129328902114</v>
      </c>
      <c r="F32" s="56">
        <f>F19-F24</f>
        <v>4.8434161378371527</v>
      </c>
      <c r="G32"/>
      <c r="H32"/>
      <c r="I32"/>
      <c r="J32"/>
      <c r="K32"/>
      <c r="L32"/>
      <c r="M32"/>
      <c r="N32"/>
      <c r="O32"/>
      <c r="P32"/>
      <c r="Q32"/>
      <c r="R32"/>
      <c r="S32"/>
      <c r="V32" s="9"/>
      <c r="W32" s="9"/>
      <c r="X32" s="9"/>
      <c r="Y32" s="9"/>
    </row>
    <row r="33" spans="1:30" x14ac:dyDescent="0.2">
      <c r="C33" s="22"/>
      <c r="H33"/>
      <c r="I33"/>
      <c r="M33"/>
      <c r="N33"/>
      <c r="V33" s="9"/>
      <c r="W33" s="9"/>
      <c r="X33" s="9"/>
      <c r="Y33" s="9"/>
      <c r="Z33" s="10"/>
    </row>
    <row r="34" spans="1:30" ht="25.5" x14ac:dyDescent="0.2">
      <c r="B34" s="39" t="s">
        <v>38</v>
      </c>
      <c r="C34" s="46">
        <f>C$32</f>
        <v>6.2744419251412467</v>
      </c>
      <c r="D34" s="47">
        <f t="shared" ref="D34:F37" si="0">D$32</f>
        <v>6.2744419227944235</v>
      </c>
      <c r="E34" s="47">
        <f t="shared" si="0"/>
        <v>4.8429129328902114</v>
      </c>
      <c r="F34" s="47">
        <f t="shared" si="0"/>
        <v>4.8434161378371527</v>
      </c>
      <c r="G34" s="48">
        <v>5</v>
      </c>
      <c r="I34"/>
      <c r="M34"/>
      <c r="N34"/>
      <c r="V34" s="9"/>
      <c r="W34" s="9"/>
      <c r="X34" s="9"/>
      <c r="Y34" s="9"/>
    </row>
    <row r="35" spans="1:30" x14ac:dyDescent="0.2">
      <c r="C35" s="49"/>
      <c r="D35" s="50"/>
      <c r="E35" s="50">
        <f t="shared" si="0"/>
        <v>4.8429129328902114</v>
      </c>
      <c r="F35" s="50">
        <f t="shared" si="0"/>
        <v>4.8434161378371527</v>
      </c>
      <c r="G35" s="35">
        <v>6</v>
      </c>
      <c r="I35"/>
      <c r="M35"/>
      <c r="N35"/>
      <c r="V35" s="9"/>
      <c r="W35" s="9"/>
      <c r="X35" s="9"/>
      <c r="Y35" s="9"/>
    </row>
    <row r="36" spans="1:30" x14ac:dyDescent="0.2">
      <c r="C36" s="49">
        <f>C$32</f>
        <v>6.2744419251412467</v>
      </c>
      <c r="D36" s="50">
        <f t="shared" si="0"/>
        <v>6.2744419227944235</v>
      </c>
      <c r="E36" s="50">
        <f t="shared" si="0"/>
        <v>4.8429129328902114</v>
      </c>
      <c r="F36" s="50">
        <f t="shared" si="0"/>
        <v>4.8434161378371527</v>
      </c>
      <c r="G36" s="35">
        <v>7</v>
      </c>
      <c r="I36"/>
      <c r="M36"/>
      <c r="N36"/>
      <c r="V36" s="9"/>
      <c r="W36" s="9"/>
      <c r="X36" s="9"/>
      <c r="Y36" s="9"/>
    </row>
    <row r="37" spans="1:30" x14ac:dyDescent="0.2">
      <c r="C37" s="51">
        <f>C$32</f>
        <v>6.2744419251412467</v>
      </c>
      <c r="D37" s="52">
        <f t="shared" si="0"/>
        <v>6.2744419227944235</v>
      </c>
      <c r="E37" s="52">
        <f t="shared" si="0"/>
        <v>4.8429129328902114</v>
      </c>
      <c r="F37" s="52">
        <f t="shared" si="0"/>
        <v>4.8434161378371527</v>
      </c>
      <c r="G37" s="53">
        <v>8</v>
      </c>
      <c r="I37"/>
      <c r="M37"/>
      <c r="N37"/>
      <c r="V37" s="9"/>
      <c r="W37" s="9"/>
      <c r="X37" s="9"/>
      <c r="Y37" s="9"/>
    </row>
    <row r="38" spans="1:30" x14ac:dyDescent="0.2">
      <c r="I38"/>
      <c r="M38"/>
      <c r="N38"/>
      <c r="V38" s="9"/>
      <c r="W38" s="9"/>
      <c r="X38" s="9"/>
      <c r="Y38" s="9"/>
    </row>
    <row r="39" spans="1:30" x14ac:dyDescent="0.2">
      <c r="A39" s="38" t="s">
        <v>25</v>
      </c>
      <c r="C39" s="57" t="s">
        <v>39</v>
      </c>
      <c r="D39" s="58"/>
      <c r="E39" s="4"/>
      <c r="F39" s="4"/>
      <c r="H39" s="12"/>
      <c r="I39"/>
      <c r="M39"/>
      <c r="N39"/>
      <c r="V39" s="9"/>
      <c r="W39" s="9"/>
      <c r="X39" s="9"/>
      <c r="Y39" s="9"/>
    </row>
    <row r="40" spans="1:30" x14ac:dyDescent="0.2">
      <c r="C40" s="59">
        <v>5</v>
      </c>
      <c r="D40" s="60">
        <f>MAX(C34:F34)</f>
        <v>6.2744419251412467</v>
      </c>
      <c r="E40" s="27"/>
      <c r="F40" s="27"/>
      <c r="H40"/>
      <c r="I40"/>
      <c r="M40"/>
      <c r="N40"/>
      <c r="V40" s="12"/>
      <c r="W40" s="12"/>
      <c r="X40" s="12"/>
    </row>
    <row r="41" spans="1:30" s="10" customFormat="1" x14ac:dyDescent="0.2">
      <c r="C41" s="59">
        <v>6</v>
      </c>
      <c r="D41" s="60">
        <f>MAX(C35:F35)</f>
        <v>4.8434161378371527</v>
      </c>
      <c r="E41" s="27"/>
      <c r="F41" s="27"/>
      <c r="H41"/>
      <c r="I41"/>
      <c r="J41"/>
      <c r="K41"/>
      <c r="L41"/>
      <c r="M41"/>
      <c r="N41"/>
      <c r="O41"/>
      <c r="P41"/>
      <c r="Q41"/>
      <c r="R41"/>
      <c r="S41"/>
      <c r="T41"/>
      <c r="V41" s="8"/>
      <c r="W41" s="13"/>
      <c r="X41" s="13"/>
      <c r="Y41" s="13"/>
      <c r="Z41" s="13"/>
      <c r="AA41" s="13"/>
      <c r="AB41" s="13"/>
    </row>
    <row r="42" spans="1:30" x14ac:dyDescent="0.2">
      <c r="C42" s="59">
        <v>7</v>
      </c>
      <c r="D42" s="60">
        <f>MAX(C36:F36)</f>
        <v>6.2744419251412467</v>
      </c>
      <c r="E42" s="27"/>
      <c r="F42" s="27"/>
      <c r="H42"/>
      <c r="I42"/>
      <c r="M42"/>
      <c r="N42"/>
      <c r="V42" s="13"/>
      <c r="W42" s="13"/>
      <c r="X42" s="13"/>
      <c r="Y42" s="13"/>
      <c r="Z42" s="13"/>
      <c r="AA42" s="13"/>
      <c r="AB42" s="13"/>
    </row>
    <row r="43" spans="1:30" x14ac:dyDescent="0.2">
      <c r="C43" s="61">
        <v>8</v>
      </c>
      <c r="D43" s="56">
        <f>MAX(C37:F37)</f>
        <v>6.2744419251412467</v>
      </c>
      <c r="E43" s="27"/>
      <c r="F43" s="27"/>
      <c r="H43"/>
      <c r="I43"/>
      <c r="M43"/>
      <c r="N43"/>
      <c r="V43" s="13"/>
      <c r="W43" s="13"/>
      <c r="X43" s="13"/>
      <c r="Y43" s="13"/>
      <c r="Z43" s="13"/>
      <c r="AA43" s="13"/>
      <c r="AB43" s="13"/>
    </row>
    <row r="44" spans="1:30" x14ac:dyDescent="0.2">
      <c r="H44"/>
      <c r="I44"/>
      <c r="M44"/>
      <c r="N44"/>
      <c r="V44" s="13"/>
      <c r="W44" s="13"/>
      <c r="X44" s="13"/>
      <c r="Y44" s="13"/>
      <c r="Z44" s="13"/>
      <c r="AA44" s="13"/>
      <c r="AB44" s="13"/>
    </row>
    <row r="45" spans="1:30" x14ac:dyDescent="0.2">
      <c r="C45" s="1">
        <v>1</v>
      </c>
      <c r="D45" s="1">
        <v>2</v>
      </c>
      <c r="E45" s="1">
        <v>3</v>
      </c>
      <c r="F45" s="1">
        <v>4</v>
      </c>
      <c r="H45"/>
      <c r="I45"/>
      <c r="M45"/>
      <c r="N45"/>
      <c r="V45" s="13"/>
      <c r="W45" s="13"/>
      <c r="X45" s="13"/>
      <c r="Y45" s="13"/>
      <c r="Z45" s="13"/>
      <c r="AA45" s="13"/>
      <c r="AB45" s="13"/>
    </row>
    <row r="46" spans="1:30" s="10" customFormat="1" x14ac:dyDescent="0.2">
      <c r="A46" s="1" t="s">
        <v>29</v>
      </c>
      <c r="B46" s="39" t="s">
        <v>30</v>
      </c>
      <c r="C46" s="26">
        <f>$C$7*C24^$C$8</f>
        <v>1031.1653412516398</v>
      </c>
      <c r="D46" s="26">
        <f>$C$7*D24^$C$8</f>
        <v>571.01522819015611</v>
      </c>
      <c r="E46" s="26">
        <f>$C$7*E24^$C$8</f>
        <v>74.753990619839158</v>
      </c>
      <c r="F46" s="26">
        <f>$C$7*F24^$C$8</f>
        <v>10.032646726616465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/>
      <c r="R46"/>
      <c r="V46" s="13"/>
      <c r="W46" s="13"/>
      <c r="X46" s="13"/>
      <c r="Y46" s="13"/>
      <c r="Z46" s="13"/>
      <c r="AA46" s="13"/>
      <c r="AB46" s="13"/>
      <c r="AC46" s="9"/>
      <c r="AD46" s="9"/>
    </row>
    <row r="47" spans="1:30" s="10" customForma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/>
      <c r="R47"/>
      <c r="V47" s="9"/>
      <c r="W47" s="9"/>
      <c r="X47" s="9"/>
      <c r="Y47" s="9"/>
      <c r="Z47" s="9"/>
      <c r="AA47" s="9"/>
      <c r="AB47" s="9"/>
      <c r="AC47" s="9"/>
      <c r="AD47" s="9"/>
    </row>
    <row r="48" spans="1:30" ht="25.5" x14ac:dyDescent="0.2">
      <c r="B48" s="39" t="s">
        <v>28</v>
      </c>
      <c r="C48" s="63">
        <v>5</v>
      </c>
      <c r="D48" s="78">
        <f>D40*G13*$C$10</f>
        <v>756.6976961720344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2">
      <c r="C49" s="63">
        <v>6</v>
      </c>
      <c r="D49" s="78">
        <f>D41*G14*$C$10</f>
        <v>309.49429120779405</v>
      </c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">
      <c r="A50"/>
      <c r="C50" s="63">
        <v>7</v>
      </c>
      <c r="D50" s="78">
        <f>D42*G15*$C$10</f>
        <v>762.34469390466154</v>
      </c>
      <c r="H50"/>
      <c r="I50"/>
      <c r="M50"/>
      <c r="N50"/>
    </row>
    <row r="51" spans="1:30" x14ac:dyDescent="0.2">
      <c r="A51"/>
      <c r="C51" s="63">
        <v>8</v>
      </c>
      <c r="D51" s="78">
        <f>D43*G16*$C$10</f>
        <v>415.05433334809351</v>
      </c>
      <c r="H51"/>
      <c r="I51"/>
      <c r="M51"/>
      <c r="N51"/>
    </row>
    <row r="52" spans="1:30" x14ac:dyDescent="0.2">
      <c r="A52"/>
      <c r="H52"/>
      <c r="I52"/>
      <c r="M52"/>
      <c r="N52"/>
    </row>
    <row r="53" spans="1:30" x14ac:dyDescent="0.2">
      <c r="A53"/>
      <c r="H53"/>
      <c r="I53"/>
      <c r="M53"/>
      <c r="N53"/>
    </row>
    <row r="54" spans="1:30" x14ac:dyDescent="0.2">
      <c r="A54"/>
      <c r="H54"/>
      <c r="I54"/>
      <c r="M54"/>
      <c r="N54"/>
    </row>
    <row r="55" spans="1:30" x14ac:dyDescent="0.2">
      <c r="A55"/>
      <c r="H55"/>
      <c r="I55"/>
      <c r="M55"/>
      <c r="N55"/>
    </row>
    <row r="56" spans="1:30" s="17" customFormat="1" x14ac:dyDescent="0.2">
      <c r="A56"/>
      <c r="B56" s="39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30" s="17" customFormat="1" x14ac:dyDescent="0.2">
      <c r="A57"/>
      <c r="B57" s="39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30" s="17" customFormat="1" x14ac:dyDescent="0.2">
      <c r="A58"/>
      <c r="B58" s="39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30" s="17" customFormat="1" x14ac:dyDescent="0.2">
      <c r="A59"/>
      <c r="B59" s="3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30" s="17" customFormat="1" x14ac:dyDescent="0.2">
      <c r="A60"/>
      <c r="B60" s="39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30" x14ac:dyDescent="0.2">
      <c r="A61"/>
      <c r="H61"/>
      <c r="I61"/>
      <c r="M61"/>
      <c r="N61"/>
    </row>
    <row r="62" spans="1:30" x14ac:dyDescent="0.2">
      <c r="A62" s="14"/>
      <c r="B62" s="4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6"/>
      <c r="O62" s="16"/>
      <c r="P62" s="16"/>
      <c r="Q62" s="16"/>
      <c r="R62" s="16"/>
      <c r="S62" s="16"/>
      <c r="T62" s="16"/>
      <c r="U62" s="16"/>
      <c r="V62" s="16"/>
    </row>
    <row r="63" spans="1:30" x14ac:dyDescent="0.2">
      <c r="A63" s="14"/>
      <c r="B63" s="45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6"/>
      <c r="O63" s="16"/>
      <c r="P63" s="16"/>
      <c r="Q63" s="16"/>
      <c r="R63" s="16"/>
      <c r="S63" s="16"/>
      <c r="T63" s="16"/>
      <c r="U63" s="16"/>
      <c r="V63" s="16"/>
    </row>
    <row r="64" spans="1:30" x14ac:dyDescent="0.2">
      <c r="A64" s="14"/>
      <c r="B64" s="4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">
      <c r="B65" s="4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4"/>
      <c r="B66" s="44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2">
      <c r="A67" s="15"/>
      <c r="B67" s="44"/>
      <c r="C67" s="1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x14ac:dyDescent="0.2">
      <c r="A68" s="15"/>
      <c r="B68" s="44"/>
      <c r="C68" s="1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B69" s="44"/>
      <c r="C69" s="19"/>
      <c r="D69" s="13"/>
      <c r="E69" s="12"/>
      <c r="F69" s="12"/>
      <c r="G69" s="12"/>
      <c r="H69" s="10"/>
      <c r="I69" s="10"/>
      <c r="J69" s="12"/>
      <c r="K69" s="12"/>
      <c r="L69" s="12"/>
      <c r="M69" s="10"/>
    </row>
  </sheetData>
  <pageMargins left="0.75" right="0.75" top="1" bottom="1" header="0.5" footer="0.5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7"/>
  <sheetViews>
    <sheetView tabSelected="1" zoomScaleNormal="100" workbookViewId="0">
      <selection activeCell="A31" sqref="A31"/>
    </sheetView>
  </sheetViews>
  <sheetFormatPr defaultColWidth="3.7109375" defaultRowHeight="12.75" x14ac:dyDescent="0.2"/>
  <cols>
    <col min="1" max="1" width="21.42578125" style="1" customWidth="1"/>
    <col min="2" max="2" width="14.28515625" style="39" customWidth="1"/>
    <col min="3" max="3" width="10.140625" customWidth="1"/>
    <col min="4" max="4" width="9.7109375" customWidth="1"/>
    <col min="5" max="6" width="10.7109375" customWidth="1"/>
    <col min="7" max="7" width="18.28515625" customWidth="1"/>
    <col min="8" max="8" width="8" style="3" customWidth="1"/>
    <col min="9" max="9" width="5.140625" style="3" customWidth="1"/>
    <col min="10" max="10" width="5.140625" customWidth="1"/>
    <col min="11" max="12" width="5.42578125" customWidth="1"/>
    <col min="13" max="13" width="5.42578125" style="3" customWidth="1"/>
    <col min="14" max="14" width="5.140625" style="3" customWidth="1"/>
    <col min="15" max="15" width="5.140625" customWidth="1"/>
    <col min="16" max="16" width="16.5703125" customWidth="1"/>
    <col min="17" max="17" width="5.140625" customWidth="1"/>
    <col min="18" max="18" width="6" customWidth="1"/>
    <col min="19" max="19" width="5.140625" customWidth="1"/>
    <col min="20" max="22" width="5.7109375" customWidth="1"/>
  </cols>
  <sheetData>
    <row r="1" spans="1:14" s="1" customFormat="1" x14ac:dyDescent="0.2">
      <c r="A1" s="1" t="s">
        <v>42</v>
      </c>
      <c r="B1" s="39"/>
      <c r="H1" s="2"/>
      <c r="I1" s="2"/>
      <c r="M1" s="2"/>
      <c r="N1" s="2"/>
    </row>
    <row r="2" spans="1:14" s="1" customFormat="1" x14ac:dyDescent="0.2">
      <c r="A2" s="12" t="s">
        <v>45</v>
      </c>
      <c r="B2" s="39"/>
      <c r="H2" s="2"/>
      <c r="I2" s="2"/>
      <c r="M2" s="2"/>
      <c r="N2" s="2"/>
    </row>
    <row r="3" spans="1:14" s="1" customFormat="1" x14ac:dyDescent="0.2">
      <c r="A3" s="12" t="s">
        <v>44</v>
      </c>
      <c r="B3" s="39"/>
      <c r="H3" s="2"/>
      <c r="I3" s="2"/>
      <c r="M3" s="2"/>
      <c r="N3" s="2"/>
    </row>
    <row r="4" spans="1:14" s="1" customFormat="1" x14ac:dyDescent="0.2">
      <c r="A4" s="12" t="s">
        <v>46</v>
      </c>
      <c r="B4" s="39"/>
      <c r="H4" s="2"/>
      <c r="I4" s="2"/>
      <c r="M4" s="2"/>
      <c r="N4" s="2"/>
    </row>
    <row r="5" spans="1:14" s="1" customFormat="1" x14ac:dyDescent="0.2">
      <c r="B5" s="39"/>
      <c r="H5" s="2"/>
      <c r="I5" s="2"/>
      <c r="M5" s="2"/>
      <c r="N5" s="2"/>
    </row>
    <row r="6" spans="1:14" ht="25.5" x14ac:dyDescent="0.2">
      <c r="A6" s="1" t="s">
        <v>0</v>
      </c>
      <c r="B6" s="39" t="s">
        <v>4</v>
      </c>
      <c r="H6"/>
      <c r="I6"/>
      <c r="M6"/>
      <c r="N6"/>
    </row>
    <row r="7" spans="1:14" x14ac:dyDescent="0.2">
      <c r="B7" s="39" t="s">
        <v>5</v>
      </c>
      <c r="C7">
        <v>7.5</v>
      </c>
      <c r="H7"/>
      <c r="I7"/>
      <c r="M7"/>
      <c r="N7"/>
    </row>
    <row r="8" spans="1:14" x14ac:dyDescent="0.2">
      <c r="B8" s="39" t="s">
        <v>6</v>
      </c>
      <c r="C8">
        <v>2</v>
      </c>
      <c r="H8"/>
      <c r="I8"/>
      <c r="M8"/>
      <c r="N8"/>
    </row>
    <row r="9" spans="1:14" x14ac:dyDescent="0.2">
      <c r="H9"/>
      <c r="I9"/>
      <c r="M9"/>
      <c r="N9"/>
    </row>
    <row r="10" spans="1:14" x14ac:dyDescent="0.2">
      <c r="B10" s="39" t="s">
        <v>7</v>
      </c>
      <c r="C10" s="21">
        <v>0.45</v>
      </c>
      <c r="D10" s="12" t="s">
        <v>16</v>
      </c>
      <c r="H10"/>
      <c r="I10"/>
      <c r="M10"/>
      <c r="N10"/>
    </row>
    <row r="11" spans="1:14" x14ac:dyDescent="0.2">
      <c r="C11" s="21"/>
      <c r="D11" s="12"/>
      <c r="H11"/>
      <c r="I11"/>
      <c r="M11"/>
      <c r="N11"/>
    </row>
    <row r="12" spans="1:14" x14ac:dyDescent="0.2">
      <c r="B12" s="40" t="s">
        <v>18</v>
      </c>
      <c r="C12" s="34">
        <v>1</v>
      </c>
      <c r="D12" s="34">
        <v>2</v>
      </c>
      <c r="E12" s="34">
        <v>3</v>
      </c>
      <c r="F12" s="34">
        <v>4</v>
      </c>
      <c r="G12" s="31" t="s">
        <v>43</v>
      </c>
      <c r="H12"/>
      <c r="I12"/>
      <c r="M12"/>
      <c r="N12"/>
    </row>
    <row r="13" spans="1:14" x14ac:dyDescent="0.2">
      <c r="B13" s="41">
        <v>5</v>
      </c>
      <c r="C13">
        <v>55</v>
      </c>
      <c r="D13">
        <v>71</v>
      </c>
      <c r="E13">
        <v>90</v>
      </c>
      <c r="F13">
        <v>52</v>
      </c>
      <c r="G13">
        <f>SUM(C13:F13)</f>
        <v>268</v>
      </c>
      <c r="H13"/>
      <c r="I13"/>
      <c r="M13"/>
      <c r="N13"/>
    </row>
    <row r="14" spans="1:14" x14ac:dyDescent="0.2">
      <c r="B14" s="41">
        <v>6</v>
      </c>
      <c r="C14">
        <v>0</v>
      </c>
      <c r="D14">
        <v>0</v>
      </c>
      <c r="E14">
        <v>130</v>
      </c>
      <c r="F14">
        <v>12</v>
      </c>
      <c r="G14">
        <f>SUM(C14:F14)</f>
        <v>142</v>
      </c>
      <c r="H14"/>
      <c r="I14"/>
      <c r="M14"/>
      <c r="N14"/>
    </row>
    <row r="15" spans="1:14" x14ac:dyDescent="0.2">
      <c r="B15" s="41">
        <v>7</v>
      </c>
      <c r="C15">
        <v>92</v>
      </c>
      <c r="D15">
        <v>56</v>
      </c>
      <c r="E15">
        <v>44</v>
      </c>
      <c r="F15">
        <v>78</v>
      </c>
      <c r="G15">
        <f>SUM(C15:F15)</f>
        <v>270</v>
      </c>
      <c r="H15"/>
      <c r="I15"/>
      <c r="M15"/>
      <c r="N15"/>
    </row>
    <row r="16" spans="1:14" x14ac:dyDescent="0.2">
      <c r="B16" s="41">
        <v>8</v>
      </c>
      <c r="C16">
        <v>118</v>
      </c>
      <c r="D16">
        <v>17</v>
      </c>
      <c r="E16">
        <v>7</v>
      </c>
      <c r="F16">
        <v>5</v>
      </c>
      <c r="G16">
        <f>SUM(C16:F16)</f>
        <v>147</v>
      </c>
      <c r="H16"/>
      <c r="I16"/>
      <c r="M16"/>
      <c r="N16"/>
    </row>
    <row r="17" spans="1:26" x14ac:dyDescent="0.2">
      <c r="B17" s="43" t="s">
        <v>43</v>
      </c>
      <c r="C17">
        <f>SUM(C13:C16)</f>
        <v>265</v>
      </c>
      <c r="D17">
        <f>SUM(D13:D16)</f>
        <v>144</v>
      </c>
      <c r="E17">
        <f>SUM(E13:E16)</f>
        <v>271</v>
      </c>
      <c r="F17">
        <f>SUM(F13:F16)</f>
        <v>147</v>
      </c>
      <c r="G17">
        <f>SUM(C17:F17)</f>
        <v>827</v>
      </c>
      <c r="H17"/>
      <c r="I17"/>
      <c r="M17"/>
      <c r="N17"/>
    </row>
    <row r="18" spans="1:26" x14ac:dyDescent="0.2">
      <c r="C18" s="30" t="s">
        <v>17</v>
      </c>
      <c r="H18"/>
      <c r="I18"/>
      <c r="M18"/>
      <c r="N18"/>
    </row>
    <row r="19" spans="1:26" x14ac:dyDescent="0.2">
      <c r="B19" s="39" t="s">
        <v>11</v>
      </c>
      <c r="C19" s="12">
        <v>18</v>
      </c>
      <c r="D19">
        <v>15</v>
      </c>
      <c r="E19">
        <v>8</v>
      </c>
      <c r="F19">
        <v>6</v>
      </c>
      <c r="H19"/>
      <c r="I19"/>
      <c r="M19"/>
      <c r="N19"/>
    </row>
    <row r="20" spans="1:26" x14ac:dyDescent="0.2">
      <c r="C20" s="12"/>
      <c r="H20"/>
      <c r="I20"/>
      <c r="M20"/>
      <c r="N20"/>
    </row>
    <row r="21" spans="1:26" x14ac:dyDescent="0.2">
      <c r="A21" s="1" t="s">
        <v>1</v>
      </c>
      <c r="C21" s="79" t="s">
        <v>9</v>
      </c>
      <c r="D21" s="80"/>
      <c r="E21" s="80"/>
      <c r="F21" s="81"/>
      <c r="G21" s="68" t="s">
        <v>24</v>
      </c>
      <c r="H21" s="58" t="s">
        <v>18</v>
      </c>
      <c r="I21"/>
      <c r="M21"/>
      <c r="N21"/>
    </row>
    <row r="22" spans="1:26" x14ac:dyDescent="0.2">
      <c r="B22" s="39" t="s">
        <v>18</v>
      </c>
      <c r="C22" s="66">
        <v>1</v>
      </c>
      <c r="D22" s="67">
        <v>2</v>
      </c>
      <c r="E22" s="67">
        <v>3</v>
      </c>
      <c r="F22" s="35">
        <v>4</v>
      </c>
      <c r="G22" s="24">
        <v>6.224999999979949</v>
      </c>
      <c r="H22" s="35">
        <v>5</v>
      </c>
      <c r="I22"/>
      <c r="M22"/>
      <c r="N22"/>
    </row>
    <row r="23" spans="1:26" ht="12" customHeight="1" x14ac:dyDescent="0.2">
      <c r="C23" s="24">
        <v>11.775000000020052</v>
      </c>
      <c r="D23" s="24">
        <v>8.7750000000200519</v>
      </c>
      <c r="E23" s="24">
        <v>3.1299984742177598</v>
      </c>
      <c r="F23" s="24">
        <v>1.1299984742177598</v>
      </c>
      <c r="G23" s="24">
        <v>4.870001525782242</v>
      </c>
      <c r="H23" s="35">
        <v>6</v>
      </c>
      <c r="I23"/>
      <c r="M23"/>
      <c r="N23"/>
    </row>
    <row r="24" spans="1:26" ht="12" customHeight="1" x14ac:dyDescent="0.2">
      <c r="G24" s="24">
        <v>6.224999999979949</v>
      </c>
      <c r="H24" s="35">
        <v>7</v>
      </c>
      <c r="I24"/>
      <c r="M24"/>
      <c r="N24"/>
    </row>
    <row r="25" spans="1:26" x14ac:dyDescent="0.2">
      <c r="B25" s="42"/>
      <c r="C25" s="29"/>
      <c r="G25" s="24">
        <v>6.2249999761380916</v>
      </c>
      <c r="H25" s="53">
        <v>8</v>
      </c>
      <c r="I25"/>
      <c r="M25"/>
      <c r="N25"/>
    </row>
    <row r="26" spans="1:26" x14ac:dyDescent="0.2">
      <c r="I26"/>
      <c r="M26"/>
      <c r="N26"/>
    </row>
    <row r="27" spans="1:26" x14ac:dyDescent="0.2">
      <c r="A27" s="1" t="s">
        <v>2</v>
      </c>
      <c r="B27" s="39" t="s">
        <v>10</v>
      </c>
      <c r="C27" s="33">
        <f>SUM(C43:F43)+SUM(D46:D49)</f>
        <v>3930.4871234228967</v>
      </c>
      <c r="H27"/>
      <c r="I27"/>
      <c r="M27"/>
      <c r="N27"/>
    </row>
    <row r="28" spans="1:26" x14ac:dyDescent="0.2">
      <c r="H28"/>
      <c r="I28"/>
      <c r="M28"/>
      <c r="N28"/>
    </row>
    <row r="29" spans="1:26" x14ac:dyDescent="0.2">
      <c r="A29" s="1" t="s">
        <v>19</v>
      </c>
      <c r="B29" s="39" t="s">
        <v>18</v>
      </c>
      <c r="C29" s="1">
        <v>1</v>
      </c>
      <c r="D29" s="1">
        <v>2</v>
      </c>
      <c r="E29" s="1">
        <v>3</v>
      </c>
      <c r="F29" s="1">
        <v>4</v>
      </c>
      <c r="H29"/>
      <c r="I29"/>
      <c r="M29"/>
      <c r="N29"/>
      <c r="Q29" s="6"/>
      <c r="R29" s="6"/>
      <c r="V29" s="8"/>
      <c r="W29" s="9"/>
      <c r="X29" s="9"/>
      <c r="Y29" s="9"/>
    </row>
    <row r="30" spans="1:26" s="10" customFormat="1" ht="29.25" customHeight="1" x14ac:dyDescent="0.2">
      <c r="A30" s="1" t="s">
        <v>20</v>
      </c>
      <c r="B30" s="39" t="s">
        <v>21</v>
      </c>
      <c r="C30" s="27">
        <f>C19-C23</f>
        <v>6.2249999999799481</v>
      </c>
      <c r="D30" s="27">
        <f>D19-D23</f>
        <v>6.2249999999799481</v>
      </c>
      <c r="E30" s="27">
        <f>E19-E23</f>
        <v>4.8700015257822402</v>
      </c>
      <c r="F30" s="27">
        <f>F19-F23</f>
        <v>4.8700015257822402</v>
      </c>
      <c r="G30"/>
      <c r="H30"/>
      <c r="I30"/>
      <c r="J30"/>
      <c r="K30"/>
      <c r="L30"/>
      <c r="M30"/>
      <c r="N30"/>
      <c r="O30"/>
      <c r="P30"/>
      <c r="Q30"/>
      <c r="R30"/>
      <c r="S30"/>
      <c r="V30" s="9"/>
      <c r="W30" s="9"/>
      <c r="X30" s="9"/>
      <c r="Y30" s="9"/>
    </row>
    <row r="31" spans="1:26" x14ac:dyDescent="0.2">
      <c r="C31" s="22"/>
      <c r="H31"/>
      <c r="I31"/>
      <c r="M31"/>
      <c r="N31"/>
      <c r="V31" s="9"/>
      <c r="W31" s="9"/>
      <c r="X31" s="9"/>
      <c r="Y31" s="9"/>
      <c r="Z31" s="10"/>
    </row>
    <row r="32" spans="1:26" s="10" customFormat="1" x14ac:dyDescent="0.2">
      <c r="A32" s="38" t="s">
        <v>22</v>
      </c>
      <c r="B32" s="57" t="s">
        <v>9</v>
      </c>
      <c r="C32" s="69">
        <f>C23</f>
        <v>11.775000000020052</v>
      </c>
      <c r="D32" s="69">
        <f>D23</f>
        <v>8.7750000000200519</v>
      </c>
      <c r="E32" s="69">
        <f>E23</f>
        <v>3.1299984742177598</v>
      </c>
      <c r="F32" s="70">
        <f>F23</f>
        <v>1.1299984742177598</v>
      </c>
      <c r="G32"/>
      <c r="H32"/>
      <c r="I32"/>
      <c r="J32"/>
      <c r="K32"/>
      <c r="L32"/>
      <c r="M32"/>
      <c r="N32"/>
      <c r="O32"/>
      <c r="P32"/>
      <c r="Q32"/>
      <c r="R32"/>
      <c r="S32"/>
      <c r="V32" s="9"/>
      <c r="W32" s="9"/>
      <c r="X32" s="9"/>
      <c r="Y32" s="9"/>
      <c r="Z32"/>
    </row>
    <row r="33" spans="1:30" x14ac:dyDescent="0.2">
      <c r="B33" s="59" t="s">
        <v>3</v>
      </c>
      <c r="C33" s="62" t="s">
        <v>3</v>
      </c>
      <c r="D33" s="71" t="s">
        <v>3</v>
      </c>
      <c r="E33" s="71" t="s">
        <v>3</v>
      </c>
      <c r="F33" s="72" t="s">
        <v>3</v>
      </c>
      <c r="H33"/>
      <c r="I33"/>
      <c r="M33"/>
      <c r="N33"/>
      <c r="V33" s="9"/>
      <c r="W33" s="9"/>
      <c r="X33" s="9"/>
      <c r="Y33" s="9"/>
      <c r="Z33" s="10"/>
    </row>
    <row r="34" spans="1:30" x14ac:dyDescent="0.2">
      <c r="B34" s="61" t="s">
        <v>23</v>
      </c>
      <c r="C34" s="64">
        <f>C19</f>
        <v>18</v>
      </c>
      <c r="D34" s="64">
        <f>D19</f>
        <v>15</v>
      </c>
      <c r="E34" s="64">
        <f>E19</f>
        <v>8</v>
      </c>
      <c r="F34" s="65">
        <f>F19</f>
        <v>6</v>
      </c>
      <c r="H34"/>
      <c r="I34"/>
      <c r="M34"/>
      <c r="N34"/>
      <c r="V34" s="9"/>
      <c r="W34" s="9"/>
      <c r="X34" s="9"/>
      <c r="Y34" s="9"/>
    </row>
    <row r="35" spans="1:30" x14ac:dyDescent="0.2">
      <c r="I35"/>
      <c r="M35"/>
      <c r="N35"/>
      <c r="V35" s="9"/>
      <c r="W35" s="9"/>
      <c r="X35" s="9"/>
      <c r="Y35" s="9"/>
    </row>
    <row r="36" spans="1:30" x14ac:dyDescent="0.2">
      <c r="A36" s="38" t="s">
        <v>25</v>
      </c>
      <c r="B36" s="57" t="s">
        <v>26</v>
      </c>
      <c r="C36" s="77">
        <v>1</v>
      </c>
      <c r="D36" s="77">
        <v>2</v>
      </c>
      <c r="E36" s="77">
        <v>3</v>
      </c>
      <c r="F36" s="77">
        <v>4</v>
      </c>
      <c r="G36" s="58" t="s">
        <v>27</v>
      </c>
      <c r="H36" s="12"/>
      <c r="I36"/>
      <c r="M36"/>
      <c r="N36"/>
      <c r="V36" s="9"/>
      <c r="W36" s="9"/>
      <c r="X36" s="9"/>
      <c r="Y36" s="9"/>
    </row>
    <row r="37" spans="1:30" x14ac:dyDescent="0.2">
      <c r="B37" s="73">
        <v>5</v>
      </c>
      <c r="C37" s="74">
        <f>C$30</f>
        <v>6.2249999999799481</v>
      </c>
      <c r="D37" s="74">
        <f>D$30</f>
        <v>6.2249999999799481</v>
      </c>
      <c r="E37" s="74">
        <f>E$30</f>
        <v>4.8700015257822402</v>
      </c>
      <c r="F37" s="74">
        <f>F$30</f>
        <v>4.8700015257822402</v>
      </c>
      <c r="G37" s="60">
        <f>G22</f>
        <v>6.224999999979949</v>
      </c>
      <c r="H37"/>
      <c r="I37"/>
      <c r="M37"/>
      <c r="N37"/>
      <c r="V37" s="12"/>
      <c r="W37" s="12"/>
      <c r="X37" s="12"/>
    </row>
    <row r="38" spans="1:30" s="10" customFormat="1" x14ac:dyDescent="0.2">
      <c r="B38" s="73">
        <v>6</v>
      </c>
      <c r="C38" s="74">
        <v>0</v>
      </c>
      <c r="D38" s="74">
        <v>0</v>
      </c>
      <c r="E38" s="74">
        <f t="shared" ref="D38:F40" si="0">E$30</f>
        <v>4.8700015257822402</v>
      </c>
      <c r="F38" s="74">
        <f t="shared" si="0"/>
        <v>4.8700015257822402</v>
      </c>
      <c r="G38" s="60">
        <f>G23</f>
        <v>4.870001525782242</v>
      </c>
      <c r="H38"/>
      <c r="I38"/>
      <c r="J38"/>
      <c r="K38"/>
      <c r="L38"/>
      <c r="M38"/>
      <c r="N38"/>
      <c r="O38"/>
      <c r="P38"/>
      <c r="Q38"/>
      <c r="R38"/>
      <c r="S38"/>
      <c r="T38"/>
      <c r="V38" s="8"/>
      <c r="W38" s="13"/>
      <c r="X38" s="13"/>
      <c r="Y38" s="13"/>
      <c r="Z38" s="13"/>
      <c r="AA38" s="13"/>
      <c r="AB38" s="13"/>
    </row>
    <row r="39" spans="1:30" x14ac:dyDescent="0.2">
      <c r="B39" s="73">
        <v>7</v>
      </c>
      <c r="C39" s="74">
        <f>C$30</f>
        <v>6.2249999999799481</v>
      </c>
      <c r="D39" s="74">
        <f t="shared" si="0"/>
        <v>6.2249999999799481</v>
      </c>
      <c r="E39" s="74">
        <f t="shared" si="0"/>
        <v>4.8700015257822402</v>
      </c>
      <c r="F39" s="74">
        <f t="shared" si="0"/>
        <v>4.8700015257822402</v>
      </c>
      <c r="G39" s="60">
        <f>G24</f>
        <v>6.224999999979949</v>
      </c>
      <c r="H39"/>
      <c r="I39"/>
      <c r="M39"/>
      <c r="N39"/>
      <c r="V39" s="13"/>
      <c r="W39" s="13"/>
      <c r="X39" s="13"/>
      <c r="Y39" s="13"/>
      <c r="Z39" s="13"/>
      <c r="AA39" s="13"/>
      <c r="AB39" s="13"/>
    </row>
    <row r="40" spans="1:30" x14ac:dyDescent="0.2">
      <c r="B40" s="75">
        <v>8</v>
      </c>
      <c r="C40" s="76">
        <f>C$30</f>
        <v>6.2249999999799481</v>
      </c>
      <c r="D40" s="76">
        <f t="shared" si="0"/>
        <v>6.2249999999799481</v>
      </c>
      <c r="E40" s="76">
        <f t="shared" si="0"/>
        <v>4.8700015257822402</v>
      </c>
      <c r="F40" s="76">
        <f t="shared" si="0"/>
        <v>4.8700015257822402</v>
      </c>
      <c r="G40" s="56">
        <f>G25</f>
        <v>6.2249999761380916</v>
      </c>
      <c r="H40"/>
      <c r="I40"/>
      <c r="M40"/>
      <c r="N40"/>
      <c r="V40" s="13"/>
      <c r="W40" s="13"/>
      <c r="X40" s="13"/>
      <c r="Y40" s="13"/>
      <c r="Z40" s="13"/>
      <c r="AA40" s="13"/>
      <c r="AB40" s="13"/>
    </row>
    <row r="41" spans="1:30" x14ac:dyDescent="0.2">
      <c r="H41"/>
      <c r="I41"/>
      <c r="M41"/>
      <c r="N41"/>
      <c r="V41" s="13"/>
      <c r="W41" s="13"/>
      <c r="X41" s="13"/>
      <c r="Y41" s="13"/>
      <c r="Z41" s="13"/>
      <c r="AA41" s="13"/>
      <c r="AB41" s="13"/>
    </row>
    <row r="42" spans="1:30" x14ac:dyDescent="0.2">
      <c r="A42" s="12" t="s">
        <v>29</v>
      </c>
      <c r="C42" s="1">
        <v>1</v>
      </c>
      <c r="D42" s="1">
        <v>2</v>
      </c>
      <c r="E42" s="1">
        <v>3</v>
      </c>
      <c r="F42" s="1">
        <v>4</v>
      </c>
      <c r="H42"/>
      <c r="I42"/>
      <c r="M42"/>
      <c r="N42"/>
      <c r="V42" s="13"/>
      <c r="W42" s="13"/>
      <c r="X42" s="13"/>
      <c r="Y42" s="13"/>
      <c r="Z42" s="13"/>
      <c r="AA42" s="13"/>
      <c r="AB42" s="13"/>
    </row>
    <row r="43" spans="1:30" s="10" customFormat="1" x14ac:dyDescent="0.2">
      <c r="B43" s="39" t="s">
        <v>30</v>
      </c>
      <c r="C43" s="26">
        <f>$C$7*C23^$C$8</f>
        <v>1039.8796875035416</v>
      </c>
      <c r="D43" s="26">
        <f>$C$7*D23^$C$8</f>
        <v>577.5046875026394</v>
      </c>
      <c r="E43" s="26">
        <f>$C$7*E23^$C$8</f>
        <v>73.476678364541286</v>
      </c>
      <c r="F43" s="26">
        <f>$C$7*F23^$C$8</f>
        <v>9.5767241380084869</v>
      </c>
      <c r="G43" s="12"/>
      <c r="H43" s="6"/>
      <c r="I43" s="6"/>
      <c r="J43" s="6"/>
      <c r="K43" s="6"/>
      <c r="L43" s="6"/>
      <c r="M43" s="6"/>
      <c r="N43" s="6"/>
      <c r="O43" s="6"/>
      <c r="P43" s="6"/>
      <c r="Q43"/>
      <c r="R43"/>
      <c r="V43" s="13"/>
      <c r="W43" s="13"/>
      <c r="X43" s="13"/>
      <c r="Y43" s="13"/>
      <c r="Z43" s="13"/>
      <c r="AA43" s="13"/>
      <c r="AB43" s="13"/>
      <c r="AC43" s="9"/>
      <c r="AD43" s="9"/>
    </row>
    <row r="44" spans="1:30" s="10" customFormat="1" x14ac:dyDescent="0.2">
      <c r="B44" s="39"/>
      <c r="C44" s="26"/>
      <c r="D44" s="26"/>
      <c r="E44" s="26"/>
      <c r="F44" s="26"/>
      <c r="G44" s="12"/>
      <c r="H44" s="6"/>
      <c r="I44" s="6"/>
      <c r="J44" s="6"/>
      <c r="K44" s="6"/>
      <c r="L44" s="6"/>
      <c r="M44" s="6"/>
      <c r="N44" s="6"/>
      <c r="O44" s="6"/>
      <c r="P44" s="6"/>
      <c r="Q44"/>
      <c r="R44"/>
      <c r="V44" s="13"/>
      <c r="W44" s="13"/>
      <c r="X44" s="13"/>
      <c r="Y44" s="13"/>
      <c r="Z44" s="13"/>
      <c r="AA44" s="13"/>
      <c r="AB44" s="13"/>
      <c r="AC44" s="9"/>
      <c r="AD44" s="9"/>
    </row>
    <row r="45" spans="1:30" s="10" customFormat="1" ht="25.5" x14ac:dyDescent="0.2">
      <c r="B45" s="39" t="s">
        <v>28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/>
      <c r="R45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2">
      <c r="C46" s="63">
        <v>5</v>
      </c>
      <c r="D46" s="78">
        <f>G37*G13*$C$10</f>
        <v>750.73499999758189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2">
      <c r="C47" s="63">
        <v>6</v>
      </c>
      <c r="D47" s="78">
        <f>G38*G14*$C$10</f>
        <v>311.19309749748527</v>
      </c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2">
      <c r="A48"/>
      <c r="C48" s="63">
        <v>7</v>
      </c>
      <c r="D48" s="78">
        <f>G39*G15*$C$10</f>
        <v>756.33749999756378</v>
      </c>
      <c r="H48"/>
      <c r="I48"/>
      <c r="M48"/>
      <c r="N48"/>
    </row>
    <row r="49" spans="1:22" x14ac:dyDescent="0.2">
      <c r="A49"/>
      <c r="C49" s="63">
        <v>8</v>
      </c>
      <c r="D49" s="78">
        <f>G40*G16*$C$10</f>
        <v>411.78374842153477</v>
      </c>
      <c r="H49"/>
      <c r="I49"/>
      <c r="M49"/>
      <c r="N49"/>
    </row>
    <row r="50" spans="1:22" x14ac:dyDescent="0.2">
      <c r="A50"/>
      <c r="H50"/>
      <c r="I50"/>
      <c r="M50"/>
      <c r="N50"/>
    </row>
    <row r="51" spans="1:22" x14ac:dyDescent="0.2">
      <c r="A51"/>
      <c r="H51"/>
      <c r="I51"/>
      <c r="M51"/>
      <c r="N51"/>
    </row>
    <row r="52" spans="1:22" x14ac:dyDescent="0.2">
      <c r="A52"/>
      <c r="H52"/>
      <c r="I52"/>
      <c r="M52"/>
      <c r="N52"/>
    </row>
    <row r="53" spans="1:22" x14ac:dyDescent="0.2">
      <c r="A53"/>
      <c r="H53"/>
      <c r="I53"/>
      <c r="M53"/>
      <c r="N53"/>
    </row>
    <row r="54" spans="1:22" s="17" customFormat="1" x14ac:dyDescent="0.2">
      <c r="A54"/>
      <c r="B54" s="39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17" customFormat="1" x14ac:dyDescent="0.2">
      <c r="A55"/>
      <c r="B55" s="39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17" customFormat="1" x14ac:dyDescent="0.2">
      <c r="A56"/>
      <c r="B56" s="39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17" customFormat="1" x14ac:dyDescent="0.2">
      <c r="A57"/>
      <c r="B57" s="39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17" customFormat="1" x14ac:dyDescent="0.2">
      <c r="A58"/>
      <c r="B58" s="39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x14ac:dyDescent="0.2">
      <c r="A59"/>
      <c r="H59"/>
      <c r="I59"/>
      <c r="M59"/>
      <c r="N59"/>
    </row>
    <row r="60" spans="1:22" x14ac:dyDescent="0.2">
      <c r="A60" s="14"/>
      <c r="B60" s="4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2">
      <c r="A61" s="14"/>
      <c r="B61" s="4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2">
      <c r="A62" s="14"/>
      <c r="B62" s="4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">
      <c r="B63" s="45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x14ac:dyDescent="0.2">
      <c r="A64" s="14"/>
      <c r="B64" s="44"/>
      <c r="C64" s="1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5"/>
      <c r="B65" s="44"/>
      <c r="C65" s="1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5"/>
      <c r="B66" s="44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2">
      <c r="B67" s="44"/>
      <c r="C67" s="19"/>
      <c r="D67" s="13"/>
      <c r="E67" s="12"/>
      <c r="F67" s="12"/>
      <c r="G67" s="12"/>
      <c r="H67" s="10"/>
      <c r="I67" s="10"/>
      <c r="J67" s="12"/>
      <c r="K67" s="12"/>
      <c r="L67" s="12"/>
      <c r="M67" s="10"/>
    </row>
  </sheetData>
  <mergeCells count="1">
    <mergeCell ref="C21:F21"/>
  </mergeCells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(a)</vt:lpstr>
      <vt:lpstr>(b) solt1</vt:lpstr>
      <vt:lpstr>(b) solt2</vt:lpstr>
    </vt:vector>
  </TitlesOfParts>
  <Company>The Tuck School at Dartmouth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Baker, Kenneth R.</cp:lastModifiedBy>
  <cp:lastPrinted>2007-10-20T16:21:19Z</cp:lastPrinted>
  <dcterms:created xsi:type="dcterms:W3CDTF">2006-10-19T17:27:29Z</dcterms:created>
  <dcterms:modified xsi:type="dcterms:W3CDTF">2010-10-15T13:37:49Z</dcterms:modified>
</cp:coreProperties>
</file>