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ve\Downloads\"/>
    </mc:Choice>
  </mc:AlternateContent>
  <xr:revisionPtr revIDLastSave="0" documentId="13_ncr:1_{ABBAFCA5-4A3A-4C52-8F91-A2124323819B}" xr6:coauthVersionLast="47" xr6:coauthVersionMax="47" xr10:uidLastSave="{00000000-0000-0000-0000-000000000000}"/>
  <bookViews>
    <workbookView xWindow="-108" yWindow="-108" windowWidth="23256" windowHeight="12456" xr2:uid="{D4C4074C-E563-B043-BA7D-A351C56AA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E67" i="1"/>
  <c r="N67" i="1"/>
  <c r="O67" i="1"/>
  <c r="M67" i="1"/>
  <c r="F90" i="1"/>
  <c r="G90" i="1"/>
  <c r="E90" i="1"/>
  <c r="D90" i="1"/>
  <c r="C90" i="1"/>
  <c r="B90" i="1"/>
  <c r="E89" i="1"/>
  <c r="F89" i="1"/>
  <c r="G89" i="1"/>
  <c r="D89" i="1"/>
  <c r="D93" i="1" s="1"/>
  <c r="C89" i="1"/>
  <c r="C105" i="1" s="1"/>
  <c r="B89" i="1"/>
  <c r="B102" i="1"/>
  <c r="L67" i="1"/>
  <c r="K67" i="1"/>
  <c r="J67" i="1"/>
  <c r="M66" i="1"/>
  <c r="N66" i="1"/>
  <c r="N73" i="1" s="1"/>
  <c r="O66" i="1"/>
  <c r="L66" i="1"/>
  <c r="L82" i="1" s="1"/>
  <c r="K66" i="1"/>
  <c r="J66" i="1"/>
  <c r="J70" i="1" s="1"/>
  <c r="M73" i="1"/>
  <c r="F67" i="1"/>
  <c r="D67" i="1"/>
  <c r="C67" i="1"/>
  <c r="B67" i="1"/>
  <c r="B73" i="1" s="1"/>
  <c r="E66" i="1"/>
  <c r="F66" i="1"/>
  <c r="F79" i="1" s="1"/>
  <c r="G66" i="1"/>
  <c r="G70" i="1" s="1"/>
  <c r="D66" i="1"/>
  <c r="C66" i="1"/>
  <c r="B66" i="1"/>
  <c r="B79" i="1"/>
  <c r="E79" i="1"/>
  <c r="B76" i="1"/>
  <c r="N44" i="1"/>
  <c r="O44" i="1"/>
  <c r="M44" i="1"/>
  <c r="L44" i="1"/>
  <c r="K44" i="1"/>
  <c r="K53" i="1" s="1"/>
  <c r="J44" i="1"/>
  <c r="E43" i="1"/>
  <c r="D43" i="1"/>
  <c r="D47" i="1" s="1"/>
  <c r="C43" i="1"/>
  <c r="C47" i="1" s="1"/>
  <c r="F43" i="1"/>
  <c r="F47" i="1" s="1"/>
  <c r="G43" i="1"/>
  <c r="G44" i="1"/>
  <c r="F44" i="1"/>
  <c r="F53" i="1" s="1"/>
  <c r="E44" i="1"/>
  <c r="D44" i="1"/>
  <c r="C44" i="1"/>
  <c r="B44" i="1"/>
  <c r="K43" i="1"/>
  <c r="M43" i="1"/>
  <c r="M56" i="1" s="1"/>
  <c r="N43" i="1"/>
  <c r="N47" i="1" s="1"/>
  <c r="O43" i="1"/>
  <c r="O56" i="1" s="1"/>
  <c r="L43" i="1"/>
  <c r="J43" i="1"/>
  <c r="J47" i="1" s="1"/>
  <c r="B43" i="1"/>
  <c r="J50" i="1"/>
  <c r="J53" i="1"/>
  <c r="C18" i="1"/>
  <c r="C21" i="1" s="1"/>
  <c r="D18" i="1"/>
  <c r="D21" i="1" s="1"/>
  <c r="E18" i="1"/>
  <c r="E21" i="1" s="1"/>
  <c r="F18" i="1"/>
  <c r="F21" i="1" s="1"/>
  <c r="F24" i="1" s="1"/>
  <c r="G18" i="1"/>
  <c r="G21" i="1" s="1"/>
  <c r="B18" i="1"/>
  <c r="B21" i="1" s="1"/>
  <c r="C17" i="1"/>
  <c r="C20" i="1" s="1"/>
  <c r="D17" i="1"/>
  <c r="D20" i="1" s="1"/>
  <c r="D24" i="1" s="1"/>
  <c r="E17" i="1"/>
  <c r="E20" i="1" s="1"/>
  <c r="E24" i="1" s="1"/>
  <c r="F17" i="1"/>
  <c r="F20" i="1" s="1"/>
  <c r="G17" i="1"/>
  <c r="G20" i="1" s="1"/>
  <c r="B17" i="1"/>
  <c r="B20" i="1" s="1"/>
  <c r="G16" i="1"/>
  <c r="F16" i="1"/>
  <c r="E16" i="1"/>
  <c r="D16" i="1"/>
  <c r="C16" i="1"/>
  <c r="B16" i="1"/>
  <c r="K70" i="1" l="1"/>
  <c r="C99" i="1"/>
  <c r="C93" i="1"/>
  <c r="G105" i="1"/>
  <c r="E102" i="1"/>
  <c r="C76" i="1"/>
  <c r="G24" i="1"/>
  <c r="E59" i="1"/>
  <c r="D79" i="1"/>
  <c r="M79" i="1"/>
  <c r="C102" i="1"/>
  <c r="C24" i="1"/>
  <c r="G47" i="1"/>
  <c r="K47" i="1"/>
  <c r="F96" i="1"/>
  <c r="B82" i="1"/>
  <c r="B24" i="1"/>
  <c r="K50" i="1"/>
  <c r="L47" i="1"/>
  <c r="J56" i="1"/>
  <c r="O47" i="1"/>
  <c r="J73" i="1"/>
  <c r="B105" i="1"/>
  <c r="D96" i="1"/>
  <c r="M47" i="1"/>
  <c r="B70" i="1"/>
  <c r="K76" i="1"/>
  <c r="B93" i="1"/>
  <c r="O82" i="1"/>
  <c r="B99" i="1"/>
  <c r="N50" i="1"/>
  <c r="B33" i="1"/>
  <c r="J79" i="1"/>
  <c r="E47" i="1"/>
  <c r="K79" i="1"/>
  <c r="E96" i="1"/>
  <c r="B50" i="1"/>
  <c r="K59" i="1"/>
  <c r="F82" i="1"/>
  <c r="J76" i="1"/>
  <c r="B47" i="1"/>
  <c r="J82" i="1"/>
  <c r="K82" i="1"/>
  <c r="G82" i="1"/>
  <c r="B96" i="1"/>
  <c r="D99" i="1"/>
  <c r="F102" i="1"/>
  <c r="F99" i="1"/>
  <c r="C96" i="1"/>
  <c r="E99" i="1"/>
  <c r="G102" i="1"/>
  <c r="D105" i="1"/>
  <c r="G96" i="1"/>
  <c r="F93" i="1"/>
  <c r="D102" i="1"/>
  <c r="F105" i="1"/>
  <c r="G99" i="1"/>
  <c r="E93" i="1"/>
  <c r="E105" i="1"/>
  <c r="G93" i="1"/>
  <c r="L76" i="1"/>
  <c r="N79" i="1"/>
  <c r="K73" i="1"/>
  <c r="M76" i="1"/>
  <c r="O79" i="1"/>
  <c r="L70" i="1"/>
  <c r="M70" i="1"/>
  <c r="O73" i="1"/>
  <c r="M82" i="1"/>
  <c r="N70" i="1"/>
  <c r="L79" i="1"/>
  <c r="N82" i="1"/>
  <c r="L73" i="1"/>
  <c r="N76" i="1"/>
  <c r="O76" i="1"/>
  <c r="O70" i="1"/>
  <c r="G79" i="1"/>
  <c r="D76" i="1"/>
  <c r="C73" i="1"/>
  <c r="E76" i="1"/>
  <c r="D73" i="1"/>
  <c r="F76" i="1"/>
  <c r="C70" i="1"/>
  <c r="E73" i="1"/>
  <c r="G76" i="1"/>
  <c r="C82" i="1"/>
  <c r="D70" i="1"/>
  <c r="F73" i="1"/>
  <c r="D82" i="1"/>
  <c r="E70" i="1"/>
  <c r="G73" i="1"/>
  <c r="C79" i="1"/>
  <c r="E82" i="1"/>
  <c r="F70" i="1"/>
  <c r="N56" i="1"/>
  <c r="O59" i="1"/>
  <c r="J59" i="1"/>
  <c r="M53" i="1"/>
  <c r="L50" i="1"/>
  <c r="O53" i="1"/>
  <c r="O50" i="1"/>
  <c r="K56" i="1"/>
  <c r="M59" i="1"/>
  <c r="M50" i="1"/>
  <c r="L59" i="1"/>
  <c r="L56" i="1"/>
  <c r="N59" i="1"/>
  <c r="L53" i="1"/>
  <c r="N53" i="1"/>
  <c r="D56" i="1"/>
  <c r="G50" i="1"/>
  <c r="E53" i="1"/>
  <c r="C56" i="1"/>
  <c r="F50" i="1"/>
  <c r="D53" i="1"/>
  <c r="B59" i="1"/>
  <c r="E50" i="1"/>
  <c r="C53" i="1"/>
  <c r="G59" i="1"/>
  <c r="D50" i="1"/>
  <c r="B56" i="1"/>
  <c r="F59" i="1"/>
  <c r="C50" i="1"/>
  <c r="G56" i="1"/>
  <c r="B53" i="1"/>
  <c r="F56" i="1"/>
  <c r="D59" i="1"/>
  <c r="G53" i="1"/>
  <c r="E56" i="1"/>
  <c r="C59" i="1"/>
  <c r="C33" i="1"/>
  <c r="E33" i="1"/>
  <c r="D27" i="1"/>
  <c r="G33" i="1"/>
  <c r="F36" i="1"/>
  <c r="B27" i="1"/>
  <c r="G27" i="1"/>
  <c r="B30" i="1"/>
  <c r="B36" i="1"/>
  <c r="D33" i="1"/>
  <c r="C36" i="1"/>
  <c r="G30" i="1"/>
  <c r="G36" i="1"/>
  <c r="E30" i="1"/>
  <c r="D30" i="1"/>
  <c r="F33" i="1"/>
  <c r="D36" i="1"/>
  <c r="F30" i="1"/>
  <c r="F27" i="1"/>
  <c r="E27" i="1"/>
  <c r="C30" i="1"/>
  <c r="C27" i="1"/>
  <c r="E36" i="1"/>
</calcChain>
</file>

<file path=xl/sharedStrings.xml><?xml version="1.0" encoding="utf-8"?>
<sst xmlns="http://schemas.openxmlformats.org/spreadsheetml/2006/main" count="131" uniqueCount="41">
  <si>
    <t>Total number of shares holding</t>
  </si>
  <si>
    <t>Call price</t>
  </si>
  <si>
    <t>Put price</t>
  </si>
  <si>
    <t xml:space="preserve">MS share strike price </t>
  </si>
  <si>
    <t>Days</t>
  </si>
  <si>
    <t>Path 1</t>
  </si>
  <si>
    <t>Path 2</t>
  </si>
  <si>
    <t>Case 1</t>
  </si>
  <si>
    <t>Flat: No Hedge</t>
  </si>
  <si>
    <t xml:space="preserve">Price change path 1 </t>
  </si>
  <si>
    <t>Price change path 2</t>
  </si>
  <si>
    <t>Days changed w.r.t 0</t>
  </si>
  <si>
    <t>Equity value change in path 1</t>
  </si>
  <si>
    <t>Equity value change in path 2</t>
  </si>
  <si>
    <t>Probability of market u/d</t>
  </si>
  <si>
    <t>1.0/0</t>
  </si>
  <si>
    <t>0.75/0.25</t>
  </si>
  <si>
    <t>0.5/0.5</t>
  </si>
  <si>
    <t>0.25/0.75</t>
  </si>
  <si>
    <t>0/1.0</t>
  </si>
  <si>
    <t>Avg return for u/d</t>
  </si>
  <si>
    <t>1.0/0.0</t>
  </si>
  <si>
    <t>0.50/0.50</t>
  </si>
  <si>
    <t>Flat + NC/NP</t>
  </si>
  <si>
    <t>Flat + 100/0</t>
  </si>
  <si>
    <t>NC/NP</t>
  </si>
  <si>
    <t>100/0</t>
  </si>
  <si>
    <t>Case 2</t>
  </si>
  <si>
    <t>Flat + 75/25</t>
  </si>
  <si>
    <t>75/25</t>
  </si>
  <si>
    <t>Case 3</t>
  </si>
  <si>
    <t>Case 4</t>
  </si>
  <si>
    <t>Flat + 50/50</t>
  </si>
  <si>
    <t>50/50</t>
  </si>
  <si>
    <t>Case 5</t>
  </si>
  <si>
    <t>Flat + 25/75</t>
  </si>
  <si>
    <t>25/75</t>
  </si>
  <si>
    <t>Flat + 0/100</t>
  </si>
  <si>
    <t>0/100</t>
  </si>
  <si>
    <t>Case 6</t>
  </si>
  <si>
    <t>Submitted by: Jashan Meet, Monika Baloda, Luis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</si>
</sst>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C6EFCE"/>
        <bgColor rgb="FF000000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6">
    <xf numFmtId="0" fontId="0" fillId="0" borderId="0" xfId="0"/>
    <xf numFmtId="0" fontId="2" fillId="2" borderId="0" xfId="1"/>
    <xf numFmtId="6" fontId="0" fillId="3" borderId="1" xfId="2" applyNumberFormat="1" applyFont="1"/>
    <xf numFmtId="0" fontId="0" fillId="3" borderId="1" xfId="2" applyFont="1"/>
    <xf numFmtId="0" fontId="2" fillId="4" borderId="0" xfId="0" applyFont="1" applyFill="1"/>
    <xf numFmtId="0" fontId="2" fillId="7" borderId="0" xfId="0" applyFont="1" applyFill="1"/>
    <xf numFmtId="0" fontId="2" fillId="7" borderId="0" xfId="1" applyFill="1"/>
    <xf numFmtId="8" fontId="2" fillId="4" borderId="0" xfId="0" applyNumberFormat="1" applyFont="1" applyFill="1"/>
    <xf numFmtId="6" fontId="2" fillId="7" borderId="0" xfId="0" applyNumberFormat="1" applyFont="1" applyFill="1"/>
    <xf numFmtId="6" fontId="2" fillId="7" borderId="0" xfId="1" applyNumberFormat="1" applyFill="1"/>
    <xf numFmtId="8" fontId="2" fillId="2" borderId="0" xfId="1" applyNumberFormat="1"/>
    <xf numFmtId="0" fontId="2" fillId="8" borderId="0" xfId="0" applyFont="1" applyFill="1"/>
    <xf numFmtId="8" fontId="2" fillId="8" borderId="0" xfId="0" applyNumberFormat="1" applyFont="1" applyFill="1"/>
    <xf numFmtId="8" fontId="2" fillId="5" borderId="0" xfId="1" applyNumberFormat="1" applyFill="1"/>
    <xf numFmtId="0" fontId="2" fillId="5" borderId="0" xfId="1" applyFill="1"/>
    <xf numFmtId="0" fontId="2" fillId="9" borderId="0" xfId="0" applyFont="1" applyFill="1"/>
    <xf numFmtId="8" fontId="2" fillId="9" borderId="0" xfId="0" applyNumberFormat="1" applyFont="1" applyFill="1"/>
    <xf numFmtId="8" fontId="2" fillId="6" borderId="0" xfId="1" applyNumberFormat="1" applyFill="1"/>
    <xf numFmtId="0" fontId="2" fillId="6" borderId="0" xfId="1" applyFill="1"/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2" applyFont="1" applyAlignment="1">
      <alignment horizontal="center"/>
    </xf>
    <xf numFmtId="0" fontId="2" fillId="2" borderId="0" xfId="1" applyAlignment="1">
      <alignment horizontal="center"/>
    </xf>
    <xf numFmtId="0" fontId="2" fillId="7" borderId="0" xfId="0" applyFont="1" applyFill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D22A-E4E3-514F-9DB7-65CB3028A949}">
  <dimension ref="A1:O105"/>
  <sheetViews>
    <sheetView tabSelected="1" zoomScaleNormal="100" workbookViewId="0">
      <selection activeCell="H2" sqref="H2"/>
    </sheetView>
  </sheetViews>
  <sheetFormatPr defaultColWidth="11.19921875" defaultRowHeight="15.6" x14ac:dyDescent="0.3"/>
  <cols>
    <col min="1" max="1" width="25.296875" bestFit="1" customWidth="1"/>
    <col min="2" max="7" width="13" bestFit="1" customWidth="1"/>
    <col min="9" max="9" width="25.296875" bestFit="1" customWidth="1"/>
    <col min="10" max="15" width="13" bestFit="1" customWidth="1"/>
  </cols>
  <sheetData>
    <row r="1" spans="1:8" ht="16.05" customHeight="1" x14ac:dyDescent="0.3">
      <c r="A1" s="19" t="s">
        <v>40</v>
      </c>
      <c r="B1" s="19"/>
      <c r="C1" s="19"/>
      <c r="D1" s="19"/>
      <c r="E1" s="19"/>
      <c r="F1" s="19"/>
    </row>
    <row r="2" spans="1:8" x14ac:dyDescent="0.3">
      <c r="A2" s="19"/>
      <c r="B2" s="19"/>
      <c r="C2" s="19"/>
      <c r="D2" s="19"/>
      <c r="E2" s="19"/>
      <c r="F2" s="19"/>
    </row>
    <row r="4" spans="1:8" x14ac:dyDescent="0.3">
      <c r="A4" s="23" t="s">
        <v>3</v>
      </c>
      <c r="B4" s="23"/>
      <c r="C4" s="2">
        <v>210</v>
      </c>
      <c r="D4" s="3"/>
      <c r="E4" s="3"/>
      <c r="F4" s="3"/>
      <c r="G4" s="3"/>
      <c r="H4" s="3"/>
    </row>
    <row r="5" spans="1:8" x14ac:dyDescent="0.3">
      <c r="A5" s="23" t="s">
        <v>0</v>
      </c>
      <c r="B5" s="23"/>
      <c r="C5" s="23"/>
      <c r="D5" s="3">
        <v>10000</v>
      </c>
      <c r="E5" s="3"/>
      <c r="F5" s="3"/>
      <c r="G5" s="3"/>
      <c r="H5" s="3"/>
    </row>
    <row r="6" spans="1:8" x14ac:dyDescent="0.3">
      <c r="A6" s="3"/>
      <c r="B6" s="3"/>
      <c r="C6" s="3"/>
      <c r="D6" s="3"/>
      <c r="E6" s="3"/>
      <c r="F6" s="3"/>
      <c r="G6" s="3"/>
      <c r="H6" s="3"/>
    </row>
    <row r="7" spans="1:8" x14ac:dyDescent="0.3">
      <c r="A7" s="3" t="s">
        <v>1</v>
      </c>
      <c r="B7" s="2">
        <v>20</v>
      </c>
      <c r="C7" s="3"/>
      <c r="D7" s="3"/>
      <c r="E7" s="3"/>
      <c r="F7" s="3"/>
      <c r="G7" s="3"/>
      <c r="H7" s="3"/>
    </row>
    <row r="8" spans="1:8" x14ac:dyDescent="0.3">
      <c r="A8" s="3" t="s">
        <v>2</v>
      </c>
      <c r="B8" s="2">
        <v>18</v>
      </c>
      <c r="C8" s="3"/>
      <c r="D8" s="3"/>
      <c r="E8" s="3"/>
      <c r="F8" s="3"/>
      <c r="G8" s="3"/>
      <c r="H8" s="3"/>
    </row>
    <row r="9" spans="1:8" x14ac:dyDescent="0.3">
      <c r="A9" s="3" t="s">
        <v>14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19</v>
      </c>
      <c r="G9" s="3"/>
      <c r="H9" s="3"/>
    </row>
    <row r="10" spans="1:8" x14ac:dyDescent="0.3">
      <c r="A10" s="3"/>
      <c r="B10" s="3"/>
      <c r="C10" s="3"/>
      <c r="D10" s="3"/>
      <c r="E10" s="3"/>
      <c r="F10" s="3"/>
      <c r="G10" s="3"/>
      <c r="H10" s="3"/>
    </row>
    <row r="11" spans="1:8" x14ac:dyDescent="0.3">
      <c r="A11" s="3" t="s">
        <v>4</v>
      </c>
      <c r="B11" s="3">
        <v>0</v>
      </c>
      <c r="C11" s="3">
        <v>10</v>
      </c>
      <c r="D11" s="3">
        <v>20</v>
      </c>
      <c r="E11" s="3">
        <v>30</v>
      </c>
      <c r="F11" s="3">
        <v>40</v>
      </c>
      <c r="G11" s="3">
        <v>50</v>
      </c>
      <c r="H11" s="3">
        <v>60</v>
      </c>
    </row>
    <row r="12" spans="1:8" x14ac:dyDescent="0.3">
      <c r="A12" s="3" t="s">
        <v>5</v>
      </c>
      <c r="B12" s="3">
        <v>210</v>
      </c>
      <c r="C12" s="3">
        <v>200</v>
      </c>
      <c r="D12" s="3">
        <v>210</v>
      </c>
      <c r="E12" s="3">
        <v>230</v>
      </c>
      <c r="F12" s="3">
        <v>240</v>
      </c>
      <c r="G12" s="3">
        <v>250</v>
      </c>
      <c r="H12" s="3">
        <v>260</v>
      </c>
    </row>
    <row r="13" spans="1:8" x14ac:dyDescent="0.3">
      <c r="A13" s="3" t="s">
        <v>6</v>
      </c>
      <c r="B13" s="3">
        <v>210</v>
      </c>
      <c r="C13" s="3">
        <v>210</v>
      </c>
      <c r="D13" s="3">
        <v>212</v>
      </c>
      <c r="E13" s="3">
        <v>215</v>
      </c>
      <c r="F13" s="3">
        <v>205</v>
      </c>
      <c r="G13" s="3">
        <v>195</v>
      </c>
      <c r="H13" s="3">
        <v>185</v>
      </c>
    </row>
    <row r="15" spans="1:8" x14ac:dyDescent="0.3">
      <c r="A15" s="1" t="s">
        <v>7</v>
      </c>
      <c r="B15" s="24" t="s">
        <v>8</v>
      </c>
      <c r="C15" s="24"/>
      <c r="D15" s="1"/>
      <c r="E15" s="1"/>
      <c r="F15" s="1"/>
      <c r="G15" s="1"/>
    </row>
    <row r="16" spans="1:8" x14ac:dyDescent="0.3">
      <c r="A16" s="1" t="s">
        <v>11</v>
      </c>
      <c r="B16" s="1">
        <f>C11-B11</f>
        <v>10</v>
      </c>
      <c r="C16" s="1">
        <f>D11-B11</f>
        <v>20</v>
      </c>
      <c r="D16" s="1">
        <f>E11-B11</f>
        <v>30</v>
      </c>
      <c r="E16" s="1">
        <f>F11-B11</f>
        <v>40</v>
      </c>
      <c r="F16" s="1">
        <f>G11-B11</f>
        <v>50</v>
      </c>
      <c r="G16" s="1">
        <f>H11-B11</f>
        <v>60</v>
      </c>
    </row>
    <row r="17" spans="1:7" x14ac:dyDescent="0.3">
      <c r="A17" s="1" t="s">
        <v>9</v>
      </c>
      <c r="B17" s="1">
        <f t="shared" ref="B17:G17" si="0">C12-$B$12</f>
        <v>-10</v>
      </c>
      <c r="C17" s="1">
        <f t="shared" si="0"/>
        <v>0</v>
      </c>
      <c r="D17" s="1">
        <f t="shared" si="0"/>
        <v>20</v>
      </c>
      <c r="E17" s="1">
        <f t="shared" si="0"/>
        <v>30</v>
      </c>
      <c r="F17" s="1">
        <f t="shared" si="0"/>
        <v>40</v>
      </c>
      <c r="G17" s="1">
        <f t="shared" si="0"/>
        <v>50</v>
      </c>
    </row>
    <row r="18" spans="1:7" x14ac:dyDescent="0.3">
      <c r="A18" s="1" t="s">
        <v>10</v>
      </c>
      <c r="B18" s="1">
        <f t="shared" ref="B18:G18" si="1">C13-$B$13</f>
        <v>0</v>
      </c>
      <c r="C18" s="1">
        <f t="shared" si="1"/>
        <v>2</v>
      </c>
      <c r="D18" s="1">
        <f t="shared" si="1"/>
        <v>5</v>
      </c>
      <c r="E18" s="1">
        <f t="shared" si="1"/>
        <v>-5</v>
      </c>
      <c r="F18" s="1">
        <f t="shared" si="1"/>
        <v>-15</v>
      </c>
      <c r="G18" s="1">
        <f t="shared" si="1"/>
        <v>-25</v>
      </c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 t="s">
        <v>12</v>
      </c>
      <c r="B20" s="1">
        <f>B17*$D$5</f>
        <v>-100000</v>
      </c>
      <c r="C20" s="1">
        <f t="shared" ref="C20:G20" si="2">C17*$D$5</f>
        <v>0</v>
      </c>
      <c r="D20" s="1">
        <f t="shared" si="2"/>
        <v>200000</v>
      </c>
      <c r="E20" s="1">
        <f t="shared" si="2"/>
        <v>300000</v>
      </c>
      <c r="F20" s="1">
        <f t="shared" si="2"/>
        <v>400000</v>
      </c>
      <c r="G20" s="1">
        <f t="shared" si="2"/>
        <v>500000</v>
      </c>
    </row>
    <row r="21" spans="1:7" x14ac:dyDescent="0.3">
      <c r="A21" s="1" t="s">
        <v>13</v>
      </c>
      <c r="B21" s="1">
        <f>B18*$D$5</f>
        <v>0</v>
      </c>
      <c r="C21" s="1">
        <f t="shared" ref="C21:G21" si="3">C18*$D$5</f>
        <v>20000</v>
      </c>
      <c r="D21" s="1">
        <f t="shared" si="3"/>
        <v>50000</v>
      </c>
      <c r="E21" s="1">
        <f t="shared" si="3"/>
        <v>-50000</v>
      </c>
      <c r="F21" s="1">
        <f t="shared" si="3"/>
        <v>-150000</v>
      </c>
      <c r="G21" s="1">
        <f t="shared" si="3"/>
        <v>-250000</v>
      </c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 t="s">
        <v>20</v>
      </c>
      <c r="B23" s="1" t="s">
        <v>21</v>
      </c>
      <c r="C23" s="1"/>
      <c r="D23" s="1"/>
      <c r="E23" s="1"/>
      <c r="F23" s="1"/>
      <c r="G23" s="1"/>
    </row>
    <row r="24" spans="1:7" x14ac:dyDescent="0.3">
      <c r="A24" s="1"/>
      <c r="B24" s="1">
        <f>1*(B20)+(0*B21)</f>
        <v>-100000</v>
      </c>
      <c r="C24" s="1">
        <f t="shared" ref="C24:G24" si="4">1*(C20)+(0*C21)</f>
        <v>0</v>
      </c>
      <c r="D24" s="1">
        <f t="shared" si="4"/>
        <v>200000</v>
      </c>
      <c r="E24" s="1">
        <f t="shared" si="4"/>
        <v>300000</v>
      </c>
      <c r="F24" s="1">
        <f t="shared" si="4"/>
        <v>400000</v>
      </c>
      <c r="G24" s="1">
        <f t="shared" si="4"/>
        <v>500000</v>
      </c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 t="s">
        <v>20</v>
      </c>
      <c r="B26" s="1" t="s">
        <v>16</v>
      </c>
      <c r="C26" s="1"/>
      <c r="D26" s="1"/>
      <c r="E26" s="1"/>
      <c r="F26" s="1"/>
      <c r="G26" s="1"/>
    </row>
    <row r="27" spans="1:7" x14ac:dyDescent="0.3">
      <c r="A27" s="1"/>
      <c r="B27" s="1">
        <f>0.75*B20+0.25*B21</f>
        <v>-75000</v>
      </c>
      <c r="C27" s="1">
        <f t="shared" ref="C27:G27" si="5">0.75*C20+0.25*C21</f>
        <v>5000</v>
      </c>
      <c r="D27" s="1">
        <f t="shared" si="5"/>
        <v>162500</v>
      </c>
      <c r="E27" s="1">
        <f t="shared" si="5"/>
        <v>212500</v>
      </c>
      <c r="F27" s="1">
        <f t="shared" si="5"/>
        <v>262500</v>
      </c>
      <c r="G27" s="1">
        <f t="shared" si="5"/>
        <v>312500</v>
      </c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 t="s">
        <v>20</v>
      </c>
      <c r="B29" s="1" t="s">
        <v>22</v>
      </c>
      <c r="C29" s="1"/>
      <c r="D29" s="1"/>
      <c r="E29" s="1"/>
      <c r="F29" s="1"/>
      <c r="G29" s="1"/>
    </row>
    <row r="30" spans="1:7" x14ac:dyDescent="0.3">
      <c r="A30" s="1"/>
      <c r="B30" s="1">
        <f>0.5*B20+0.5*B21</f>
        <v>-50000</v>
      </c>
      <c r="C30" s="1">
        <f t="shared" ref="C30:G30" si="6">0.5*C20+0.5*C21</f>
        <v>10000</v>
      </c>
      <c r="D30" s="1">
        <f t="shared" si="6"/>
        <v>125000</v>
      </c>
      <c r="E30" s="1">
        <f t="shared" si="6"/>
        <v>125000</v>
      </c>
      <c r="F30" s="1">
        <f t="shared" si="6"/>
        <v>125000</v>
      </c>
      <c r="G30" s="1">
        <f t="shared" si="6"/>
        <v>125000</v>
      </c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 t="s">
        <v>20</v>
      </c>
      <c r="B32" s="1" t="s">
        <v>18</v>
      </c>
      <c r="C32" s="1"/>
      <c r="D32" s="1"/>
      <c r="E32" s="1"/>
      <c r="F32" s="1"/>
      <c r="G32" s="1"/>
    </row>
    <row r="33" spans="1:15" x14ac:dyDescent="0.3">
      <c r="A33" s="1"/>
      <c r="B33" s="1">
        <f>0.25*B20+0.75*B21</f>
        <v>-25000</v>
      </c>
      <c r="C33" s="1">
        <f t="shared" ref="C33:G33" si="7">0.25*C20+0.75*C21</f>
        <v>15000</v>
      </c>
      <c r="D33" s="1">
        <f t="shared" si="7"/>
        <v>87500</v>
      </c>
      <c r="E33" s="1">
        <f t="shared" si="7"/>
        <v>37500</v>
      </c>
      <c r="F33" s="1">
        <f t="shared" si="7"/>
        <v>-12500</v>
      </c>
      <c r="G33" s="1">
        <f t="shared" si="7"/>
        <v>-62500</v>
      </c>
    </row>
    <row r="34" spans="1:15" x14ac:dyDescent="0.3">
      <c r="A34" s="1"/>
      <c r="B34" s="1"/>
      <c r="C34" s="1"/>
      <c r="D34" s="1"/>
      <c r="E34" s="1"/>
      <c r="F34" s="1"/>
      <c r="G34" s="1"/>
    </row>
    <row r="35" spans="1:15" x14ac:dyDescent="0.3">
      <c r="A35" s="1" t="s">
        <v>20</v>
      </c>
      <c r="B35" s="1" t="s">
        <v>19</v>
      </c>
      <c r="C35" s="1"/>
      <c r="D35" s="1"/>
      <c r="E35" s="1"/>
      <c r="F35" s="1"/>
      <c r="G35" s="1"/>
    </row>
    <row r="36" spans="1:15" x14ac:dyDescent="0.3">
      <c r="A36" s="1"/>
      <c r="B36" s="1">
        <f>0*B20+1*B21</f>
        <v>0</v>
      </c>
      <c r="C36" s="1">
        <f t="shared" ref="C36:G36" si="8">0*C20+1*C21</f>
        <v>20000</v>
      </c>
      <c r="D36" s="1">
        <f t="shared" si="8"/>
        <v>50000</v>
      </c>
      <c r="E36" s="1">
        <f t="shared" si="8"/>
        <v>-50000</v>
      </c>
      <c r="F36" s="1">
        <f t="shared" si="8"/>
        <v>-150000</v>
      </c>
      <c r="G36" s="1">
        <f t="shared" si="8"/>
        <v>-250000</v>
      </c>
    </row>
    <row r="38" spans="1:15" x14ac:dyDescent="0.3">
      <c r="A38" s="5" t="s">
        <v>27</v>
      </c>
      <c r="B38" s="25" t="s">
        <v>23</v>
      </c>
      <c r="C38" s="25"/>
      <c r="D38" s="5" t="s">
        <v>24</v>
      </c>
      <c r="E38" s="5"/>
      <c r="F38" s="5"/>
      <c r="G38" s="5"/>
      <c r="I38" s="4" t="s">
        <v>30</v>
      </c>
      <c r="J38" s="22" t="s">
        <v>23</v>
      </c>
      <c r="K38" s="22"/>
      <c r="L38" s="4" t="s">
        <v>28</v>
      </c>
      <c r="M38" s="4"/>
      <c r="N38" s="4"/>
      <c r="O38" s="4"/>
    </row>
    <row r="39" spans="1:15" x14ac:dyDescent="0.3">
      <c r="A39" s="5" t="s">
        <v>11</v>
      </c>
      <c r="B39" s="5">
        <v>10</v>
      </c>
      <c r="C39" s="5">
        <v>20</v>
      </c>
      <c r="D39" s="5">
        <v>30</v>
      </c>
      <c r="E39" s="5">
        <v>40</v>
      </c>
      <c r="F39" s="5">
        <v>50</v>
      </c>
      <c r="G39" s="5">
        <v>60</v>
      </c>
      <c r="I39" s="4" t="s">
        <v>11</v>
      </c>
      <c r="J39" s="4">
        <v>10</v>
      </c>
      <c r="K39" s="4">
        <v>20</v>
      </c>
      <c r="L39" s="4">
        <v>30</v>
      </c>
      <c r="M39" s="4">
        <v>40</v>
      </c>
      <c r="N39" s="4">
        <v>50</v>
      </c>
      <c r="O39" s="4">
        <v>60</v>
      </c>
    </row>
    <row r="40" spans="1:15" x14ac:dyDescent="0.3">
      <c r="A40" s="5" t="s">
        <v>9</v>
      </c>
      <c r="B40" s="5">
        <v>-10</v>
      </c>
      <c r="C40" s="5">
        <v>0</v>
      </c>
      <c r="D40" s="5">
        <v>20</v>
      </c>
      <c r="E40" s="5">
        <v>30</v>
      </c>
      <c r="F40" s="5">
        <v>40</v>
      </c>
      <c r="G40" s="5">
        <v>50</v>
      </c>
      <c r="I40" s="4" t="s">
        <v>9</v>
      </c>
      <c r="J40" s="4">
        <v>-10</v>
      </c>
      <c r="K40" s="4">
        <v>0</v>
      </c>
      <c r="L40" s="4">
        <v>20</v>
      </c>
      <c r="M40" s="4">
        <v>30</v>
      </c>
      <c r="N40" s="4">
        <v>40</v>
      </c>
      <c r="O40" s="4">
        <v>50</v>
      </c>
    </row>
    <row r="41" spans="1:15" x14ac:dyDescent="0.3">
      <c r="A41" s="5" t="s">
        <v>10</v>
      </c>
      <c r="B41" s="5">
        <v>0</v>
      </c>
      <c r="C41" s="5">
        <v>2</v>
      </c>
      <c r="D41" s="5">
        <v>5</v>
      </c>
      <c r="E41" s="5">
        <v>-5</v>
      </c>
      <c r="F41" s="5">
        <v>-15</v>
      </c>
      <c r="G41" s="5">
        <v>-25</v>
      </c>
      <c r="I41" s="4" t="s">
        <v>10</v>
      </c>
      <c r="J41" s="4">
        <v>0</v>
      </c>
      <c r="K41" s="4">
        <v>2</v>
      </c>
      <c r="L41" s="4">
        <v>5</v>
      </c>
      <c r="M41" s="4">
        <v>-5</v>
      </c>
      <c r="N41" s="4">
        <v>-15</v>
      </c>
      <c r="O41" s="4">
        <v>-25</v>
      </c>
    </row>
    <row r="42" spans="1:15" x14ac:dyDescent="0.3">
      <c r="A42" s="5" t="s">
        <v>25</v>
      </c>
      <c r="B42" s="5" t="s">
        <v>26</v>
      </c>
      <c r="C42" s="5"/>
      <c r="D42" s="5"/>
      <c r="E42" s="5"/>
      <c r="F42" s="5"/>
      <c r="G42" s="5"/>
      <c r="I42" s="4" t="s">
        <v>25</v>
      </c>
      <c r="J42" s="4" t="s">
        <v>29</v>
      </c>
      <c r="K42" s="4"/>
      <c r="L42" s="4"/>
      <c r="M42" s="4"/>
      <c r="N42" s="4"/>
      <c r="O42" s="4"/>
    </row>
    <row r="43" spans="1:15" x14ac:dyDescent="0.3">
      <c r="A43" s="5" t="s">
        <v>12</v>
      </c>
      <c r="B43" s="8">
        <f>B40*$D$5-$B$7*$D$5</f>
        <v>-300000</v>
      </c>
      <c r="C43" s="8">
        <f>C40*$D$5-$B$7*$D$5</f>
        <v>-200000</v>
      </c>
      <c r="D43" s="8">
        <f>D40*$D$5+$D$5*D40-$B$7*$D$5</f>
        <v>200000</v>
      </c>
      <c r="E43" s="8">
        <f>E40*$D$5+$D$5*E40-$B$7*$D$5</f>
        <v>400000</v>
      </c>
      <c r="F43" s="8">
        <f>F40*$D$5+$D$5*F40-$B$7*$D$5</f>
        <v>600000</v>
      </c>
      <c r="G43" s="8">
        <f>G40*$D$5+$D$5*G40-$B$7*$D$5</f>
        <v>800000</v>
      </c>
      <c r="I43" s="4" t="s">
        <v>12</v>
      </c>
      <c r="J43" s="7">
        <f>J40*$D$5-$B$7*0.75*$D$5-$B$8*0.25*$D$5+(-J40)*0.25*$D$5</f>
        <v>-270000</v>
      </c>
      <c r="K43" s="7">
        <f>K40*$D$5-$B$7*0.75*$D$5-$B$8*0.25*$D$5</f>
        <v>-195000</v>
      </c>
      <c r="L43" s="7">
        <f>L40*$D$5-$B$7*0.75*$D$5-$B$8*0.25*$D$5+(L40)*0.75*$D$5</f>
        <v>155000</v>
      </c>
      <c r="M43" s="7">
        <f t="shared" ref="M43:O43" si="9">M40*$D$5-$B$7*0.75*$D$5-$B$8*0.25*$D$5+(M40)*0.75*$D$5</f>
        <v>330000</v>
      </c>
      <c r="N43" s="7">
        <f t="shared" si="9"/>
        <v>505000</v>
      </c>
      <c r="O43" s="7">
        <f t="shared" si="9"/>
        <v>680000</v>
      </c>
    </row>
    <row r="44" spans="1:15" x14ac:dyDescent="0.3">
      <c r="A44" s="5" t="s">
        <v>13</v>
      </c>
      <c r="B44" s="8">
        <f>B41*$D$5-$B$7*$D$5</f>
        <v>-200000</v>
      </c>
      <c r="C44" s="8">
        <f>C41*$D$5+$D$5*C41-$B$7*$D$5</f>
        <v>-160000</v>
      </c>
      <c r="D44" s="8">
        <f>D41*$D$5+$D$5*D41-$B$7*$D$5</f>
        <v>-100000</v>
      </c>
      <c r="E44" s="8">
        <f>E41*$D$5-$B$7*$D$5</f>
        <v>-250000</v>
      </c>
      <c r="F44" s="8">
        <f>F41*$D$5-$B$7*$D$5</f>
        <v>-350000</v>
      </c>
      <c r="G44" s="8">
        <f>G41*$D$5-$B$7*$D$5</f>
        <v>-450000</v>
      </c>
      <c r="I44" s="4" t="s">
        <v>13</v>
      </c>
      <c r="J44" s="7">
        <f>J41*$D$5-$B$7*0.75*$D$5-$B$8*0.25*$D$5</f>
        <v>-195000</v>
      </c>
      <c r="K44" s="7">
        <f>K41*$D$5-$B$7*0.75*$D$5-$B$8*0.25*$D$5+K41*0.75*$D$5</f>
        <v>-160000</v>
      </c>
      <c r="L44" s="7">
        <f t="shared" ref="L44" si="10">L41*$D$5-$B$7*0.75*$D$5-$B$8*0.25*$D$5+L41*0.75*$D$5</f>
        <v>-107500</v>
      </c>
      <c r="M44" s="7">
        <f>M41*$D$5-$B$7*0.75*$D$5-$B$8*0.25*$D$5+(-M41)*0.25*$D$5</f>
        <v>-232500</v>
      </c>
      <c r="N44" s="7">
        <f t="shared" ref="N44:O44" si="11">N41*$D$5-$B$7*0.75*$D$5-$B$8*0.25*$D$5+(-N41)*0.25*$D$5</f>
        <v>-307500</v>
      </c>
      <c r="O44" s="7">
        <f t="shared" si="11"/>
        <v>-382500</v>
      </c>
    </row>
    <row r="45" spans="1:15" x14ac:dyDescent="0.3">
      <c r="A45" s="5"/>
      <c r="B45" s="5"/>
      <c r="C45" s="5"/>
      <c r="D45" s="5"/>
      <c r="E45" s="5"/>
      <c r="F45" s="5"/>
      <c r="G45" s="5"/>
      <c r="I45" s="4"/>
      <c r="J45" s="4"/>
      <c r="K45" s="4"/>
      <c r="L45" s="4"/>
      <c r="M45" s="4"/>
      <c r="N45" s="4"/>
      <c r="O45" s="4"/>
    </row>
    <row r="46" spans="1:15" x14ac:dyDescent="0.3">
      <c r="A46" s="5" t="s">
        <v>20</v>
      </c>
      <c r="B46" s="5" t="s">
        <v>21</v>
      </c>
      <c r="C46" s="5"/>
      <c r="D46" s="5"/>
      <c r="E46" s="5"/>
      <c r="F46" s="5"/>
      <c r="G46" s="5"/>
      <c r="I46" s="4" t="s">
        <v>20</v>
      </c>
      <c r="J46" s="4" t="s">
        <v>21</v>
      </c>
      <c r="K46" s="4"/>
      <c r="L46" s="4"/>
      <c r="M46" s="4"/>
      <c r="N46" s="4"/>
      <c r="O46" s="4"/>
    </row>
    <row r="47" spans="1:15" x14ac:dyDescent="0.3">
      <c r="A47" s="5"/>
      <c r="B47" s="9">
        <f>1*(B43)+0*(B44)</f>
        <v>-300000</v>
      </c>
      <c r="C47" s="9">
        <f t="shared" ref="C47:G47" si="12">1*(C43)+0*(C44)</f>
        <v>-200000</v>
      </c>
      <c r="D47" s="9">
        <f t="shared" si="12"/>
        <v>200000</v>
      </c>
      <c r="E47" s="9">
        <f t="shared" si="12"/>
        <v>400000</v>
      </c>
      <c r="F47" s="9">
        <f t="shared" si="12"/>
        <v>600000</v>
      </c>
      <c r="G47" s="9">
        <f t="shared" si="12"/>
        <v>800000</v>
      </c>
      <c r="I47" s="4"/>
      <c r="J47" s="10">
        <f>1*(J43)+0*(J44)</f>
        <v>-270000</v>
      </c>
      <c r="K47" s="10">
        <f t="shared" ref="K47:O47" si="13">1*(K43)+0*(K44)</f>
        <v>-195000</v>
      </c>
      <c r="L47" s="10">
        <f t="shared" si="13"/>
        <v>155000</v>
      </c>
      <c r="M47" s="10">
        <f t="shared" si="13"/>
        <v>330000</v>
      </c>
      <c r="N47" s="10">
        <f t="shared" si="13"/>
        <v>505000</v>
      </c>
      <c r="O47" s="10">
        <f t="shared" si="13"/>
        <v>680000</v>
      </c>
    </row>
    <row r="48" spans="1:15" x14ac:dyDescent="0.3">
      <c r="A48" s="5"/>
      <c r="B48" s="5"/>
      <c r="C48" s="5"/>
      <c r="D48" s="5"/>
      <c r="E48" s="5"/>
      <c r="F48" s="5"/>
      <c r="G48" s="5"/>
      <c r="I48" s="4"/>
      <c r="J48" s="4"/>
      <c r="K48" s="4"/>
      <c r="L48" s="4"/>
      <c r="M48" s="4"/>
      <c r="N48" s="4"/>
      <c r="O48" s="4"/>
    </row>
    <row r="49" spans="1:15" x14ac:dyDescent="0.3">
      <c r="A49" s="5" t="s">
        <v>20</v>
      </c>
      <c r="B49" s="5" t="s">
        <v>16</v>
      </c>
      <c r="C49" s="5"/>
      <c r="D49" s="5"/>
      <c r="E49" s="5"/>
      <c r="F49" s="5"/>
      <c r="G49" s="5"/>
      <c r="I49" s="4" t="s">
        <v>20</v>
      </c>
      <c r="J49" s="4" t="s">
        <v>16</v>
      </c>
      <c r="K49" s="4"/>
      <c r="L49" s="4"/>
      <c r="M49" s="4"/>
      <c r="N49" s="4"/>
      <c r="O49" s="4"/>
    </row>
    <row r="50" spans="1:15" x14ac:dyDescent="0.3">
      <c r="A50" s="5"/>
      <c r="B50" s="6">
        <f>0.75*B43+0.25*B44</f>
        <v>-275000</v>
      </c>
      <c r="C50" s="6">
        <f t="shared" ref="C50:G50" si="14">0.75*C43+0.25*C44</f>
        <v>-190000</v>
      </c>
      <c r="D50" s="6">
        <f t="shared" si="14"/>
        <v>125000</v>
      </c>
      <c r="E50" s="6">
        <f t="shared" si="14"/>
        <v>237500</v>
      </c>
      <c r="F50" s="6">
        <f t="shared" si="14"/>
        <v>362500</v>
      </c>
      <c r="G50" s="6">
        <f t="shared" si="14"/>
        <v>487500</v>
      </c>
      <c r="I50" s="4"/>
      <c r="J50" s="1">
        <f>0.75*J43+0.25*J44</f>
        <v>-251250</v>
      </c>
      <c r="K50" s="1">
        <f t="shared" ref="K50:O50" si="15">0.75*K43+0.25*K44</f>
        <v>-186250</v>
      </c>
      <c r="L50" s="1">
        <f t="shared" si="15"/>
        <v>89375</v>
      </c>
      <c r="M50" s="1">
        <f t="shared" si="15"/>
        <v>189375</v>
      </c>
      <c r="N50" s="1">
        <f t="shared" si="15"/>
        <v>301875</v>
      </c>
      <c r="O50" s="1">
        <f t="shared" si="15"/>
        <v>414375</v>
      </c>
    </row>
    <row r="51" spans="1:15" x14ac:dyDescent="0.3">
      <c r="A51" s="5"/>
      <c r="B51" s="5"/>
      <c r="C51" s="5"/>
      <c r="D51" s="5"/>
      <c r="E51" s="5"/>
      <c r="F51" s="5"/>
      <c r="G51" s="5"/>
      <c r="I51" s="4"/>
      <c r="J51" s="4"/>
      <c r="K51" s="4"/>
      <c r="L51" s="4"/>
      <c r="M51" s="4"/>
      <c r="N51" s="4"/>
      <c r="O51" s="4"/>
    </row>
    <row r="52" spans="1:15" x14ac:dyDescent="0.3">
      <c r="A52" s="5" t="s">
        <v>20</v>
      </c>
      <c r="B52" s="5" t="s">
        <v>22</v>
      </c>
      <c r="C52" s="5"/>
      <c r="D52" s="5"/>
      <c r="E52" s="5"/>
      <c r="F52" s="5"/>
      <c r="G52" s="5"/>
      <c r="I52" s="4" t="s">
        <v>20</v>
      </c>
      <c r="J52" s="4" t="s">
        <v>22</v>
      </c>
      <c r="K52" s="4"/>
      <c r="L52" s="4"/>
      <c r="M52" s="4"/>
      <c r="N52" s="4"/>
      <c r="O52" s="4"/>
    </row>
    <row r="53" spans="1:15" x14ac:dyDescent="0.3">
      <c r="A53" s="5"/>
      <c r="B53" s="6">
        <f>0.5*B43+0.5*B44</f>
        <v>-250000</v>
      </c>
      <c r="C53" s="6">
        <f t="shared" ref="C53:G53" si="16">0.5*C43+0.5*C44</f>
        <v>-180000</v>
      </c>
      <c r="D53" s="6">
        <f t="shared" si="16"/>
        <v>50000</v>
      </c>
      <c r="E53" s="6">
        <f t="shared" si="16"/>
        <v>75000</v>
      </c>
      <c r="F53" s="6">
        <f t="shared" si="16"/>
        <v>125000</v>
      </c>
      <c r="G53" s="6">
        <f t="shared" si="16"/>
        <v>175000</v>
      </c>
      <c r="I53" s="4"/>
      <c r="J53" s="1">
        <f>0.5*J43+0.5*J44</f>
        <v>-232500</v>
      </c>
      <c r="K53" s="1">
        <f t="shared" ref="K53:O53" si="17">0.5*K43+0.5*K44</f>
        <v>-177500</v>
      </c>
      <c r="L53" s="1">
        <f t="shared" si="17"/>
        <v>23750</v>
      </c>
      <c r="M53" s="1">
        <f t="shared" si="17"/>
        <v>48750</v>
      </c>
      <c r="N53" s="1">
        <f t="shared" si="17"/>
        <v>98750</v>
      </c>
      <c r="O53" s="1">
        <f t="shared" si="17"/>
        <v>148750</v>
      </c>
    </row>
    <row r="54" spans="1:15" x14ac:dyDescent="0.3">
      <c r="A54" s="5"/>
      <c r="B54" s="5"/>
      <c r="C54" s="5"/>
      <c r="D54" s="5"/>
      <c r="E54" s="5"/>
      <c r="F54" s="5"/>
      <c r="G54" s="5"/>
      <c r="I54" s="4"/>
      <c r="J54" s="4"/>
      <c r="K54" s="4"/>
      <c r="L54" s="4"/>
      <c r="M54" s="4"/>
      <c r="N54" s="4"/>
      <c r="O54" s="4"/>
    </row>
    <row r="55" spans="1:15" x14ac:dyDescent="0.3">
      <c r="A55" s="5" t="s">
        <v>20</v>
      </c>
      <c r="B55" s="5" t="s">
        <v>18</v>
      </c>
      <c r="C55" s="5"/>
      <c r="D55" s="5"/>
      <c r="E55" s="5"/>
      <c r="F55" s="5"/>
      <c r="G55" s="5"/>
      <c r="I55" s="4" t="s">
        <v>20</v>
      </c>
      <c r="J55" s="4" t="s">
        <v>18</v>
      </c>
      <c r="K55" s="4"/>
      <c r="L55" s="4"/>
      <c r="M55" s="4"/>
      <c r="N55" s="4"/>
      <c r="O55" s="4"/>
    </row>
    <row r="56" spans="1:15" x14ac:dyDescent="0.3">
      <c r="A56" s="5"/>
      <c r="B56" s="6">
        <f>0.25*B43+0.75*B44</f>
        <v>-225000</v>
      </c>
      <c r="C56" s="6">
        <f t="shared" ref="C56:G56" si="18">0.25*C43+0.75*C44</f>
        <v>-170000</v>
      </c>
      <c r="D56" s="6">
        <f t="shared" si="18"/>
        <v>-25000</v>
      </c>
      <c r="E56" s="6">
        <f t="shared" si="18"/>
        <v>-87500</v>
      </c>
      <c r="F56" s="6">
        <f t="shared" si="18"/>
        <v>-112500</v>
      </c>
      <c r="G56" s="6">
        <f t="shared" si="18"/>
        <v>-137500</v>
      </c>
      <c r="I56" s="4"/>
      <c r="J56" s="1">
        <f>0.25*J43+0.75*J44</f>
        <v>-213750</v>
      </c>
      <c r="K56" s="1">
        <f t="shared" ref="K56:O56" si="19">0.25*K43+0.75*K44</f>
        <v>-168750</v>
      </c>
      <c r="L56" s="1">
        <f t="shared" si="19"/>
        <v>-41875</v>
      </c>
      <c r="M56" s="1">
        <f t="shared" si="19"/>
        <v>-91875</v>
      </c>
      <c r="N56" s="1">
        <f t="shared" si="19"/>
        <v>-104375</v>
      </c>
      <c r="O56" s="1">
        <f t="shared" si="19"/>
        <v>-116875</v>
      </c>
    </row>
    <row r="57" spans="1:15" x14ac:dyDescent="0.3">
      <c r="A57" s="5"/>
      <c r="B57" s="5"/>
      <c r="C57" s="5"/>
      <c r="D57" s="5"/>
      <c r="E57" s="5"/>
      <c r="F57" s="5"/>
      <c r="G57" s="5"/>
      <c r="I57" s="4"/>
      <c r="J57" s="4"/>
      <c r="K57" s="4"/>
      <c r="L57" s="4"/>
      <c r="M57" s="4"/>
      <c r="N57" s="4"/>
      <c r="O57" s="4"/>
    </row>
    <row r="58" spans="1:15" x14ac:dyDescent="0.3">
      <c r="A58" s="5" t="s">
        <v>20</v>
      </c>
      <c r="B58" s="5" t="s">
        <v>19</v>
      </c>
      <c r="C58" s="5"/>
      <c r="D58" s="5"/>
      <c r="E58" s="5"/>
      <c r="F58" s="5"/>
      <c r="G58" s="5"/>
      <c r="I58" s="4" t="s">
        <v>20</v>
      </c>
      <c r="J58" s="4" t="s">
        <v>19</v>
      </c>
      <c r="K58" s="4"/>
      <c r="L58" s="4"/>
      <c r="M58" s="4"/>
      <c r="N58" s="4"/>
      <c r="O58" s="4"/>
    </row>
    <row r="59" spans="1:15" x14ac:dyDescent="0.3">
      <c r="A59" s="5"/>
      <c r="B59" s="6">
        <f>0*B43+1*B44</f>
        <v>-200000</v>
      </c>
      <c r="C59" s="6">
        <f t="shared" ref="C59:G59" si="20">0*C43+1*C44</f>
        <v>-160000</v>
      </c>
      <c r="D59" s="6">
        <f t="shared" si="20"/>
        <v>-100000</v>
      </c>
      <c r="E59" s="6">
        <f t="shared" si="20"/>
        <v>-250000</v>
      </c>
      <c r="F59" s="6">
        <f t="shared" si="20"/>
        <v>-350000</v>
      </c>
      <c r="G59" s="6">
        <f t="shared" si="20"/>
        <v>-450000</v>
      </c>
      <c r="I59" s="4"/>
      <c r="J59" s="1">
        <f>0*J43+1*J44</f>
        <v>-195000</v>
      </c>
      <c r="K59" s="1">
        <f t="shared" ref="K59:O59" si="21">0*K43+1*K44</f>
        <v>-160000</v>
      </c>
      <c r="L59" s="1">
        <f t="shared" si="21"/>
        <v>-107500</v>
      </c>
      <c r="M59" s="1">
        <f t="shared" si="21"/>
        <v>-232500</v>
      </c>
      <c r="N59" s="1">
        <f t="shared" si="21"/>
        <v>-307500</v>
      </c>
      <c r="O59" s="1">
        <f t="shared" si="21"/>
        <v>-382500</v>
      </c>
    </row>
    <row r="61" spans="1:15" x14ac:dyDescent="0.3">
      <c r="A61" s="11" t="s">
        <v>31</v>
      </c>
      <c r="B61" s="20" t="s">
        <v>23</v>
      </c>
      <c r="C61" s="20"/>
      <c r="D61" s="11" t="s">
        <v>32</v>
      </c>
      <c r="E61" s="11"/>
      <c r="F61" s="11"/>
      <c r="G61" s="11"/>
      <c r="I61" s="15" t="s">
        <v>34</v>
      </c>
      <c r="J61" s="21" t="s">
        <v>23</v>
      </c>
      <c r="K61" s="21"/>
      <c r="L61" s="15" t="s">
        <v>35</v>
      </c>
      <c r="M61" s="15"/>
      <c r="N61" s="15"/>
      <c r="O61" s="15"/>
    </row>
    <row r="62" spans="1:15" x14ac:dyDescent="0.3">
      <c r="A62" s="11" t="s">
        <v>11</v>
      </c>
      <c r="B62" s="11">
        <v>10</v>
      </c>
      <c r="C62" s="11">
        <v>20</v>
      </c>
      <c r="D62" s="11">
        <v>30</v>
      </c>
      <c r="E62" s="11">
        <v>40</v>
      </c>
      <c r="F62" s="11">
        <v>50</v>
      </c>
      <c r="G62" s="11">
        <v>60</v>
      </c>
      <c r="I62" s="15" t="s">
        <v>11</v>
      </c>
      <c r="J62" s="15">
        <v>10</v>
      </c>
      <c r="K62" s="15">
        <v>20</v>
      </c>
      <c r="L62" s="15">
        <v>30</v>
      </c>
      <c r="M62" s="15">
        <v>40</v>
      </c>
      <c r="N62" s="15">
        <v>50</v>
      </c>
      <c r="O62" s="15">
        <v>60</v>
      </c>
    </row>
    <row r="63" spans="1:15" x14ac:dyDescent="0.3">
      <c r="A63" s="11" t="s">
        <v>9</v>
      </c>
      <c r="B63" s="11">
        <v>-10</v>
      </c>
      <c r="C63" s="11">
        <v>0</v>
      </c>
      <c r="D63" s="11">
        <v>20</v>
      </c>
      <c r="E63" s="11">
        <v>30</v>
      </c>
      <c r="F63" s="11">
        <v>40</v>
      </c>
      <c r="G63" s="11">
        <v>50</v>
      </c>
      <c r="I63" s="15" t="s">
        <v>9</v>
      </c>
      <c r="J63" s="15">
        <v>-10</v>
      </c>
      <c r="K63" s="15">
        <v>0</v>
      </c>
      <c r="L63" s="15">
        <v>20</v>
      </c>
      <c r="M63" s="15">
        <v>30</v>
      </c>
      <c r="N63" s="15">
        <v>40</v>
      </c>
      <c r="O63" s="15">
        <v>50</v>
      </c>
    </row>
    <row r="64" spans="1:15" x14ac:dyDescent="0.3">
      <c r="A64" s="11" t="s">
        <v>10</v>
      </c>
      <c r="B64" s="11">
        <v>0</v>
      </c>
      <c r="C64" s="11">
        <v>2</v>
      </c>
      <c r="D64" s="11">
        <v>5</v>
      </c>
      <c r="E64" s="11">
        <v>-5</v>
      </c>
      <c r="F64" s="11">
        <v>-15</v>
      </c>
      <c r="G64" s="11">
        <v>-25</v>
      </c>
      <c r="I64" s="15" t="s">
        <v>10</v>
      </c>
      <c r="J64" s="15">
        <v>0</v>
      </c>
      <c r="K64" s="15">
        <v>2</v>
      </c>
      <c r="L64" s="15">
        <v>5</v>
      </c>
      <c r="M64" s="15">
        <v>-5</v>
      </c>
      <c r="N64" s="15">
        <v>-15</v>
      </c>
      <c r="O64" s="15">
        <v>-25</v>
      </c>
    </row>
    <row r="65" spans="1:15" x14ac:dyDescent="0.3">
      <c r="A65" s="11" t="s">
        <v>25</v>
      </c>
      <c r="B65" s="11" t="s">
        <v>33</v>
      </c>
      <c r="C65" s="11"/>
      <c r="D65" s="11"/>
      <c r="E65" s="11"/>
      <c r="F65" s="11"/>
      <c r="G65" s="11"/>
      <c r="I65" s="15" t="s">
        <v>25</v>
      </c>
      <c r="J65" s="15" t="s">
        <v>36</v>
      </c>
      <c r="K65" s="15"/>
      <c r="L65" s="15"/>
      <c r="M65" s="15"/>
      <c r="N65" s="15"/>
      <c r="O65" s="15"/>
    </row>
    <row r="66" spans="1:15" x14ac:dyDescent="0.3">
      <c r="A66" s="11" t="s">
        <v>12</v>
      </c>
      <c r="B66" s="12">
        <f>B63*$D$5-$B$7*0.5*$D$5-$B$8*0.5*$D$5+(-B63)*0.5*$D$5</f>
        <v>-240000</v>
      </c>
      <c r="C66" s="12">
        <f>C63*$D$5-$B$7*0.5*$D$5-$B$8*0.5*$D$5+(-C63)*0.5*$D$5</f>
        <v>-190000</v>
      </c>
      <c r="D66" s="12">
        <f>D63*$D$5-$B$7*0.5*$D$5-$B$8*0.5*$D$5+(D63)*0.5*$D$5</f>
        <v>110000</v>
      </c>
      <c r="E66" s="12">
        <f t="shared" ref="E66:G66" si="22">E63*$D$5-$B$7*0.5*$D$5-$B$8*0.5*$D$5+(E63)*0.5*$D$5</f>
        <v>260000</v>
      </c>
      <c r="F66" s="12">
        <f t="shared" si="22"/>
        <v>410000</v>
      </c>
      <c r="G66" s="12">
        <f t="shared" si="22"/>
        <v>560000</v>
      </c>
      <c r="I66" s="15" t="s">
        <v>12</v>
      </c>
      <c r="J66" s="16">
        <f>J63*$D$5-$B$7*0.25*$D$5-$B$8*0.75*$D$5+(-J63)*0.75*$D$5</f>
        <v>-210000</v>
      </c>
      <c r="K66" s="16">
        <f>K63*$D$5-$B$7*0.25*$D$5-$B$8*0.75*$D$5+(-K63)*0.75*$D$5</f>
        <v>-185000</v>
      </c>
      <c r="L66" s="16">
        <f>L63*$D$5-$B$7*0.25*$D$5-$B$8*0.75*$D$5+(L63)*0.25*$D$5</f>
        <v>65000</v>
      </c>
      <c r="M66" s="16">
        <f t="shared" ref="M66:O66" si="23">M63*$D$5-$B$7*0.25*$D$5-$B$8*0.75*$D$5+(M63)*0.25*$D$5</f>
        <v>190000</v>
      </c>
      <c r="N66" s="16">
        <f t="shared" si="23"/>
        <v>315000</v>
      </c>
      <c r="O66" s="16">
        <f t="shared" si="23"/>
        <v>440000</v>
      </c>
    </row>
    <row r="67" spans="1:15" x14ac:dyDescent="0.3">
      <c r="A67" s="11" t="s">
        <v>13</v>
      </c>
      <c r="B67" s="12">
        <f>B64*$D$5-$B$7*0.5*$D$5-$B$8*0.5*$D$5</f>
        <v>-190000</v>
      </c>
      <c r="C67" s="12">
        <f>C64*$D$5-$B$7*0.5*$D$5-$B$8*0.5*$D$5+C64*0.5*$D$5</f>
        <v>-160000</v>
      </c>
      <c r="D67" s="12">
        <f t="shared" ref="D67" si="24">D64*$D$5-$B$7*0.5*$D$5-$B$8*0.5*$D$5+D64*0.5*$D$5</f>
        <v>-115000</v>
      </c>
      <c r="E67" s="12">
        <f>E64*$D$5-$B$7*0.5*$D$5-$B$8*0.5*$D$5+(-E64)*0.5*$D$5</f>
        <v>-215000</v>
      </c>
      <c r="F67" s="12">
        <f>F64*$D$5-$B$7*0.5*$D$5-$B$8*0.5*$D$5+(-F64)*0.5*$D$5</f>
        <v>-265000</v>
      </c>
      <c r="G67" s="12">
        <f>G64*$D$5-$B$7*0.5*$D$5-$B$8*0.5*$D$5+(-G64)*0.5*$D$5</f>
        <v>-315000</v>
      </c>
      <c r="I67" s="15" t="s">
        <v>13</v>
      </c>
      <c r="J67" s="16">
        <f>J64*$D$5-$B$7*0.25*$D$5-$B$8*0.75*$D$5</f>
        <v>-185000</v>
      </c>
      <c r="K67" s="16">
        <f>K64*$D$5-$B$7*0.25*$D$5-$B$8*0.75*$D$5+K64*0.25*$D$5</f>
        <v>-160000</v>
      </c>
      <c r="L67" s="16">
        <f>L64*$D$5-$B$7*0.25*$D$5-$B$8*0.75*$D$5+L64*0.25*$D$5</f>
        <v>-122500</v>
      </c>
      <c r="M67" s="16">
        <f>M64*$D$5-$B$7*0.25*$D$5-$B$8*0.75*$D$5+(-M64)*0.75*$D$5</f>
        <v>-197500</v>
      </c>
      <c r="N67" s="16">
        <f t="shared" ref="N67:O67" si="25">N64*$D$5-$B$7*0.25*$D$5-$B$8*0.75*$D$5+(-N64)*0.75*$D$5</f>
        <v>-222500</v>
      </c>
      <c r="O67" s="16">
        <f t="shared" si="25"/>
        <v>-247500</v>
      </c>
    </row>
    <row r="68" spans="1:15" x14ac:dyDescent="0.3">
      <c r="A68" s="11"/>
      <c r="B68" s="11"/>
      <c r="C68" s="11"/>
      <c r="D68" s="11"/>
      <c r="E68" s="11"/>
      <c r="F68" s="11"/>
      <c r="G68" s="11"/>
      <c r="I68" s="15"/>
      <c r="J68" s="15"/>
      <c r="K68" s="15"/>
      <c r="L68" s="15"/>
      <c r="M68" s="15"/>
      <c r="N68" s="15"/>
      <c r="O68" s="15"/>
    </row>
    <row r="69" spans="1:15" x14ac:dyDescent="0.3">
      <c r="A69" s="11" t="s">
        <v>20</v>
      </c>
      <c r="B69" s="11" t="s">
        <v>21</v>
      </c>
      <c r="C69" s="11"/>
      <c r="D69" s="11"/>
      <c r="E69" s="11"/>
      <c r="F69" s="11"/>
      <c r="G69" s="11"/>
      <c r="I69" s="15" t="s">
        <v>20</v>
      </c>
      <c r="J69" s="15" t="s">
        <v>21</v>
      </c>
      <c r="K69" s="15"/>
      <c r="L69" s="15"/>
      <c r="M69" s="15"/>
      <c r="N69" s="15"/>
      <c r="O69" s="15"/>
    </row>
    <row r="70" spans="1:15" x14ac:dyDescent="0.3">
      <c r="A70" s="11"/>
      <c r="B70" s="13">
        <f>1*(B66)+0*(B67)</f>
        <v>-240000</v>
      </c>
      <c r="C70" s="13">
        <f t="shared" ref="C70:G70" si="26">1*(C66)+0*(C67)</f>
        <v>-190000</v>
      </c>
      <c r="D70" s="13">
        <f t="shared" si="26"/>
        <v>110000</v>
      </c>
      <c r="E70" s="13">
        <f t="shared" si="26"/>
        <v>260000</v>
      </c>
      <c r="F70" s="13">
        <f t="shared" si="26"/>
        <v>410000</v>
      </c>
      <c r="G70" s="13">
        <f t="shared" si="26"/>
        <v>560000</v>
      </c>
      <c r="I70" s="15"/>
      <c r="J70" s="17">
        <f>1*(J66)+0*(J67)</f>
        <v>-210000</v>
      </c>
      <c r="K70" s="17">
        <f t="shared" ref="K70:O70" si="27">1*(K66)+0*(K67)</f>
        <v>-185000</v>
      </c>
      <c r="L70" s="17">
        <f t="shared" si="27"/>
        <v>65000</v>
      </c>
      <c r="M70" s="17">
        <f t="shared" si="27"/>
        <v>190000</v>
      </c>
      <c r="N70" s="17">
        <f t="shared" si="27"/>
        <v>315000</v>
      </c>
      <c r="O70" s="17">
        <f t="shared" si="27"/>
        <v>440000</v>
      </c>
    </row>
    <row r="71" spans="1:15" x14ac:dyDescent="0.3">
      <c r="A71" s="11"/>
      <c r="B71" s="11"/>
      <c r="C71" s="11"/>
      <c r="D71" s="11"/>
      <c r="E71" s="11"/>
      <c r="F71" s="11"/>
      <c r="G71" s="11"/>
      <c r="I71" s="15"/>
      <c r="J71" s="15"/>
      <c r="K71" s="15"/>
      <c r="L71" s="15"/>
      <c r="M71" s="15"/>
      <c r="N71" s="15"/>
      <c r="O71" s="15"/>
    </row>
    <row r="72" spans="1:15" x14ac:dyDescent="0.3">
      <c r="A72" s="11" t="s">
        <v>20</v>
      </c>
      <c r="B72" s="11" t="s">
        <v>16</v>
      </c>
      <c r="C72" s="11"/>
      <c r="D72" s="11"/>
      <c r="E72" s="11"/>
      <c r="F72" s="11"/>
      <c r="G72" s="11"/>
      <c r="I72" s="15" t="s">
        <v>20</v>
      </c>
      <c r="J72" s="15" t="s">
        <v>16</v>
      </c>
      <c r="K72" s="15"/>
      <c r="L72" s="15"/>
      <c r="M72" s="15"/>
      <c r="N72" s="15"/>
      <c r="O72" s="15"/>
    </row>
    <row r="73" spans="1:15" x14ac:dyDescent="0.3">
      <c r="A73" s="11"/>
      <c r="B73" s="14">
        <f>0.75*B66+0.25*B67</f>
        <v>-227500</v>
      </c>
      <c r="C73" s="14">
        <f t="shared" ref="C73:G73" si="28">0.75*C66+0.25*C67</f>
        <v>-182500</v>
      </c>
      <c r="D73" s="14">
        <f t="shared" si="28"/>
        <v>53750</v>
      </c>
      <c r="E73" s="14">
        <f t="shared" si="28"/>
        <v>141250</v>
      </c>
      <c r="F73" s="14">
        <f t="shared" si="28"/>
        <v>241250</v>
      </c>
      <c r="G73" s="14">
        <f t="shared" si="28"/>
        <v>341250</v>
      </c>
      <c r="I73" s="15"/>
      <c r="J73" s="18">
        <f>0.75*J66+0.25*J67</f>
        <v>-203750</v>
      </c>
      <c r="K73" s="18">
        <f t="shared" ref="K73:O73" si="29">0.75*K66+0.25*K67</f>
        <v>-178750</v>
      </c>
      <c r="L73" s="18">
        <f t="shared" si="29"/>
        <v>18125</v>
      </c>
      <c r="M73" s="18">
        <f t="shared" si="29"/>
        <v>93125</v>
      </c>
      <c r="N73" s="18">
        <f t="shared" si="29"/>
        <v>180625</v>
      </c>
      <c r="O73" s="18">
        <f t="shared" si="29"/>
        <v>268125</v>
      </c>
    </row>
    <row r="74" spans="1:15" x14ac:dyDescent="0.3">
      <c r="A74" s="11"/>
      <c r="B74" s="11"/>
      <c r="C74" s="11"/>
      <c r="D74" s="11"/>
      <c r="E74" s="11"/>
      <c r="F74" s="11"/>
      <c r="G74" s="11"/>
      <c r="I74" s="15"/>
      <c r="J74" s="15"/>
      <c r="K74" s="15"/>
      <c r="L74" s="15"/>
      <c r="M74" s="15"/>
      <c r="N74" s="15"/>
      <c r="O74" s="15"/>
    </row>
    <row r="75" spans="1:15" x14ac:dyDescent="0.3">
      <c r="A75" s="11" t="s">
        <v>20</v>
      </c>
      <c r="B75" s="11" t="s">
        <v>22</v>
      </c>
      <c r="C75" s="11"/>
      <c r="D75" s="11"/>
      <c r="E75" s="11"/>
      <c r="F75" s="11"/>
      <c r="G75" s="11"/>
      <c r="I75" s="15" t="s">
        <v>20</v>
      </c>
      <c r="J75" s="15" t="s">
        <v>22</v>
      </c>
      <c r="K75" s="15"/>
      <c r="L75" s="15"/>
      <c r="M75" s="15"/>
      <c r="N75" s="15"/>
      <c r="O75" s="15"/>
    </row>
    <row r="76" spans="1:15" x14ac:dyDescent="0.3">
      <c r="A76" s="11"/>
      <c r="B76" s="14">
        <f>0.5*B66+0.5*B67</f>
        <v>-215000</v>
      </c>
      <c r="C76" s="14">
        <f t="shared" ref="C76:G76" si="30">0.5*C66+0.5*C67</f>
        <v>-175000</v>
      </c>
      <c r="D76" s="14">
        <f t="shared" si="30"/>
        <v>-2500</v>
      </c>
      <c r="E76" s="14">
        <f t="shared" si="30"/>
        <v>22500</v>
      </c>
      <c r="F76" s="14">
        <f t="shared" si="30"/>
        <v>72500</v>
      </c>
      <c r="G76" s="14">
        <f t="shared" si="30"/>
        <v>122500</v>
      </c>
      <c r="I76" s="15"/>
      <c r="J76" s="18">
        <f>0.5*J66+0.5*J67</f>
        <v>-197500</v>
      </c>
      <c r="K76" s="18">
        <f t="shared" ref="K76:O76" si="31">0.5*K66+0.5*K67</f>
        <v>-172500</v>
      </c>
      <c r="L76" s="18">
        <f t="shared" si="31"/>
        <v>-28750</v>
      </c>
      <c r="M76" s="18">
        <f t="shared" si="31"/>
        <v>-3750</v>
      </c>
      <c r="N76" s="18">
        <f t="shared" si="31"/>
        <v>46250</v>
      </c>
      <c r="O76" s="18">
        <f t="shared" si="31"/>
        <v>96250</v>
      </c>
    </row>
    <row r="77" spans="1:15" x14ac:dyDescent="0.3">
      <c r="A77" s="11"/>
      <c r="B77" s="11"/>
      <c r="C77" s="11"/>
      <c r="D77" s="11"/>
      <c r="E77" s="11"/>
      <c r="F77" s="11"/>
      <c r="G77" s="11"/>
      <c r="I77" s="15"/>
      <c r="J77" s="15"/>
      <c r="K77" s="15"/>
      <c r="L77" s="15"/>
      <c r="M77" s="15"/>
      <c r="N77" s="15"/>
      <c r="O77" s="15"/>
    </row>
    <row r="78" spans="1:15" x14ac:dyDescent="0.3">
      <c r="A78" s="11" t="s">
        <v>20</v>
      </c>
      <c r="B78" s="11" t="s">
        <v>18</v>
      </c>
      <c r="C78" s="11"/>
      <c r="D78" s="11"/>
      <c r="E78" s="11"/>
      <c r="F78" s="11"/>
      <c r="G78" s="11"/>
      <c r="I78" s="15" t="s">
        <v>20</v>
      </c>
      <c r="J78" s="15" t="s">
        <v>18</v>
      </c>
      <c r="K78" s="15"/>
      <c r="L78" s="15"/>
      <c r="M78" s="15"/>
      <c r="N78" s="15"/>
      <c r="O78" s="15"/>
    </row>
    <row r="79" spans="1:15" x14ac:dyDescent="0.3">
      <c r="A79" s="11"/>
      <c r="B79" s="14">
        <f>0.25*B66+0.75*B67</f>
        <v>-202500</v>
      </c>
      <c r="C79" s="14">
        <f t="shared" ref="C79:G79" si="32">0.25*C66+0.75*C67</f>
        <v>-167500</v>
      </c>
      <c r="D79" s="14">
        <f t="shared" si="32"/>
        <v>-58750</v>
      </c>
      <c r="E79" s="14">
        <f t="shared" si="32"/>
        <v>-96250</v>
      </c>
      <c r="F79" s="14">
        <f t="shared" si="32"/>
        <v>-96250</v>
      </c>
      <c r="G79" s="14">
        <f t="shared" si="32"/>
        <v>-96250</v>
      </c>
      <c r="I79" s="15"/>
      <c r="J79" s="18">
        <f>0.25*J66+0.75*J67</f>
        <v>-191250</v>
      </c>
      <c r="K79" s="18">
        <f t="shared" ref="K79:O79" si="33">0.25*K66+0.75*K67</f>
        <v>-166250</v>
      </c>
      <c r="L79" s="18">
        <f t="shared" si="33"/>
        <v>-75625</v>
      </c>
      <c r="M79" s="18">
        <f t="shared" si="33"/>
        <v>-100625</v>
      </c>
      <c r="N79" s="18">
        <f t="shared" si="33"/>
        <v>-88125</v>
      </c>
      <c r="O79" s="18">
        <f t="shared" si="33"/>
        <v>-75625</v>
      </c>
    </row>
    <row r="80" spans="1:15" x14ac:dyDescent="0.3">
      <c r="A80" s="11"/>
      <c r="B80" s="11"/>
      <c r="C80" s="11"/>
      <c r="D80" s="11"/>
      <c r="E80" s="11"/>
      <c r="F80" s="11"/>
      <c r="G80" s="11"/>
      <c r="I80" s="15"/>
      <c r="J80" s="15"/>
      <c r="K80" s="15"/>
      <c r="L80" s="15"/>
      <c r="M80" s="15"/>
      <c r="N80" s="15"/>
      <c r="O80" s="15"/>
    </row>
    <row r="81" spans="1:15" x14ac:dyDescent="0.3">
      <c r="A81" s="11" t="s">
        <v>20</v>
      </c>
      <c r="B81" s="11" t="s">
        <v>19</v>
      </c>
      <c r="C81" s="11"/>
      <c r="D81" s="11"/>
      <c r="E81" s="11"/>
      <c r="F81" s="11"/>
      <c r="G81" s="11"/>
      <c r="I81" s="15" t="s">
        <v>20</v>
      </c>
      <c r="J81" s="15" t="s">
        <v>19</v>
      </c>
      <c r="K81" s="15"/>
      <c r="L81" s="15"/>
      <c r="M81" s="15"/>
      <c r="N81" s="15"/>
      <c r="O81" s="15"/>
    </row>
    <row r="82" spans="1:15" x14ac:dyDescent="0.3">
      <c r="A82" s="11"/>
      <c r="B82" s="14">
        <f>0*B66+1*B67</f>
        <v>-190000</v>
      </c>
      <c r="C82" s="14">
        <f t="shared" ref="C82:G82" si="34">0*C66+1*C67</f>
        <v>-160000</v>
      </c>
      <c r="D82" s="14">
        <f t="shared" si="34"/>
        <v>-115000</v>
      </c>
      <c r="E82" s="14">
        <f t="shared" si="34"/>
        <v>-215000</v>
      </c>
      <c r="F82" s="14">
        <f t="shared" si="34"/>
        <v>-265000</v>
      </c>
      <c r="G82" s="14">
        <f t="shared" si="34"/>
        <v>-315000</v>
      </c>
      <c r="I82" s="15"/>
      <c r="J82" s="18">
        <f>0*J66+1*J67</f>
        <v>-185000</v>
      </c>
      <c r="K82" s="18">
        <f t="shared" ref="K82:O82" si="35">0*K66+1*K67</f>
        <v>-160000</v>
      </c>
      <c r="L82" s="18">
        <f t="shared" si="35"/>
        <v>-122500</v>
      </c>
      <c r="M82" s="18">
        <f t="shared" si="35"/>
        <v>-197500</v>
      </c>
      <c r="N82" s="18">
        <f t="shared" si="35"/>
        <v>-222500</v>
      </c>
      <c r="O82" s="18">
        <f t="shared" si="35"/>
        <v>-247500</v>
      </c>
    </row>
    <row r="84" spans="1:15" x14ac:dyDescent="0.3">
      <c r="A84" s="4" t="s">
        <v>39</v>
      </c>
      <c r="B84" s="22" t="s">
        <v>23</v>
      </c>
      <c r="C84" s="22"/>
      <c r="D84" s="4" t="s">
        <v>37</v>
      </c>
      <c r="E84" s="4"/>
      <c r="F84" s="4"/>
      <c r="G84" s="4"/>
    </row>
    <row r="85" spans="1:15" x14ac:dyDescent="0.3">
      <c r="A85" s="4" t="s">
        <v>11</v>
      </c>
      <c r="B85" s="4">
        <v>10</v>
      </c>
      <c r="C85" s="4">
        <v>20</v>
      </c>
      <c r="D85" s="4">
        <v>30</v>
      </c>
      <c r="E85" s="4">
        <v>40</v>
      </c>
      <c r="F85" s="4">
        <v>50</v>
      </c>
      <c r="G85" s="4">
        <v>60</v>
      </c>
    </row>
    <row r="86" spans="1:15" x14ac:dyDescent="0.3">
      <c r="A86" s="4" t="s">
        <v>9</v>
      </c>
      <c r="B86" s="4">
        <v>-10</v>
      </c>
      <c r="C86" s="4">
        <v>0</v>
      </c>
      <c r="D86" s="4">
        <v>20</v>
      </c>
      <c r="E86" s="4">
        <v>30</v>
      </c>
      <c r="F86" s="4">
        <v>40</v>
      </c>
      <c r="G86" s="4">
        <v>50</v>
      </c>
    </row>
    <row r="87" spans="1:15" x14ac:dyDescent="0.3">
      <c r="A87" s="4" t="s">
        <v>10</v>
      </c>
      <c r="B87" s="4">
        <v>0</v>
      </c>
      <c r="C87" s="4">
        <v>2</v>
      </c>
      <c r="D87" s="4">
        <v>5</v>
      </c>
      <c r="E87" s="4">
        <v>-5</v>
      </c>
      <c r="F87" s="4">
        <v>-15</v>
      </c>
      <c r="G87" s="4">
        <v>-25</v>
      </c>
    </row>
    <row r="88" spans="1:15" x14ac:dyDescent="0.3">
      <c r="A88" s="4" t="s">
        <v>25</v>
      </c>
      <c r="B88" s="4" t="s">
        <v>38</v>
      </c>
      <c r="C88" s="4"/>
      <c r="D88" s="4"/>
      <c r="E88" s="4"/>
      <c r="F88" s="4"/>
      <c r="G88" s="4"/>
    </row>
    <row r="89" spans="1:15" x14ac:dyDescent="0.3">
      <c r="A89" s="4" t="s">
        <v>12</v>
      </c>
      <c r="B89" s="7">
        <f>B86*$D$5-$B$7*0*$D$5-$B$8*1*$D$5+(-B86)*1*$D$5</f>
        <v>-180000</v>
      </c>
      <c r="C89" s="7">
        <f>C86*$D$5-$B$7*0*$D$5-$B$8*1*$D$5+(-C86)*1*$D$5</f>
        <v>-180000</v>
      </c>
      <c r="D89" s="7">
        <f>D86*$D$5-$B$7*0*$D$5-$B$8*1*$D$5+(D86)*0*$D$5</f>
        <v>20000</v>
      </c>
      <c r="E89" s="7">
        <f t="shared" ref="E89:G89" si="36">E86*$D$5-$B$7*0*$D$5-$B$8*1*$D$5+(E86)*0*$D$5</f>
        <v>120000</v>
      </c>
      <c r="F89" s="7">
        <f t="shared" si="36"/>
        <v>220000</v>
      </c>
      <c r="G89" s="7">
        <f t="shared" si="36"/>
        <v>320000</v>
      </c>
    </row>
    <row r="90" spans="1:15" x14ac:dyDescent="0.3">
      <c r="A90" s="4" t="s">
        <v>13</v>
      </c>
      <c r="B90" s="7">
        <f>B87*$D$5-$B$7*0*$D$5-$B$8*1*$D$5</f>
        <v>-180000</v>
      </c>
      <c r="C90" s="7">
        <f>C87*$D$5-$B$7*0*$D$5-$B$8*1*$D$5+C87*0*$D$5</f>
        <v>-160000</v>
      </c>
      <c r="D90" s="7">
        <f>D87*$D$5-$B$7*0*$D$5-$B$8*1*$D$5+D87*0*$D$5</f>
        <v>-130000</v>
      </c>
      <c r="E90" s="7">
        <f>E87*$D$5-$B$7*0*$D$5-$B$8*1*$D$5+(-E87)*1*$D$5</f>
        <v>-180000</v>
      </c>
      <c r="F90" s="7">
        <f t="shared" ref="F90:G90" si="37">F87*$D$5-$B$7*0*$D$5-$B$8*1*$D$5+(-F87)*1*$D$5</f>
        <v>-180000</v>
      </c>
      <c r="G90" s="7">
        <f t="shared" si="37"/>
        <v>-180000</v>
      </c>
    </row>
    <row r="91" spans="1:15" x14ac:dyDescent="0.3">
      <c r="A91" s="4"/>
      <c r="B91" s="4"/>
      <c r="C91" s="4"/>
      <c r="D91" s="4"/>
      <c r="E91" s="4"/>
      <c r="F91" s="4"/>
      <c r="G91" s="4"/>
    </row>
    <row r="92" spans="1:15" x14ac:dyDescent="0.3">
      <c r="A92" s="4" t="s">
        <v>20</v>
      </c>
      <c r="B92" s="4" t="s">
        <v>21</v>
      </c>
      <c r="C92" s="4"/>
      <c r="D92" s="4"/>
      <c r="E92" s="4"/>
      <c r="F92" s="4"/>
      <c r="G92" s="4"/>
    </row>
    <row r="93" spans="1:15" x14ac:dyDescent="0.3">
      <c r="A93" s="4"/>
      <c r="B93" s="10">
        <f>1*(B89)+0*(B90)</f>
        <v>-180000</v>
      </c>
      <c r="C93" s="10">
        <f t="shared" ref="C93:G93" si="38">1*(C89)+0*(C90)</f>
        <v>-180000</v>
      </c>
      <c r="D93" s="10">
        <f t="shared" si="38"/>
        <v>20000</v>
      </c>
      <c r="E93" s="10">
        <f t="shared" si="38"/>
        <v>120000</v>
      </c>
      <c r="F93" s="10">
        <f t="shared" si="38"/>
        <v>220000</v>
      </c>
      <c r="G93" s="10">
        <f t="shared" si="38"/>
        <v>320000</v>
      </c>
    </row>
    <row r="94" spans="1:15" x14ac:dyDescent="0.3">
      <c r="A94" s="4"/>
      <c r="B94" s="4"/>
      <c r="C94" s="4"/>
      <c r="D94" s="4"/>
      <c r="E94" s="4"/>
      <c r="F94" s="4"/>
      <c r="G94" s="4"/>
    </row>
    <row r="95" spans="1:15" x14ac:dyDescent="0.3">
      <c r="A95" s="4" t="s">
        <v>20</v>
      </c>
      <c r="B95" s="4" t="s">
        <v>16</v>
      </c>
      <c r="C95" s="4"/>
      <c r="D95" s="4"/>
      <c r="E95" s="4"/>
      <c r="F95" s="4"/>
      <c r="G95" s="4"/>
    </row>
    <row r="96" spans="1:15" x14ac:dyDescent="0.3">
      <c r="A96" s="4"/>
      <c r="B96" s="1">
        <f>0.75*B89+0.25*B90</f>
        <v>-180000</v>
      </c>
      <c r="C96" s="1">
        <f t="shared" ref="C96:G96" si="39">0.75*C89+0.25*C90</f>
        <v>-175000</v>
      </c>
      <c r="D96" s="1">
        <f t="shared" si="39"/>
        <v>-17500</v>
      </c>
      <c r="E96" s="1">
        <f t="shared" si="39"/>
        <v>45000</v>
      </c>
      <c r="F96" s="1">
        <f t="shared" si="39"/>
        <v>120000</v>
      </c>
      <c r="G96" s="1">
        <f t="shared" si="39"/>
        <v>195000</v>
      </c>
    </row>
    <row r="97" spans="1:7" x14ac:dyDescent="0.3">
      <c r="A97" s="4"/>
      <c r="B97" s="4"/>
      <c r="C97" s="4"/>
      <c r="D97" s="4"/>
      <c r="E97" s="4"/>
      <c r="F97" s="4"/>
      <c r="G97" s="4"/>
    </row>
    <row r="98" spans="1:7" x14ac:dyDescent="0.3">
      <c r="A98" s="4" t="s">
        <v>20</v>
      </c>
      <c r="B98" s="4" t="s">
        <v>22</v>
      </c>
      <c r="C98" s="4"/>
      <c r="D98" s="4"/>
      <c r="E98" s="4"/>
      <c r="F98" s="4"/>
      <c r="G98" s="4"/>
    </row>
    <row r="99" spans="1:7" x14ac:dyDescent="0.3">
      <c r="A99" s="4"/>
      <c r="B99" s="1">
        <f>0.5*B89+0.5*B90</f>
        <v>-180000</v>
      </c>
      <c r="C99" s="1">
        <f t="shared" ref="C99:G99" si="40">0.5*C89+0.5*C90</f>
        <v>-170000</v>
      </c>
      <c r="D99" s="1">
        <f t="shared" si="40"/>
        <v>-55000</v>
      </c>
      <c r="E99" s="1">
        <f t="shared" si="40"/>
        <v>-30000</v>
      </c>
      <c r="F99" s="1">
        <f t="shared" si="40"/>
        <v>20000</v>
      </c>
      <c r="G99" s="1">
        <f t="shared" si="40"/>
        <v>70000</v>
      </c>
    </row>
    <row r="100" spans="1:7" x14ac:dyDescent="0.3">
      <c r="A100" s="4"/>
      <c r="B100" s="4"/>
      <c r="C100" s="4"/>
      <c r="D100" s="4"/>
      <c r="E100" s="4"/>
      <c r="F100" s="4"/>
      <c r="G100" s="4"/>
    </row>
    <row r="101" spans="1:7" x14ac:dyDescent="0.3">
      <c r="A101" s="4" t="s">
        <v>20</v>
      </c>
      <c r="B101" s="4" t="s">
        <v>18</v>
      </c>
      <c r="C101" s="4"/>
      <c r="D101" s="4"/>
      <c r="E101" s="4"/>
      <c r="F101" s="4"/>
      <c r="G101" s="4"/>
    </row>
    <row r="102" spans="1:7" x14ac:dyDescent="0.3">
      <c r="A102" s="4"/>
      <c r="B102" s="1">
        <f>0.25*B89+0.75*B90</f>
        <v>-180000</v>
      </c>
      <c r="C102" s="1">
        <f t="shared" ref="C102:G102" si="41">0.25*C89+0.75*C90</f>
        <v>-165000</v>
      </c>
      <c r="D102" s="1">
        <f t="shared" si="41"/>
        <v>-92500</v>
      </c>
      <c r="E102" s="1">
        <f t="shared" si="41"/>
        <v>-105000</v>
      </c>
      <c r="F102" s="1">
        <f t="shared" si="41"/>
        <v>-80000</v>
      </c>
      <c r="G102" s="1">
        <f t="shared" si="41"/>
        <v>-55000</v>
      </c>
    </row>
    <row r="103" spans="1:7" x14ac:dyDescent="0.3">
      <c r="A103" s="4"/>
      <c r="B103" s="4"/>
      <c r="C103" s="4"/>
      <c r="D103" s="4"/>
      <c r="E103" s="4"/>
      <c r="F103" s="4"/>
      <c r="G103" s="4"/>
    </row>
    <row r="104" spans="1:7" x14ac:dyDescent="0.3">
      <c r="A104" s="4" t="s">
        <v>20</v>
      </c>
      <c r="B104" s="4" t="s">
        <v>19</v>
      </c>
      <c r="C104" s="4"/>
      <c r="D104" s="4"/>
      <c r="E104" s="4"/>
      <c r="F104" s="4"/>
      <c r="G104" s="4"/>
    </row>
    <row r="105" spans="1:7" x14ac:dyDescent="0.3">
      <c r="A105" s="4"/>
      <c r="B105" s="1">
        <f>0*B89+1*B90</f>
        <v>-180000</v>
      </c>
      <c r="C105" s="1">
        <f t="shared" ref="C105:G105" si="42">0*C89+1*C90</f>
        <v>-160000</v>
      </c>
      <c r="D105" s="1">
        <f t="shared" si="42"/>
        <v>-130000</v>
      </c>
      <c r="E105" s="1">
        <f t="shared" si="42"/>
        <v>-180000</v>
      </c>
      <c r="F105" s="1">
        <f t="shared" si="42"/>
        <v>-180000</v>
      </c>
      <c r="G105" s="1">
        <f t="shared" si="42"/>
        <v>-180000</v>
      </c>
    </row>
  </sheetData>
  <mergeCells count="9">
    <mergeCell ref="A1:F2"/>
    <mergeCell ref="B61:C61"/>
    <mergeCell ref="J61:K61"/>
    <mergeCell ref="B84:C84"/>
    <mergeCell ref="A4:B4"/>
    <mergeCell ref="A5:C5"/>
    <mergeCell ref="B15:C15"/>
    <mergeCell ref="B38:C38"/>
    <mergeCell ref="J38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jashan meet</dc:creator>
  <cp:lastModifiedBy>Rajveer Jat</cp:lastModifiedBy>
  <dcterms:created xsi:type="dcterms:W3CDTF">2023-03-06T02:53:57Z</dcterms:created>
  <dcterms:modified xsi:type="dcterms:W3CDTF">2023-04-03T08:41:09Z</dcterms:modified>
</cp:coreProperties>
</file>