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ita\Downloads\"/>
    </mc:Choice>
  </mc:AlternateContent>
  <xr:revisionPtr revIDLastSave="0" documentId="8_{5314C988-183B-45D2-B8B5-469BEB5DFB8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wData" sheetId="1" r:id="rId1"/>
    <sheet name="CoOccurrenceMatrix" sheetId="2" r:id="rId2"/>
    <sheet name="RecommendationEngine" sheetId="3" r:id="rId3"/>
    <sheet name="Dashboard" sheetId="4" r:id="rId4"/>
    <sheet name="Lists" sheetId="5" state="hidden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5" i="4" l="1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41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G10" i="4" l="1"/>
  <c r="H10" i="4" s="1"/>
  <c r="G7" i="4"/>
  <c r="H7" i="4" s="1"/>
  <c r="G8" i="4"/>
  <c r="H8" i="4" s="1"/>
  <c r="G9" i="4"/>
  <c r="H9" i="4" s="1"/>
  <c r="G6" i="4"/>
  <c r="H6" i="4" s="1"/>
</calcChain>
</file>

<file path=xl/sharedStrings.xml><?xml version="1.0" encoding="utf-8"?>
<sst xmlns="http://schemas.openxmlformats.org/spreadsheetml/2006/main" count="695" uniqueCount="177">
  <si>
    <t>CustomerID</t>
  </si>
  <si>
    <t>Product</t>
  </si>
  <si>
    <t>Quantity</t>
  </si>
  <si>
    <t>Sales</t>
  </si>
  <si>
    <t>OrderDate</t>
  </si>
  <si>
    <t>CUST039</t>
  </si>
  <si>
    <t>CUST008</t>
  </si>
  <si>
    <t>CUST011</t>
  </si>
  <si>
    <t>CUST022</t>
  </si>
  <si>
    <t>CUST002</t>
  </si>
  <si>
    <t>CUST044</t>
  </si>
  <si>
    <t>CUST028</t>
  </si>
  <si>
    <t>CUST007</t>
  </si>
  <si>
    <t>CUST025</t>
  </si>
  <si>
    <t>CUST036</t>
  </si>
  <si>
    <t>CUST006</t>
  </si>
  <si>
    <t>CUST026</t>
  </si>
  <si>
    <t>CUST031</t>
  </si>
  <si>
    <t>CUST021</t>
  </si>
  <si>
    <t>CUST024</t>
  </si>
  <si>
    <t>CUST045</t>
  </si>
  <si>
    <t>CUST035</t>
  </si>
  <si>
    <t>CUST034</t>
  </si>
  <si>
    <t>CUST047</t>
  </si>
  <si>
    <t>CUST015</t>
  </si>
  <si>
    <t>CUST013</t>
  </si>
  <si>
    <t>CUST032</t>
  </si>
  <si>
    <t>CUST043</t>
  </si>
  <si>
    <t>CUST027</t>
  </si>
  <si>
    <t>CUST037</t>
  </si>
  <si>
    <t>CUST049</t>
  </si>
  <si>
    <t>CUST003</t>
  </si>
  <si>
    <t>CUST023</t>
  </si>
  <si>
    <t>CUST019</t>
  </si>
  <si>
    <t>CUST017</t>
  </si>
  <si>
    <t>CUST033</t>
  </si>
  <si>
    <t>CUST016</t>
  </si>
  <si>
    <t>CUST048</t>
  </si>
  <si>
    <t>CUST001</t>
  </si>
  <si>
    <t>CUST038</t>
  </si>
  <si>
    <t>CUST046</t>
  </si>
  <si>
    <t>CUST018</t>
  </si>
  <si>
    <t>CUST050</t>
  </si>
  <si>
    <t>CUST040</t>
  </si>
  <si>
    <t>CUST042</t>
  </si>
  <si>
    <t>CUST005</t>
  </si>
  <si>
    <t>CUST029</t>
  </si>
  <si>
    <t>CUST041</t>
  </si>
  <si>
    <t>CUST014</t>
  </si>
  <si>
    <t>CUST004</t>
  </si>
  <si>
    <t>CUST010</t>
  </si>
  <si>
    <t>CUST020</t>
  </si>
  <si>
    <t>CUST030</t>
  </si>
  <si>
    <t>Product_20</t>
  </si>
  <si>
    <t>Product_7</t>
  </si>
  <si>
    <t>Product_4</t>
  </si>
  <si>
    <t>Product_2</t>
  </si>
  <si>
    <t>Product_1</t>
  </si>
  <si>
    <t>Product_17</t>
  </si>
  <si>
    <t>Product_16</t>
  </si>
  <si>
    <t>Product_9</t>
  </si>
  <si>
    <t>Product_14</t>
  </si>
  <si>
    <t>Product_15</t>
  </si>
  <si>
    <t>Product_18</t>
  </si>
  <si>
    <t>Product_10</t>
  </si>
  <si>
    <t>Product_12</t>
  </si>
  <si>
    <t>Product_13</t>
  </si>
  <si>
    <t>Product_19</t>
  </si>
  <si>
    <t>Product_5</t>
  </si>
  <si>
    <t>Product_3</t>
  </si>
  <si>
    <t>Product_6</t>
  </si>
  <si>
    <t>Product_8</t>
  </si>
  <si>
    <t>Product_11</t>
  </si>
  <si>
    <t>PurchasedProducts</t>
  </si>
  <si>
    <t>RecommendedProducts</t>
  </si>
  <si>
    <t>Product_15, Product_16, Product_18</t>
  </si>
  <si>
    <t>Product_1, Product_11, Product_19, Product_20</t>
  </si>
  <si>
    <t>Product_16, Product_17, Product_3, Product_8</t>
  </si>
  <si>
    <t>Product_10, Product_4, Product_8</t>
  </si>
  <si>
    <t>Product_3, Product_4, Product_6</t>
  </si>
  <si>
    <t>Product_1, Product_10, Product_12, Product_2, Product_3, Product_4</t>
  </si>
  <si>
    <t>Product_3, Product_9</t>
  </si>
  <si>
    <t>Product_15, Product_17, Product_2, Product_7</t>
  </si>
  <si>
    <t>Product_16, Product_19</t>
  </si>
  <si>
    <t>Product_17, Product_19, Product_4, Product_7</t>
  </si>
  <si>
    <t>Product_14, Product_18, Product_19</t>
  </si>
  <si>
    <t>Product_20, Product_5</t>
  </si>
  <si>
    <t>Product_11, Product_15, Product_5</t>
  </si>
  <si>
    <t>Product_11, Product_16, Product_3, Product_7, Product_9</t>
  </si>
  <si>
    <t>Product_12, Product_20, Product_6, Product_7, Product_9</t>
  </si>
  <si>
    <t>Product_10, Product_15, Product_19</t>
  </si>
  <si>
    <t>Product_1, Product_12, Product_2, Product_3, Product_4, Product_5</t>
  </si>
  <si>
    <t>Product_14, Product_16, Product_4</t>
  </si>
  <si>
    <t>Product_14, Product_2, Product_20, Product_3</t>
  </si>
  <si>
    <t>Product_1, Product_15, Product_3, Product_5, Product_9</t>
  </si>
  <si>
    <t>Product_1, Product_13, Product_15, Product_17, Product_5</t>
  </si>
  <si>
    <t>Product_1, Product_14, Product_17, Product_2, Product_3</t>
  </si>
  <si>
    <t>Product_12, Product_13, Product_14, Product_16, Product_2, Product_8</t>
  </si>
  <si>
    <t>Product_10, Product_20</t>
  </si>
  <si>
    <t>Product_15, Product_16, Product_18, Product_2, Product_5, Product_7, Product_8</t>
  </si>
  <si>
    <t>Product_15, Product_17</t>
  </si>
  <si>
    <t>Product_1, Product_16</t>
  </si>
  <si>
    <t>Product_15, Product_20, Product_4, Product_7, Product_9</t>
  </si>
  <si>
    <t>Product_14, Product_16, Product_20, Product_5, Product_8, Product_9</t>
  </si>
  <si>
    <t>Product_1, Product_19, Product_6</t>
  </si>
  <si>
    <t>Product_1, Product_17, Product_19, Product_7</t>
  </si>
  <si>
    <t>Product_13, Product_18, Product_4</t>
  </si>
  <si>
    <t>Product_1, Product_14, Product_5</t>
  </si>
  <si>
    <t>Product_1, Product_19, Product_8</t>
  </si>
  <si>
    <t>Product_1, Product_10, Product_13, Product_18, Product_2, Product_20, Product_6</t>
  </si>
  <si>
    <t>Product_2, Product_20</t>
  </si>
  <si>
    <t>Product_19, Product_3</t>
  </si>
  <si>
    <t>Product_19, Product_9</t>
  </si>
  <si>
    <t>Product_4, Product_5</t>
  </si>
  <si>
    <t>Product_12, Product_13, Product_17, Product_20</t>
  </si>
  <si>
    <t>Product_1, Product_13, Product_20</t>
  </si>
  <si>
    <t>Product_13, Product_16, Product_18</t>
  </si>
  <si>
    <t>Product_13, Product_14, Product_15, Product_16, Product_8, Product_9</t>
  </si>
  <si>
    <t>Product_11, Product_16, Product_17, Product_20, Product_6, Product_8</t>
  </si>
  <si>
    <t>Product_14, Product_2, Product_20</t>
  </si>
  <si>
    <t>Product_12, Product_13, Product_19, Product_2</t>
  </si>
  <si>
    <t>Product_8, Product_13, Product_5</t>
  </si>
  <si>
    <t>Product_2, Product_17, Product_6</t>
  </si>
  <si>
    <t>Product_2, Product_14, Product_1</t>
  </si>
  <si>
    <t>Product_16, Product_2, Product_1</t>
  </si>
  <si>
    <t>Product_1, Product_2, Product_20</t>
  </si>
  <si>
    <t>Product_20, Product_5, Product_13</t>
  </si>
  <si>
    <t>Product_1, Product_16, Product_2</t>
  </si>
  <si>
    <t>Product_1, Product_20, Product_16</t>
  </si>
  <si>
    <t>Product_8, Product_1, Product_14</t>
  </si>
  <si>
    <t>Product_1, Product_15, Product_2</t>
  </si>
  <si>
    <t>Product_16, Product_1, Product_2</t>
  </si>
  <si>
    <t>Product_1, Product_2, Product_14</t>
  </si>
  <si>
    <t>Product_1, Product_16, Product_9</t>
  </si>
  <si>
    <t>Product_8, Product_15, Product_20</t>
  </si>
  <si>
    <t>Product_2, Product_1, Product_16</t>
  </si>
  <si>
    <t>Product_1, Product_7, Product_2</t>
  </si>
  <si>
    <t>Product_20, Product_14, Product_13</t>
  </si>
  <si>
    <t>Product_16, Product_14, Product_9</t>
  </si>
  <si>
    <t>Product_8, Product_2, Product_3</t>
  </si>
  <si>
    <t>Product_1, Product_16, Product_12</t>
  </si>
  <si>
    <t>Product_2, Product_16, Product_20</t>
  </si>
  <si>
    <t>Product_20, Product_5, Product_16</t>
  </si>
  <si>
    <t>Product_20, Product_1, Product_3</t>
  </si>
  <si>
    <t>Product_2, Product_1, Product_6</t>
  </si>
  <si>
    <t>Product_14, Product_1, Product_20</t>
  </si>
  <si>
    <t>Product_1, Product_12, Product_16</t>
  </si>
  <si>
    <t>Product_7, Product_1, Product_5</t>
  </si>
  <si>
    <t>Product_8, Product_2, Product_5</t>
  </si>
  <si>
    <t>Product_16, Product_5, Product_2</t>
  </si>
  <si>
    <t>Product_2, Product_15, Product_1</t>
  </si>
  <si>
    <t>Product_20, Product_17, Product_3</t>
  </si>
  <si>
    <t>Product_15, Product_2, Product_3</t>
  </si>
  <si>
    <t>Product_2, Product_3, Product_20</t>
  </si>
  <si>
    <t>Product_16, Product_2, Product_17</t>
  </si>
  <si>
    <t>Product_12, Product_14, Product_16</t>
  </si>
  <si>
    <t>Product_1, Product_14, Product_12</t>
  </si>
  <si>
    <t>Product_1, Product_2, Product_17</t>
  </si>
  <si>
    <t>Product_1, Product_7, Product_15</t>
  </si>
  <si>
    <t>Product_1, Product_3, Product_15</t>
  </si>
  <si>
    <t>Product_2, Product_17, Product_12</t>
  </si>
  <si>
    <t>Product_8, Product_2, Product_14</t>
  </si>
  <si>
    <t>Product_20, Product_5, Product_2</t>
  </si>
  <si>
    <t>Product_1, Product_2, Product_13</t>
  </si>
  <si>
    <t>Product_1, Product_13, Product_16</t>
  </si>
  <si>
    <t>Product_1, Product_20, Product_14</t>
  </si>
  <si>
    <t>📊 E-commerce Recommendation Dashboard (Interactive)</t>
  </si>
  <si>
    <t>Select Customer:</t>
  </si>
  <si>
    <t>Sales (Selected Customer)</t>
  </si>
  <si>
    <t>Quantity (Selected Customer)</t>
  </si>
  <si>
    <t>Avg Sale per Order (Selected Customer)</t>
  </si>
  <si>
    <t>Tip: Change the customer in C3 to update the charts and recommendations.</t>
  </si>
  <si>
    <t>TopProducts</t>
  </si>
  <si>
    <t>SalesValue</t>
  </si>
  <si>
    <t>Recommendations for Selected Customer</t>
  </si>
  <si>
    <t>Recommended Products: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</si>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</sst>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by Product (Selected Customer)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Sales (Selected Customer)</c:v>
          </c:tx>
          <c:invertIfNegative val="0"/>
          <c:cat>
            <c:strRef>
              <c:f>Dashboard!$B$6:$B$25</c:f>
              <c:strCache>
                <c:ptCount val="20"/>
                <c:pt idx="0">
                  <c:v>Product_1</c:v>
                </c:pt>
                <c:pt idx="1">
                  <c:v>Product_10</c:v>
                </c:pt>
                <c:pt idx="2">
                  <c:v>Product_11</c:v>
                </c:pt>
                <c:pt idx="3">
                  <c:v>Product_12</c:v>
                </c:pt>
                <c:pt idx="4">
                  <c:v>Product_13</c:v>
                </c:pt>
                <c:pt idx="5">
                  <c:v>Product_14</c:v>
                </c:pt>
                <c:pt idx="6">
                  <c:v>Product_15</c:v>
                </c:pt>
                <c:pt idx="7">
                  <c:v>Product_16</c:v>
                </c:pt>
                <c:pt idx="8">
                  <c:v>Product_17</c:v>
                </c:pt>
                <c:pt idx="9">
                  <c:v>Product_18</c:v>
                </c:pt>
                <c:pt idx="10">
                  <c:v>Product_19</c:v>
                </c:pt>
                <c:pt idx="11">
                  <c:v>Product_2</c:v>
                </c:pt>
                <c:pt idx="12">
                  <c:v>Product_20</c:v>
                </c:pt>
                <c:pt idx="13">
                  <c:v>Product_3</c:v>
                </c:pt>
                <c:pt idx="14">
                  <c:v>Product_4</c:v>
                </c:pt>
                <c:pt idx="15">
                  <c:v>Product_5</c:v>
                </c:pt>
                <c:pt idx="16">
                  <c:v>Product_6</c:v>
                </c:pt>
                <c:pt idx="17">
                  <c:v>Product_7</c:v>
                </c:pt>
                <c:pt idx="18">
                  <c:v>Product_8</c:v>
                </c:pt>
                <c:pt idx="19">
                  <c:v>Product_9</c:v>
                </c:pt>
              </c:strCache>
            </c:strRef>
          </c:cat>
          <c:val>
            <c:numRef>
              <c:f>Dashboard!$C$6:$C$25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466</c:v>
                </c:pt>
                <c:pt idx="9">
                  <c:v>0</c:v>
                </c:pt>
                <c:pt idx="10">
                  <c:v>441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804</c:v>
                </c:pt>
                <c:pt idx="15">
                  <c:v>0</c:v>
                </c:pt>
                <c:pt idx="16">
                  <c:v>0</c:v>
                </c:pt>
                <c:pt idx="17">
                  <c:v>548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4-4CC8-A599-B7E4BB971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Products (Selected Customer)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Top 5 Products Sales Share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Dashboard!$G$6:$G$10</c:f>
              <c:strCache>
                <c:ptCount val="5"/>
                <c:pt idx="0">
                  <c:v>Product_4</c:v>
                </c:pt>
                <c:pt idx="1">
                  <c:v>Product_7</c:v>
                </c:pt>
                <c:pt idx="2">
                  <c:v>Product_17</c:v>
                </c:pt>
                <c:pt idx="3">
                  <c:v>Product_19</c:v>
                </c:pt>
                <c:pt idx="4">
                  <c:v>Product_1</c:v>
                </c:pt>
              </c:strCache>
            </c:strRef>
          </c:cat>
          <c:val>
            <c:numRef>
              <c:f>Dashboard!$H$6:$H$10</c:f>
              <c:numCache>
                <c:formatCode>General</c:formatCode>
                <c:ptCount val="5"/>
                <c:pt idx="0">
                  <c:v>804</c:v>
                </c:pt>
                <c:pt idx="1">
                  <c:v>548</c:v>
                </c:pt>
                <c:pt idx="2">
                  <c:v>466</c:v>
                </c:pt>
                <c:pt idx="3">
                  <c:v>441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4-49C4-B859-054C3698B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Trend Over Time (Selected Customer)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 Trend (Selected Customer)</c:v>
          </c:tx>
          <c:marker>
            <c:symbol val="none"/>
          </c:marker>
          <c:cat>
            <c:numRef>
              <c:f>Dashboard!$B$116:$B$145</c:f>
              <c:numCache>
                <c:formatCode>General</c:formatCode>
                <c:ptCount val="30"/>
                <c:pt idx="0">
                  <c:v>45431</c:v>
                </c:pt>
                <c:pt idx="1">
                  <c:v>45433</c:v>
                </c:pt>
                <c:pt idx="2">
                  <c:v>45434</c:v>
                </c:pt>
                <c:pt idx="3">
                  <c:v>45435</c:v>
                </c:pt>
                <c:pt idx="4">
                  <c:v>45436</c:v>
                </c:pt>
                <c:pt idx="5">
                  <c:v>45437</c:v>
                </c:pt>
                <c:pt idx="6">
                  <c:v>45438</c:v>
                </c:pt>
                <c:pt idx="7">
                  <c:v>45439</c:v>
                </c:pt>
                <c:pt idx="8">
                  <c:v>45440</c:v>
                </c:pt>
                <c:pt idx="9">
                  <c:v>45442</c:v>
                </c:pt>
                <c:pt idx="10">
                  <c:v>45443</c:v>
                </c:pt>
                <c:pt idx="11">
                  <c:v>45446</c:v>
                </c:pt>
                <c:pt idx="12">
                  <c:v>45448</c:v>
                </c:pt>
                <c:pt idx="13">
                  <c:v>45450</c:v>
                </c:pt>
                <c:pt idx="14">
                  <c:v>45451</c:v>
                </c:pt>
                <c:pt idx="15">
                  <c:v>45454</c:v>
                </c:pt>
                <c:pt idx="16">
                  <c:v>45455</c:v>
                </c:pt>
                <c:pt idx="17">
                  <c:v>45456</c:v>
                </c:pt>
                <c:pt idx="18">
                  <c:v>45457</c:v>
                </c:pt>
                <c:pt idx="19">
                  <c:v>45458</c:v>
                </c:pt>
                <c:pt idx="20">
                  <c:v>45459</c:v>
                </c:pt>
                <c:pt idx="21">
                  <c:v>45461</c:v>
                </c:pt>
                <c:pt idx="22">
                  <c:v>45463</c:v>
                </c:pt>
                <c:pt idx="23">
                  <c:v>45464</c:v>
                </c:pt>
                <c:pt idx="24">
                  <c:v>45466</c:v>
                </c:pt>
                <c:pt idx="25">
                  <c:v>45467</c:v>
                </c:pt>
                <c:pt idx="26">
                  <c:v>45468</c:v>
                </c:pt>
                <c:pt idx="27">
                  <c:v>45469</c:v>
                </c:pt>
                <c:pt idx="28">
                  <c:v>45470</c:v>
                </c:pt>
                <c:pt idx="29">
                  <c:v>45471</c:v>
                </c:pt>
              </c:numCache>
            </c:numRef>
          </c:cat>
          <c:val>
            <c:numRef>
              <c:f>Dashboard!$C$116:$C$145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441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A-4DCB-AD7F-10E96818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4</xdr:col>
      <xdr:colOff>809625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4</xdr:col>
      <xdr:colOff>809625</xdr:colOff>
      <xdr:row>83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workbookViewId="0"/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53</v>
      </c>
      <c r="C2">
        <v>1</v>
      </c>
      <c r="D2">
        <v>320</v>
      </c>
      <c r="E2" s="2">
        <v>45398</v>
      </c>
    </row>
    <row r="3" spans="1:5" x14ac:dyDescent="0.35">
      <c r="A3" t="s">
        <v>6</v>
      </c>
      <c r="B3" t="s">
        <v>54</v>
      </c>
      <c r="C3">
        <v>2</v>
      </c>
      <c r="D3">
        <v>528</v>
      </c>
      <c r="E3" s="2">
        <v>45366</v>
      </c>
    </row>
    <row r="4" spans="1:5" x14ac:dyDescent="0.35">
      <c r="A4" t="s">
        <v>7</v>
      </c>
      <c r="B4" t="s">
        <v>55</v>
      </c>
      <c r="C4">
        <v>4</v>
      </c>
      <c r="D4">
        <v>804</v>
      </c>
      <c r="E4" s="2">
        <v>45422</v>
      </c>
    </row>
    <row r="5" spans="1:5" x14ac:dyDescent="0.35">
      <c r="A5" t="s">
        <v>8</v>
      </c>
      <c r="B5" t="s">
        <v>56</v>
      </c>
      <c r="C5">
        <v>4</v>
      </c>
      <c r="D5">
        <v>1852</v>
      </c>
      <c r="E5" s="2">
        <v>45329</v>
      </c>
    </row>
    <row r="6" spans="1:5" x14ac:dyDescent="0.35">
      <c r="A6" t="s">
        <v>9</v>
      </c>
      <c r="B6" t="s">
        <v>57</v>
      </c>
      <c r="C6">
        <v>4</v>
      </c>
      <c r="D6">
        <v>1452</v>
      </c>
      <c r="E6" s="2">
        <v>45313</v>
      </c>
    </row>
    <row r="7" spans="1:5" x14ac:dyDescent="0.35">
      <c r="A7" t="s">
        <v>10</v>
      </c>
      <c r="B7" t="s">
        <v>58</v>
      </c>
      <c r="C7">
        <v>3</v>
      </c>
      <c r="D7">
        <v>324</v>
      </c>
      <c r="E7" s="2">
        <v>45461</v>
      </c>
    </row>
    <row r="8" spans="1:5" x14ac:dyDescent="0.35">
      <c r="A8" t="s">
        <v>11</v>
      </c>
      <c r="B8" t="s">
        <v>59</v>
      </c>
      <c r="C8">
        <v>3</v>
      </c>
      <c r="D8">
        <v>717</v>
      </c>
      <c r="E8" s="2">
        <v>45466</v>
      </c>
    </row>
    <row r="9" spans="1:5" x14ac:dyDescent="0.35">
      <c r="A9" t="s">
        <v>10</v>
      </c>
      <c r="B9" t="s">
        <v>53</v>
      </c>
      <c r="C9">
        <v>4</v>
      </c>
      <c r="D9">
        <v>720</v>
      </c>
      <c r="E9" s="2">
        <v>45342</v>
      </c>
    </row>
    <row r="10" spans="1:5" x14ac:dyDescent="0.35">
      <c r="A10" t="s">
        <v>12</v>
      </c>
      <c r="B10" t="s">
        <v>60</v>
      </c>
      <c r="C10">
        <v>3</v>
      </c>
      <c r="D10">
        <v>969</v>
      </c>
      <c r="E10" s="2">
        <v>45423</v>
      </c>
    </row>
    <row r="11" spans="1:5" x14ac:dyDescent="0.35">
      <c r="A11" t="s">
        <v>13</v>
      </c>
      <c r="B11" t="s">
        <v>61</v>
      </c>
      <c r="C11">
        <v>2</v>
      </c>
      <c r="D11">
        <v>628</v>
      </c>
      <c r="E11" s="2">
        <v>45381</v>
      </c>
    </row>
    <row r="12" spans="1:5" x14ac:dyDescent="0.35">
      <c r="A12" t="s">
        <v>9</v>
      </c>
      <c r="B12" t="s">
        <v>53</v>
      </c>
      <c r="C12">
        <v>4</v>
      </c>
      <c r="D12">
        <v>1664</v>
      </c>
      <c r="E12" s="2">
        <v>45463</v>
      </c>
    </row>
    <row r="13" spans="1:5" x14ac:dyDescent="0.35">
      <c r="A13" t="s">
        <v>6</v>
      </c>
      <c r="B13" t="s">
        <v>62</v>
      </c>
      <c r="C13">
        <v>3</v>
      </c>
      <c r="D13">
        <v>765</v>
      </c>
      <c r="E13" s="2">
        <v>45372</v>
      </c>
    </row>
    <row r="14" spans="1:5" x14ac:dyDescent="0.35">
      <c r="A14" t="s">
        <v>14</v>
      </c>
      <c r="B14" t="s">
        <v>63</v>
      </c>
      <c r="C14">
        <v>4</v>
      </c>
      <c r="D14">
        <v>1748</v>
      </c>
      <c r="E14" s="2">
        <v>45293</v>
      </c>
    </row>
    <row r="15" spans="1:5" x14ac:dyDescent="0.35">
      <c r="A15" t="s">
        <v>15</v>
      </c>
      <c r="B15" t="s">
        <v>64</v>
      </c>
      <c r="C15">
        <v>4</v>
      </c>
      <c r="D15">
        <v>1436</v>
      </c>
      <c r="E15" s="2">
        <v>45437</v>
      </c>
    </row>
    <row r="16" spans="1:5" x14ac:dyDescent="0.35">
      <c r="A16" t="s">
        <v>16</v>
      </c>
      <c r="B16" t="s">
        <v>65</v>
      </c>
      <c r="C16">
        <v>2</v>
      </c>
      <c r="D16">
        <v>502</v>
      </c>
      <c r="E16" s="2">
        <v>45305</v>
      </c>
    </row>
    <row r="17" spans="1:5" x14ac:dyDescent="0.35">
      <c r="A17" t="s">
        <v>17</v>
      </c>
      <c r="B17" t="s">
        <v>59</v>
      </c>
      <c r="C17">
        <v>3</v>
      </c>
      <c r="D17">
        <v>792</v>
      </c>
      <c r="E17" s="2">
        <v>45331</v>
      </c>
    </row>
    <row r="18" spans="1:5" x14ac:dyDescent="0.35">
      <c r="A18" t="s">
        <v>18</v>
      </c>
      <c r="B18" t="s">
        <v>59</v>
      </c>
      <c r="C18">
        <v>1</v>
      </c>
      <c r="D18">
        <v>387</v>
      </c>
      <c r="E18" s="2">
        <v>45402</v>
      </c>
    </row>
    <row r="19" spans="1:5" x14ac:dyDescent="0.35">
      <c r="A19" t="s">
        <v>19</v>
      </c>
      <c r="B19" t="s">
        <v>66</v>
      </c>
      <c r="C19">
        <v>1</v>
      </c>
      <c r="D19">
        <v>206</v>
      </c>
      <c r="E19" s="2">
        <v>45306</v>
      </c>
    </row>
    <row r="20" spans="1:5" x14ac:dyDescent="0.35">
      <c r="A20" t="s">
        <v>20</v>
      </c>
      <c r="B20" t="s">
        <v>57</v>
      </c>
      <c r="C20">
        <v>1</v>
      </c>
      <c r="D20">
        <v>376</v>
      </c>
      <c r="E20" s="2">
        <v>45300</v>
      </c>
    </row>
    <row r="21" spans="1:5" x14ac:dyDescent="0.35">
      <c r="A21" t="s">
        <v>19</v>
      </c>
      <c r="B21" t="s">
        <v>57</v>
      </c>
      <c r="C21">
        <v>4</v>
      </c>
      <c r="D21">
        <v>740</v>
      </c>
      <c r="E21" s="2">
        <v>45354</v>
      </c>
    </row>
    <row r="22" spans="1:5" x14ac:dyDescent="0.35">
      <c r="A22" t="s">
        <v>7</v>
      </c>
      <c r="B22" t="s">
        <v>67</v>
      </c>
      <c r="C22">
        <v>1</v>
      </c>
      <c r="D22">
        <v>441</v>
      </c>
      <c r="E22" s="2">
        <v>45454</v>
      </c>
    </row>
    <row r="23" spans="1:5" x14ac:dyDescent="0.35">
      <c r="A23" t="s">
        <v>21</v>
      </c>
      <c r="B23" t="s">
        <v>57</v>
      </c>
      <c r="C23">
        <v>3</v>
      </c>
      <c r="D23">
        <v>930</v>
      </c>
      <c r="E23" s="2">
        <v>45332</v>
      </c>
    </row>
    <row r="24" spans="1:5" x14ac:dyDescent="0.35">
      <c r="A24" t="s">
        <v>11</v>
      </c>
      <c r="B24" t="s">
        <v>54</v>
      </c>
      <c r="C24">
        <v>1</v>
      </c>
      <c r="D24">
        <v>377</v>
      </c>
      <c r="E24" s="2">
        <v>45303</v>
      </c>
    </row>
    <row r="25" spans="1:5" x14ac:dyDescent="0.35">
      <c r="A25" t="s">
        <v>22</v>
      </c>
      <c r="B25" t="s">
        <v>57</v>
      </c>
      <c r="C25">
        <v>4</v>
      </c>
      <c r="D25">
        <v>1824</v>
      </c>
      <c r="E25" s="2">
        <v>45353</v>
      </c>
    </row>
    <row r="26" spans="1:5" x14ac:dyDescent="0.35">
      <c r="A26" t="s">
        <v>19</v>
      </c>
      <c r="B26" t="s">
        <v>68</v>
      </c>
      <c r="C26">
        <v>3</v>
      </c>
      <c r="D26">
        <v>663</v>
      </c>
      <c r="E26" s="2">
        <v>45395</v>
      </c>
    </row>
    <row r="27" spans="1:5" x14ac:dyDescent="0.35">
      <c r="A27" t="s">
        <v>8</v>
      </c>
      <c r="B27" t="s">
        <v>69</v>
      </c>
      <c r="C27">
        <v>1</v>
      </c>
      <c r="D27">
        <v>276</v>
      </c>
      <c r="E27" s="2">
        <v>45392</v>
      </c>
    </row>
    <row r="28" spans="1:5" x14ac:dyDescent="0.35">
      <c r="A28" t="s">
        <v>23</v>
      </c>
      <c r="B28" t="s">
        <v>61</v>
      </c>
      <c r="C28">
        <v>3</v>
      </c>
      <c r="D28">
        <v>918</v>
      </c>
      <c r="E28" s="2">
        <v>45296</v>
      </c>
    </row>
    <row r="29" spans="1:5" x14ac:dyDescent="0.35">
      <c r="A29" t="s">
        <v>16</v>
      </c>
      <c r="B29" t="s">
        <v>61</v>
      </c>
      <c r="C29">
        <v>3</v>
      </c>
      <c r="D29">
        <v>996</v>
      </c>
      <c r="E29" s="2">
        <v>45428</v>
      </c>
    </row>
    <row r="30" spans="1:5" x14ac:dyDescent="0.35">
      <c r="A30" t="s">
        <v>24</v>
      </c>
      <c r="B30" t="s">
        <v>62</v>
      </c>
      <c r="C30">
        <v>2</v>
      </c>
      <c r="D30">
        <v>182</v>
      </c>
      <c r="E30" s="2">
        <v>45415</v>
      </c>
    </row>
    <row r="31" spans="1:5" x14ac:dyDescent="0.35">
      <c r="A31" t="s">
        <v>25</v>
      </c>
      <c r="B31" t="s">
        <v>67</v>
      </c>
      <c r="C31">
        <v>3</v>
      </c>
      <c r="D31">
        <v>1203</v>
      </c>
      <c r="E31" s="2">
        <v>45343</v>
      </c>
    </row>
    <row r="32" spans="1:5" x14ac:dyDescent="0.35">
      <c r="A32" t="s">
        <v>26</v>
      </c>
      <c r="B32" t="s">
        <v>55</v>
      </c>
      <c r="C32">
        <v>2</v>
      </c>
      <c r="D32">
        <v>912</v>
      </c>
      <c r="E32" s="2">
        <v>45434</v>
      </c>
    </row>
    <row r="33" spans="1:5" x14ac:dyDescent="0.35">
      <c r="A33" t="s">
        <v>27</v>
      </c>
      <c r="B33" t="s">
        <v>55</v>
      </c>
      <c r="C33">
        <v>1</v>
      </c>
      <c r="D33">
        <v>209</v>
      </c>
      <c r="E33" s="2">
        <v>45362</v>
      </c>
    </row>
    <row r="34" spans="1:5" x14ac:dyDescent="0.35">
      <c r="A34" t="s">
        <v>8</v>
      </c>
      <c r="B34" t="s">
        <v>56</v>
      </c>
      <c r="C34">
        <v>2</v>
      </c>
      <c r="D34">
        <v>188</v>
      </c>
      <c r="E34" s="2">
        <v>45353</v>
      </c>
    </row>
    <row r="35" spans="1:5" x14ac:dyDescent="0.35">
      <c r="A35" t="s">
        <v>15</v>
      </c>
      <c r="B35" t="s">
        <v>65</v>
      </c>
      <c r="C35">
        <v>4</v>
      </c>
      <c r="D35">
        <v>1556</v>
      </c>
      <c r="E35" s="2">
        <v>45321</v>
      </c>
    </row>
    <row r="36" spans="1:5" x14ac:dyDescent="0.35">
      <c r="A36" t="s">
        <v>7</v>
      </c>
      <c r="B36" t="s">
        <v>54</v>
      </c>
      <c r="C36">
        <v>2</v>
      </c>
      <c r="D36">
        <v>548</v>
      </c>
      <c r="E36" s="2">
        <v>45420</v>
      </c>
    </row>
    <row r="37" spans="1:5" x14ac:dyDescent="0.35">
      <c r="A37" t="s">
        <v>28</v>
      </c>
      <c r="B37" t="s">
        <v>53</v>
      </c>
      <c r="C37">
        <v>1</v>
      </c>
      <c r="D37">
        <v>282</v>
      </c>
      <c r="E37" s="2">
        <v>45294</v>
      </c>
    </row>
    <row r="38" spans="1:5" x14ac:dyDescent="0.35">
      <c r="A38" t="s">
        <v>5</v>
      </c>
      <c r="B38" t="s">
        <v>70</v>
      </c>
      <c r="C38">
        <v>4</v>
      </c>
      <c r="D38">
        <v>1840</v>
      </c>
      <c r="E38" s="2">
        <v>45428</v>
      </c>
    </row>
    <row r="39" spans="1:5" x14ac:dyDescent="0.35">
      <c r="A39" t="s">
        <v>29</v>
      </c>
      <c r="B39" t="s">
        <v>57</v>
      </c>
      <c r="C39">
        <v>3</v>
      </c>
      <c r="D39">
        <v>849</v>
      </c>
      <c r="E39" s="2">
        <v>45463</v>
      </c>
    </row>
    <row r="40" spans="1:5" x14ac:dyDescent="0.35">
      <c r="A40" t="s">
        <v>19</v>
      </c>
      <c r="B40" t="s">
        <v>62</v>
      </c>
      <c r="C40">
        <v>3</v>
      </c>
      <c r="D40">
        <v>1269</v>
      </c>
      <c r="E40" s="2">
        <v>45451</v>
      </c>
    </row>
    <row r="41" spans="1:5" x14ac:dyDescent="0.35">
      <c r="A41" t="s">
        <v>26</v>
      </c>
      <c r="B41" t="s">
        <v>60</v>
      </c>
      <c r="C41">
        <v>4</v>
      </c>
      <c r="D41">
        <v>648</v>
      </c>
      <c r="E41" s="2">
        <v>45353</v>
      </c>
    </row>
    <row r="42" spans="1:5" x14ac:dyDescent="0.35">
      <c r="A42" t="s">
        <v>30</v>
      </c>
      <c r="B42" t="s">
        <v>53</v>
      </c>
      <c r="C42">
        <v>4</v>
      </c>
      <c r="D42">
        <v>1376</v>
      </c>
      <c r="E42" s="2">
        <v>45421</v>
      </c>
    </row>
    <row r="43" spans="1:5" x14ac:dyDescent="0.35">
      <c r="A43" t="s">
        <v>31</v>
      </c>
      <c r="B43" t="s">
        <v>58</v>
      </c>
      <c r="C43">
        <v>1</v>
      </c>
      <c r="D43">
        <v>162</v>
      </c>
      <c r="E43" s="2">
        <v>45372</v>
      </c>
    </row>
    <row r="44" spans="1:5" x14ac:dyDescent="0.35">
      <c r="A44" t="s">
        <v>30</v>
      </c>
      <c r="B44" t="s">
        <v>56</v>
      </c>
      <c r="C44">
        <v>2</v>
      </c>
      <c r="D44">
        <v>538</v>
      </c>
      <c r="E44" s="2">
        <v>45345</v>
      </c>
    </row>
    <row r="45" spans="1:5" x14ac:dyDescent="0.35">
      <c r="A45" t="s">
        <v>32</v>
      </c>
      <c r="B45" t="s">
        <v>68</v>
      </c>
      <c r="C45">
        <v>4</v>
      </c>
      <c r="D45">
        <v>1096</v>
      </c>
      <c r="E45" s="2">
        <v>45420</v>
      </c>
    </row>
    <row r="46" spans="1:5" x14ac:dyDescent="0.35">
      <c r="A46" t="s">
        <v>33</v>
      </c>
      <c r="B46" t="s">
        <v>56</v>
      </c>
      <c r="C46">
        <v>1</v>
      </c>
      <c r="D46">
        <v>221</v>
      </c>
      <c r="E46" s="2">
        <v>45451</v>
      </c>
    </row>
    <row r="47" spans="1:5" x14ac:dyDescent="0.35">
      <c r="A47" t="s">
        <v>15</v>
      </c>
      <c r="B47" t="s">
        <v>55</v>
      </c>
      <c r="C47">
        <v>3</v>
      </c>
      <c r="D47">
        <v>756</v>
      </c>
      <c r="E47" s="2">
        <v>45414</v>
      </c>
    </row>
    <row r="48" spans="1:5" x14ac:dyDescent="0.35">
      <c r="A48" t="s">
        <v>34</v>
      </c>
      <c r="B48" t="s">
        <v>70</v>
      </c>
      <c r="C48">
        <v>4</v>
      </c>
      <c r="D48">
        <v>1496</v>
      </c>
      <c r="E48" s="2">
        <v>45407</v>
      </c>
    </row>
    <row r="49" spans="1:5" x14ac:dyDescent="0.35">
      <c r="A49" t="s">
        <v>22</v>
      </c>
      <c r="B49" t="s">
        <v>70</v>
      </c>
      <c r="C49">
        <v>2</v>
      </c>
      <c r="D49">
        <v>888</v>
      </c>
      <c r="E49" s="2">
        <v>45435</v>
      </c>
    </row>
    <row r="50" spans="1:5" x14ac:dyDescent="0.35">
      <c r="A50" t="s">
        <v>35</v>
      </c>
      <c r="B50" t="s">
        <v>60</v>
      </c>
      <c r="C50">
        <v>4</v>
      </c>
      <c r="D50">
        <v>944</v>
      </c>
      <c r="E50" s="2">
        <v>45361</v>
      </c>
    </row>
    <row r="51" spans="1:5" x14ac:dyDescent="0.35">
      <c r="A51" t="s">
        <v>36</v>
      </c>
      <c r="B51" t="s">
        <v>69</v>
      </c>
      <c r="C51">
        <v>4</v>
      </c>
      <c r="D51">
        <v>1204</v>
      </c>
      <c r="E51" s="2">
        <v>45455</v>
      </c>
    </row>
    <row r="52" spans="1:5" x14ac:dyDescent="0.35">
      <c r="A52" t="s">
        <v>33</v>
      </c>
      <c r="B52" t="s">
        <v>69</v>
      </c>
      <c r="C52">
        <v>3</v>
      </c>
      <c r="D52">
        <v>588</v>
      </c>
      <c r="E52" s="2">
        <v>45439</v>
      </c>
    </row>
    <row r="53" spans="1:5" x14ac:dyDescent="0.35">
      <c r="A53" t="s">
        <v>26</v>
      </c>
      <c r="B53" t="s">
        <v>54</v>
      </c>
      <c r="C53">
        <v>4</v>
      </c>
      <c r="D53">
        <v>1864</v>
      </c>
      <c r="E53" s="2">
        <v>45459</v>
      </c>
    </row>
    <row r="54" spans="1:5" x14ac:dyDescent="0.35">
      <c r="A54" t="s">
        <v>5</v>
      </c>
      <c r="B54" t="s">
        <v>63</v>
      </c>
      <c r="C54">
        <v>4</v>
      </c>
      <c r="D54">
        <v>712</v>
      </c>
      <c r="E54" s="2">
        <v>45302</v>
      </c>
    </row>
    <row r="55" spans="1:5" x14ac:dyDescent="0.35">
      <c r="A55" t="s">
        <v>11</v>
      </c>
      <c r="B55" t="s">
        <v>63</v>
      </c>
      <c r="C55">
        <v>3</v>
      </c>
      <c r="D55">
        <v>1392</v>
      </c>
      <c r="E55" s="2">
        <v>45333</v>
      </c>
    </row>
    <row r="56" spans="1:5" x14ac:dyDescent="0.35">
      <c r="A56" t="s">
        <v>21</v>
      </c>
      <c r="B56" t="s">
        <v>54</v>
      </c>
      <c r="C56">
        <v>4</v>
      </c>
      <c r="D56">
        <v>772</v>
      </c>
      <c r="E56" s="2">
        <v>45381</v>
      </c>
    </row>
    <row r="57" spans="1:5" x14ac:dyDescent="0.35">
      <c r="A57" t="s">
        <v>37</v>
      </c>
      <c r="B57" t="s">
        <v>53</v>
      </c>
      <c r="C57">
        <v>4</v>
      </c>
      <c r="D57">
        <v>1672</v>
      </c>
      <c r="E57" s="2">
        <v>45293</v>
      </c>
    </row>
    <row r="58" spans="1:5" x14ac:dyDescent="0.35">
      <c r="A58" t="s">
        <v>38</v>
      </c>
      <c r="B58" t="s">
        <v>59</v>
      </c>
      <c r="C58">
        <v>2</v>
      </c>
      <c r="D58">
        <v>378</v>
      </c>
      <c r="E58" s="2">
        <v>45328</v>
      </c>
    </row>
    <row r="59" spans="1:5" x14ac:dyDescent="0.35">
      <c r="A59" t="s">
        <v>26</v>
      </c>
      <c r="B59" t="s">
        <v>60</v>
      </c>
      <c r="C59">
        <v>1</v>
      </c>
      <c r="D59">
        <v>148</v>
      </c>
      <c r="E59" s="2">
        <v>45438</v>
      </c>
    </row>
    <row r="60" spans="1:5" x14ac:dyDescent="0.35">
      <c r="A60" t="s">
        <v>37</v>
      </c>
      <c r="B60" t="s">
        <v>59</v>
      </c>
      <c r="C60">
        <v>3</v>
      </c>
      <c r="D60">
        <v>1359</v>
      </c>
      <c r="E60" s="2">
        <v>45443</v>
      </c>
    </row>
    <row r="61" spans="1:5" x14ac:dyDescent="0.35">
      <c r="A61" t="s">
        <v>35</v>
      </c>
      <c r="B61" t="s">
        <v>53</v>
      </c>
      <c r="C61">
        <v>3</v>
      </c>
      <c r="D61">
        <v>486</v>
      </c>
      <c r="E61" s="2">
        <v>45455</v>
      </c>
    </row>
    <row r="62" spans="1:5" x14ac:dyDescent="0.35">
      <c r="A62" t="s">
        <v>39</v>
      </c>
      <c r="B62" t="s">
        <v>71</v>
      </c>
      <c r="C62">
        <v>4</v>
      </c>
      <c r="D62">
        <v>1212</v>
      </c>
      <c r="E62" s="2">
        <v>45403</v>
      </c>
    </row>
    <row r="63" spans="1:5" x14ac:dyDescent="0.35">
      <c r="A63" t="s">
        <v>13</v>
      </c>
      <c r="B63" t="s">
        <v>69</v>
      </c>
      <c r="C63">
        <v>1</v>
      </c>
      <c r="D63">
        <v>398</v>
      </c>
      <c r="E63" s="2">
        <v>45437</v>
      </c>
    </row>
    <row r="64" spans="1:5" x14ac:dyDescent="0.35">
      <c r="A64" t="s">
        <v>40</v>
      </c>
      <c r="B64" t="s">
        <v>63</v>
      </c>
      <c r="C64">
        <v>2</v>
      </c>
      <c r="D64">
        <v>718</v>
      </c>
      <c r="E64" s="2">
        <v>45454</v>
      </c>
    </row>
    <row r="65" spans="1:5" x14ac:dyDescent="0.35">
      <c r="A65" t="s">
        <v>36</v>
      </c>
      <c r="B65" t="s">
        <v>60</v>
      </c>
      <c r="C65">
        <v>4</v>
      </c>
      <c r="D65">
        <v>840</v>
      </c>
      <c r="E65" s="2">
        <v>45359</v>
      </c>
    </row>
    <row r="66" spans="1:5" x14ac:dyDescent="0.35">
      <c r="A66" t="s">
        <v>35</v>
      </c>
      <c r="B66" t="s">
        <v>61</v>
      </c>
      <c r="C66">
        <v>1</v>
      </c>
      <c r="D66">
        <v>353</v>
      </c>
      <c r="E66" s="2">
        <v>45439</v>
      </c>
    </row>
    <row r="67" spans="1:5" x14ac:dyDescent="0.35">
      <c r="A67" t="s">
        <v>6</v>
      </c>
      <c r="B67" t="s">
        <v>54</v>
      </c>
      <c r="C67">
        <v>3</v>
      </c>
      <c r="D67">
        <v>1350</v>
      </c>
      <c r="E67" s="2">
        <v>45419</v>
      </c>
    </row>
    <row r="68" spans="1:5" x14ac:dyDescent="0.35">
      <c r="A68" t="s">
        <v>35</v>
      </c>
      <c r="B68" t="s">
        <v>59</v>
      </c>
      <c r="C68">
        <v>4</v>
      </c>
      <c r="D68">
        <v>1968</v>
      </c>
      <c r="E68" s="2">
        <v>45406</v>
      </c>
    </row>
    <row r="69" spans="1:5" x14ac:dyDescent="0.35">
      <c r="A69" t="s">
        <v>8</v>
      </c>
      <c r="B69" t="s">
        <v>61</v>
      </c>
      <c r="C69">
        <v>2</v>
      </c>
      <c r="D69">
        <v>174</v>
      </c>
      <c r="E69" s="2">
        <v>45400</v>
      </c>
    </row>
    <row r="70" spans="1:5" x14ac:dyDescent="0.35">
      <c r="A70" t="s">
        <v>6</v>
      </c>
      <c r="B70" t="s">
        <v>56</v>
      </c>
      <c r="C70">
        <v>1</v>
      </c>
      <c r="D70">
        <v>335</v>
      </c>
      <c r="E70" s="2">
        <v>45388</v>
      </c>
    </row>
    <row r="71" spans="1:5" x14ac:dyDescent="0.35">
      <c r="A71" t="s">
        <v>11</v>
      </c>
      <c r="B71" t="s">
        <v>62</v>
      </c>
      <c r="C71">
        <v>4</v>
      </c>
      <c r="D71">
        <v>1464</v>
      </c>
      <c r="E71" s="2">
        <v>45339</v>
      </c>
    </row>
    <row r="72" spans="1:5" x14ac:dyDescent="0.35">
      <c r="A72" t="s">
        <v>33</v>
      </c>
      <c r="B72" t="s">
        <v>55</v>
      </c>
      <c r="C72">
        <v>3</v>
      </c>
      <c r="D72">
        <v>723</v>
      </c>
      <c r="E72" s="2">
        <v>45340</v>
      </c>
    </row>
    <row r="73" spans="1:5" x14ac:dyDescent="0.35">
      <c r="A73" t="s">
        <v>34</v>
      </c>
      <c r="B73" t="s">
        <v>65</v>
      </c>
      <c r="C73">
        <v>4</v>
      </c>
      <c r="D73">
        <v>828</v>
      </c>
      <c r="E73" s="2">
        <v>45337</v>
      </c>
    </row>
    <row r="74" spans="1:5" x14ac:dyDescent="0.35">
      <c r="A74" t="s">
        <v>15</v>
      </c>
      <c r="B74" t="s">
        <v>69</v>
      </c>
      <c r="C74">
        <v>4</v>
      </c>
      <c r="D74">
        <v>1128</v>
      </c>
      <c r="E74" s="2">
        <v>45328</v>
      </c>
    </row>
    <row r="75" spans="1:5" x14ac:dyDescent="0.35">
      <c r="A75" t="s">
        <v>19</v>
      </c>
      <c r="B75" t="s">
        <v>58</v>
      </c>
      <c r="C75">
        <v>2</v>
      </c>
      <c r="D75">
        <v>460</v>
      </c>
      <c r="E75" s="2">
        <v>45386</v>
      </c>
    </row>
    <row r="76" spans="1:5" x14ac:dyDescent="0.35">
      <c r="A76" t="s">
        <v>21</v>
      </c>
      <c r="B76" t="s">
        <v>57</v>
      </c>
      <c r="C76">
        <v>4</v>
      </c>
      <c r="D76">
        <v>960</v>
      </c>
      <c r="E76" s="2">
        <v>45451</v>
      </c>
    </row>
    <row r="77" spans="1:5" x14ac:dyDescent="0.35">
      <c r="A77" t="s">
        <v>32</v>
      </c>
      <c r="B77" t="s">
        <v>57</v>
      </c>
      <c r="C77">
        <v>4</v>
      </c>
      <c r="D77">
        <v>1488</v>
      </c>
      <c r="E77" s="2">
        <v>45419</v>
      </c>
    </row>
    <row r="78" spans="1:5" x14ac:dyDescent="0.35">
      <c r="A78" t="s">
        <v>41</v>
      </c>
      <c r="B78" t="s">
        <v>64</v>
      </c>
      <c r="C78">
        <v>3</v>
      </c>
      <c r="D78">
        <v>309</v>
      </c>
      <c r="E78" s="2">
        <v>45349</v>
      </c>
    </row>
    <row r="79" spans="1:5" x14ac:dyDescent="0.35">
      <c r="A79" t="s">
        <v>31</v>
      </c>
      <c r="B79" t="s">
        <v>71</v>
      </c>
      <c r="C79">
        <v>2</v>
      </c>
      <c r="D79">
        <v>658</v>
      </c>
      <c r="E79" s="2">
        <v>45405</v>
      </c>
    </row>
    <row r="80" spans="1:5" x14ac:dyDescent="0.35">
      <c r="A80" t="s">
        <v>26</v>
      </c>
      <c r="B80" t="s">
        <v>62</v>
      </c>
      <c r="C80">
        <v>2</v>
      </c>
      <c r="D80">
        <v>400</v>
      </c>
      <c r="E80" s="2">
        <v>45418</v>
      </c>
    </row>
    <row r="81" spans="1:5" x14ac:dyDescent="0.35">
      <c r="A81" t="s">
        <v>28</v>
      </c>
      <c r="B81" t="s">
        <v>64</v>
      </c>
      <c r="C81">
        <v>2</v>
      </c>
      <c r="D81">
        <v>644</v>
      </c>
      <c r="E81" s="2">
        <v>45395</v>
      </c>
    </row>
    <row r="82" spans="1:5" x14ac:dyDescent="0.35">
      <c r="A82" t="s">
        <v>35</v>
      </c>
      <c r="B82" t="s">
        <v>60</v>
      </c>
      <c r="C82">
        <v>3</v>
      </c>
      <c r="D82">
        <v>885</v>
      </c>
      <c r="E82" s="2">
        <v>45467</v>
      </c>
    </row>
    <row r="83" spans="1:5" x14ac:dyDescent="0.35">
      <c r="A83" t="s">
        <v>5</v>
      </c>
      <c r="B83" t="s">
        <v>64</v>
      </c>
      <c r="C83">
        <v>3</v>
      </c>
      <c r="D83">
        <v>225</v>
      </c>
      <c r="E83" s="2">
        <v>45390</v>
      </c>
    </row>
    <row r="84" spans="1:5" x14ac:dyDescent="0.35">
      <c r="A84" t="s">
        <v>42</v>
      </c>
      <c r="B84" t="s">
        <v>66</v>
      </c>
      <c r="C84">
        <v>4</v>
      </c>
      <c r="D84">
        <v>1760</v>
      </c>
      <c r="E84" s="2">
        <v>45348</v>
      </c>
    </row>
    <row r="85" spans="1:5" x14ac:dyDescent="0.35">
      <c r="A85" t="s">
        <v>14</v>
      </c>
      <c r="B85" t="s">
        <v>66</v>
      </c>
      <c r="C85">
        <v>4</v>
      </c>
      <c r="D85">
        <v>1480</v>
      </c>
      <c r="E85" s="2">
        <v>45299</v>
      </c>
    </row>
    <row r="86" spans="1:5" x14ac:dyDescent="0.35">
      <c r="A86" t="s">
        <v>40</v>
      </c>
      <c r="B86" t="s">
        <v>59</v>
      </c>
      <c r="C86">
        <v>2</v>
      </c>
      <c r="D86">
        <v>840</v>
      </c>
      <c r="E86" s="2">
        <v>45434</v>
      </c>
    </row>
    <row r="87" spans="1:5" x14ac:dyDescent="0.35">
      <c r="A87" t="s">
        <v>11</v>
      </c>
      <c r="B87" t="s">
        <v>56</v>
      </c>
      <c r="C87">
        <v>2</v>
      </c>
      <c r="D87">
        <v>674</v>
      </c>
      <c r="E87" s="2">
        <v>45377</v>
      </c>
    </row>
    <row r="88" spans="1:5" x14ac:dyDescent="0.35">
      <c r="A88" t="s">
        <v>13</v>
      </c>
      <c r="B88" t="s">
        <v>58</v>
      </c>
      <c r="C88">
        <v>4</v>
      </c>
      <c r="D88">
        <v>876</v>
      </c>
      <c r="E88" s="2">
        <v>45361</v>
      </c>
    </row>
    <row r="89" spans="1:5" x14ac:dyDescent="0.35">
      <c r="A89" t="s">
        <v>24</v>
      </c>
      <c r="B89" t="s">
        <v>72</v>
      </c>
      <c r="C89">
        <v>4</v>
      </c>
      <c r="D89">
        <v>600</v>
      </c>
      <c r="E89" s="2">
        <v>45299</v>
      </c>
    </row>
    <row r="90" spans="1:5" x14ac:dyDescent="0.35">
      <c r="A90" t="s">
        <v>10</v>
      </c>
      <c r="B90" t="s">
        <v>65</v>
      </c>
      <c r="C90">
        <v>1</v>
      </c>
      <c r="D90">
        <v>152</v>
      </c>
      <c r="E90" s="2">
        <v>45297</v>
      </c>
    </row>
    <row r="91" spans="1:5" x14ac:dyDescent="0.35">
      <c r="A91" t="s">
        <v>20</v>
      </c>
      <c r="B91" t="s">
        <v>53</v>
      </c>
      <c r="C91">
        <v>2</v>
      </c>
      <c r="D91">
        <v>192</v>
      </c>
      <c r="E91" s="2">
        <v>45390</v>
      </c>
    </row>
    <row r="92" spans="1:5" x14ac:dyDescent="0.35">
      <c r="A92" t="s">
        <v>43</v>
      </c>
      <c r="B92" t="s">
        <v>53</v>
      </c>
      <c r="C92">
        <v>4</v>
      </c>
      <c r="D92">
        <v>1272</v>
      </c>
      <c r="E92" s="2">
        <v>45405</v>
      </c>
    </row>
    <row r="93" spans="1:5" x14ac:dyDescent="0.35">
      <c r="A93" t="s">
        <v>44</v>
      </c>
      <c r="B93" t="s">
        <v>67</v>
      </c>
      <c r="C93">
        <v>1</v>
      </c>
      <c r="D93">
        <v>169</v>
      </c>
      <c r="E93" s="2">
        <v>45354</v>
      </c>
    </row>
    <row r="94" spans="1:5" x14ac:dyDescent="0.35">
      <c r="A94" t="s">
        <v>33</v>
      </c>
      <c r="B94" t="s">
        <v>68</v>
      </c>
      <c r="C94">
        <v>2</v>
      </c>
      <c r="D94">
        <v>332</v>
      </c>
      <c r="E94" s="2">
        <v>45353</v>
      </c>
    </row>
    <row r="95" spans="1:5" x14ac:dyDescent="0.35">
      <c r="A95" t="s">
        <v>32</v>
      </c>
      <c r="B95" t="s">
        <v>60</v>
      </c>
      <c r="C95">
        <v>4</v>
      </c>
      <c r="D95">
        <v>712</v>
      </c>
      <c r="E95" s="2">
        <v>45349</v>
      </c>
    </row>
    <row r="96" spans="1:5" x14ac:dyDescent="0.35">
      <c r="A96" t="s">
        <v>38</v>
      </c>
      <c r="B96" t="s">
        <v>62</v>
      </c>
      <c r="C96">
        <v>2</v>
      </c>
      <c r="D96">
        <v>290</v>
      </c>
      <c r="E96" s="2">
        <v>45417</v>
      </c>
    </row>
    <row r="97" spans="1:5" x14ac:dyDescent="0.35">
      <c r="A97" t="s">
        <v>37</v>
      </c>
      <c r="B97" t="s">
        <v>71</v>
      </c>
      <c r="C97">
        <v>1</v>
      </c>
      <c r="D97">
        <v>422</v>
      </c>
      <c r="E97" s="2">
        <v>45420</v>
      </c>
    </row>
    <row r="98" spans="1:5" x14ac:dyDescent="0.35">
      <c r="A98" t="s">
        <v>36</v>
      </c>
      <c r="B98" t="s">
        <v>54</v>
      </c>
      <c r="C98">
        <v>4</v>
      </c>
      <c r="D98">
        <v>1984</v>
      </c>
      <c r="E98" s="2">
        <v>45360</v>
      </c>
    </row>
    <row r="99" spans="1:5" x14ac:dyDescent="0.35">
      <c r="A99" t="s">
        <v>8</v>
      </c>
      <c r="B99" t="s">
        <v>69</v>
      </c>
      <c r="C99">
        <v>4</v>
      </c>
      <c r="D99">
        <v>812</v>
      </c>
      <c r="E99" s="2">
        <v>45435</v>
      </c>
    </row>
    <row r="100" spans="1:5" x14ac:dyDescent="0.35">
      <c r="A100" t="s">
        <v>29</v>
      </c>
      <c r="B100" t="s">
        <v>61</v>
      </c>
      <c r="C100">
        <v>4</v>
      </c>
      <c r="D100">
        <v>472</v>
      </c>
      <c r="E100" s="2">
        <v>45338</v>
      </c>
    </row>
    <row r="101" spans="1:5" x14ac:dyDescent="0.35">
      <c r="A101" t="s">
        <v>30</v>
      </c>
      <c r="B101" t="s">
        <v>61</v>
      </c>
      <c r="C101">
        <v>2</v>
      </c>
      <c r="D101">
        <v>506</v>
      </c>
      <c r="E101" s="2">
        <v>45435</v>
      </c>
    </row>
    <row r="102" spans="1:5" x14ac:dyDescent="0.35">
      <c r="A102" t="s">
        <v>16</v>
      </c>
      <c r="B102" t="s">
        <v>59</v>
      </c>
      <c r="C102">
        <v>1</v>
      </c>
      <c r="D102">
        <v>88</v>
      </c>
      <c r="E102" s="2">
        <v>45391</v>
      </c>
    </row>
    <row r="103" spans="1:5" x14ac:dyDescent="0.35">
      <c r="A103" t="s">
        <v>35</v>
      </c>
      <c r="B103" t="s">
        <v>68</v>
      </c>
      <c r="C103">
        <v>3</v>
      </c>
      <c r="D103">
        <v>897</v>
      </c>
      <c r="E103" s="2">
        <v>45301</v>
      </c>
    </row>
    <row r="104" spans="1:5" x14ac:dyDescent="0.35">
      <c r="A104" t="s">
        <v>45</v>
      </c>
      <c r="B104" t="s">
        <v>55</v>
      </c>
      <c r="C104">
        <v>2</v>
      </c>
      <c r="D104">
        <v>458</v>
      </c>
      <c r="E104" s="2">
        <v>45429</v>
      </c>
    </row>
    <row r="105" spans="1:5" x14ac:dyDescent="0.35">
      <c r="A105" t="s">
        <v>33</v>
      </c>
      <c r="B105" t="s">
        <v>57</v>
      </c>
      <c r="C105">
        <v>4</v>
      </c>
      <c r="D105">
        <v>1496</v>
      </c>
      <c r="E105" s="2">
        <v>45295</v>
      </c>
    </row>
    <row r="106" spans="1:5" x14ac:dyDescent="0.35">
      <c r="A106" t="s">
        <v>36</v>
      </c>
      <c r="B106" t="s">
        <v>59</v>
      </c>
      <c r="C106">
        <v>3</v>
      </c>
      <c r="D106">
        <v>921</v>
      </c>
      <c r="E106" s="2">
        <v>45419</v>
      </c>
    </row>
    <row r="107" spans="1:5" x14ac:dyDescent="0.35">
      <c r="A107" t="s">
        <v>26</v>
      </c>
      <c r="B107" t="s">
        <v>53</v>
      </c>
      <c r="C107">
        <v>4</v>
      </c>
      <c r="D107">
        <v>1780</v>
      </c>
      <c r="E107" s="2">
        <v>45469</v>
      </c>
    </row>
    <row r="108" spans="1:5" x14ac:dyDescent="0.35">
      <c r="A108" t="s">
        <v>21</v>
      </c>
      <c r="B108" t="s">
        <v>57</v>
      </c>
      <c r="C108">
        <v>1</v>
      </c>
      <c r="D108">
        <v>494</v>
      </c>
      <c r="E108" s="2">
        <v>45470</v>
      </c>
    </row>
    <row r="109" spans="1:5" x14ac:dyDescent="0.35">
      <c r="A109" t="s">
        <v>27</v>
      </c>
      <c r="B109" t="s">
        <v>68</v>
      </c>
      <c r="C109">
        <v>4</v>
      </c>
      <c r="D109">
        <v>1488</v>
      </c>
      <c r="E109" s="2">
        <v>45356</v>
      </c>
    </row>
    <row r="110" spans="1:5" x14ac:dyDescent="0.35">
      <c r="A110" t="s">
        <v>35</v>
      </c>
      <c r="B110" t="s">
        <v>71</v>
      </c>
      <c r="C110">
        <v>2</v>
      </c>
      <c r="D110">
        <v>184</v>
      </c>
      <c r="E110" s="2">
        <v>45335</v>
      </c>
    </row>
    <row r="111" spans="1:5" x14ac:dyDescent="0.35">
      <c r="A111" t="s">
        <v>46</v>
      </c>
      <c r="B111" t="s">
        <v>66</v>
      </c>
      <c r="C111">
        <v>4</v>
      </c>
      <c r="D111">
        <v>576</v>
      </c>
      <c r="E111" s="2">
        <v>45337</v>
      </c>
    </row>
    <row r="112" spans="1:5" x14ac:dyDescent="0.35">
      <c r="A112" t="s">
        <v>9</v>
      </c>
      <c r="B112" t="s">
        <v>67</v>
      </c>
      <c r="C112">
        <v>2</v>
      </c>
      <c r="D112">
        <v>168</v>
      </c>
      <c r="E112" s="2">
        <v>45372</v>
      </c>
    </row>
    <row r="113" spans="1:5" x14ac:dyDescent="0.35">
      <c r="A113" t="s">
        <v>16</v>
      </c>
      <c r="B113" t="s">
        <v>71</v>
      </c>
      <c r="C113">
        <v>1</v>
      </c>
      <c r="D113">
        <v>459</v>
      </c>
      <c r="E113" s="2">
        <v>45381</v>
      </c>
    </row>
    <row r="114" spans="1:5" x14ac:dyDescent="0.35">
      <c r="A114" t="s">
        <v>22</v>
      </c>
      <c r="B114" t="s">
        <v>67</v>
      </c>
      <c r="C114">
        <v>1</v>
      </c>
      <c r="D114">
        <v>440</v>
      </c>
      <c r="E114" s="2">
        <v>45349</v>
      </c>
    </row>
    <row r="115" spans="1:5" x14ac:dyDescent="0.35">
      <c r="A115" t="s">
        <v>42</v>
      </c>
      <c r="B115" t="s">
        <v>66</v>
      </c>
      <c r="C115">
        <v>3</v>
      </c>
      <c r="D115">
        <v>1386</v>
      </c>
      <c r="E115" s="2">
        <v>45411</v>
      </c>
    </row>
    <row r="116" spans="1:5" x14ac:dyDescent="0.35">
      <c r="A116" t="s">
        <v>14</v>
      </c>
      <c r="B116" t="s">
        <v>55</v>
      </c>
      <c r="C116">
        <v>2</v>
      </c>
      <c r="D116">
        <v>812</v>
      </c>
      <c r="E116" s="2">
        <v>45443</v>
      </c>
    </row>
    <row r="117" spans="1:5" x14ac:dyDescent="0.35">
      <c r="A117" t="s">
        <v>21</v>
      </c>
      <c r="B117" t="s">
        <v>58</v>
      </c>
      <c r="C117">
        <v>3</v>
      </c>
      <c r="D117">
        <v>255</v>
      </c>
      <c r="E117" s="2">
        <v>45387</v>
      </c>
    </row>
    <row r="118" spans="1:5" x14ac:dyDescent="0.35">
      <c r="A118" t="s">
        <v>19</v>
      </c>
      <c r="B118" t="s">
        <v>68</v>
      </c>
      <c r="C118">
        <v>4</v>
      </c>
      <c r="D118">
        <v>1672</v>
      </c>
      <c r="E118" s="2">
        <v>45304</v>
      </c>
    </row>
    <row r="119" spans="1:5" x14ac:dyDescent="0.35">
      <c r="A119" t="s">
        <v>32</v>
      </c>
      <c r="B119" t="s">
        <v>69</v>
      </c>
      <c r="C119">
        <v>1</v>
      </c>
      <c r="D119">
        <v>335</v>
      </c>
      <c r="E119" s="2">
        <v>45308</v>
      </c>
    </row>
    <row r="120" spans="1:5" x14ac:dyDescent="0.35">
      <c r="A120" t="s">
        <v>30</v>
      </c>
      <c r="B120" t="s">
        <v>53</v>
      </c>
      <c r="C120">
        <v>4</v>
      </c>
      <c r="D120">
        <v>1064</v>
      </c>
      <c r="E120" s="2">
        <v>45377</v>
      </c>
    </row>
    <row r="121" spans="1:5" x14ac:dyDescent="0.35">
      <c r="A121" t="s">
        <v>25</v>
      </c>
      <c r="B121" t="s">
        <v>67</v>
      </c>
      <c r="C121">
        <v>1</v>
      </c>
      <c r="D121">
        <v>149</v>
      </c>
      <c r="E121" s="2">
        <v>45431</v>
      </c>
    </row>
    <row r="122" spans="1:5" x14ac:dyDescent="0.35">
      <c r="A122" t="s">
        <v>47</v>
      </c>
      <c r="B122" t="s">
        <v>67</v>
      </c>
      <c r="C122">
        <v>4</v>
      </c>
      <c r="D122">
        <v>1256</v>
      </c>
      <c r="E122" s="2">
        <v>45319</v>
      </c>
    </row>
    <row r="123" spans="1:5" x14ac:dyDescent="0.35">
      <c r="A123" t="s">
        <v>48</v>
      </c>
      <c r="B123" t="s">
        <v>53</v>
      </c>
      <c r="C123">
        <v>3</v>
      </c>
      <c r="D123">
        <v>1248</v>
      </c>
      <c r="E123" s="2">
        <v>45435</v>
      </c>
    </row>
    <row r="124" spans="1:5" x14ac:dyDescent="0.35">
      <c r="A124" t="s">
        <v>45</v>
      </c>
      <c r="B124" t="s">
        <v>69</v>
      </c>
      <c r="C124">
        <v>4</v>
      </c>
      <c r="D124">
        <v>296</v>
      </c>
      <c r="E124" s="2">
        <v>45471</v>
      </c>
    </row>
    <row r="125" spans="1:5" x14ac:dyDescent="0.35">
      <c r="A125" t="s">
        <v>18</v>
      </c>
      <c r="B125" t="s">
        <v>55</v>
      </c>
      <c r="C125">
        <v>1</v>
      </c>
      <c r="D125">
        <v>200</v>
      </c>
      <c r="E125" s="2">
        <v>45435</v>
      </c>
    </row>
    <row r="126" spans="1:5" x14ac:dyDescent="0.35">
      <c r="A126" t="s">
        <v>5</v>
      </c>
      <c r="B126" t="s">
        <v>66</v>
      </c>
      <c r="C126">
        <v>1</v>
      </c>
      <c r="D126">
        <v>91</v>
      </c>
      <c r="E126" s="2">
        <v>45458</v>
      </c>
    </row>
    <row r="127" spans="1:5" x14ac:dyDescent="0.35">
      <c r="A127" t="s">
        <v>48</v>
      </c>
      <c r="B127" t="s">
        <v>68</v>
      </c>
      <c r="C127">
        <v>3</v>
      </c>
      <c r="D127">
        <v>792</v>
      </c>
      <c r="E127" s="2">
        <v>45366</v>
      </c>
    </row>
    <row r="128" spans="1:5" x14ac:dyDescent="0.35">
      <c r="A128" t="s">
        <v>41</v>
      </c>
      <c r="B128" t="s">
        <v>62</v>
      </c>
      <c r="C128">
        <v>4</v>
      </c>
      <c r="D128">
        <v>232</v>
      </c>
      <c r="E128" s="2">
        <v>45365</v>
      </c>
    </row>
    <row r="129" spans="1:5" x14ac:dyDescent="0.35">
      <c r="A129" t="s">
        <v>10</v>
      </c>
      <c r="B129" t="s">
        <v>58</v>
      </c>
      <c r="C129">
        <v>1</v>
      </c>
      <c r="D129">
        <v>279</v>
      </c>
      <c r="E129" s="2">
        <v>45298</v>
      </c>
    </row>
    <row r="130" spans="1:5" x14ac:dyDescent="0.35">
      <c r="A130" t="s">
        <v>40</v>
      </c>
      <c r="B130" t="s">
        <v>66</v>
      </c>
      <c r="C130">
        <v>4</v>
      </c>
      <c r="D130">
        <v>876</v>
      </c>
      <c r="E130" s="2">
        <v>45428</v>
      </c>
    </row>
    <row r="131" spans="1:5" x14ac:dyDescent="0.35">
      <c r="A131" t="s">
        <v>42</v>
      </c>
      <c r="B131" t="s">
        <v>56</v>
      </c>
      <c r="C131">
        <v>1</v>
      </c>
      <c r="D131">
        <v>78</v>
      </c>
      <c r="E131" s="2">
        <v>45456</v>
      </c>
    </row>
    <row r="132" spans="1:5" x14ac:dyDescent="0.35">
      <c r="A132" t="s">
        <v>39</v>
      </c>
      <c r="B132" t="s">
        <v>67</v>
      </c>
      <c r="C132">
        <v>4</v>
      </c>
      <c r="D132">
        <v>1656</v>
      </c>
      <c r="E132" s="2">
        <v>45356</v>
      </c>
    </row>
    <row r="133" spans="1:5" x14ac:dyDescent="0.35">
      <c r="A133" t="s">
        <v>8</v>
      </c>
      <c r="B133" t="s">
        <v>53</v>
      </c>
      <c r="C133">
        <v>1</v>
      </c>
      <c r="D133">
        <v>376</v>
      </c>
      <c r="E133" s="2">
        <v>45336</v>
      </c>
    </row>
    <row r="134" spans="1:5" x14ac:dyDescent="0.35">
      <c r="A134" t="s">
        <v>49</v>
      </c>
      <c r="B134" t="s">
        <v>55</v>
      </c>
      <c r="C134">
        <v>2</v>
      </c>
      <c r="D134">
        <v>602</v>
      </c>
      <c r="E134" s="2">
        <v>45450</v>
      </c>
    </row>
    <row r="135" spans="1:5" x14ac:dyDescent="0.35">
      <c r="A135" t="s">
        <v>33</v>
      </c>
      <c r="B135" t="s">
        <v>65</v>
      </c>
      <c r="C135">
        <v>2</v>
      </c>
      <c r="D135">
        <v>432</v>
      </c>
      <c r="E135" s="2">
        <v>45382</v>
      </c>
    </row>
    <row r="136" spans="1:5" x14ac:dyDescent="0.35">
      <c r="A136" t="s">
        <v>50</v>
      </c>
      <c r="B136" t="s">
        <v>67</v>
      </c>
      <c r="C136">
        <v>3</v>
      </c>
      <c r="D136">
        <v>525</v>
      </c>
      <c r="E136" s="2">
        <v>45464</v>
      </c>
    </row>
    <row r="137" spans="1:5" x14ac:dyDescent="0.35">
      <c r="A137" t="s">
        <v>25</v>
      </c>
      <c r="B137" t="s">
        <v>63</v>
      </c>
      <c r="C137">
        <v>4</v>
      </c>
      <c r="D137">
        <v>700</v>
      </c>
      <c r="E137" s="2">
        <v>45349</v>
      </c>
    </row>
    <row r="138" spans="1:5" x14ac:dyDescent="0.35">
      <c r="A138" t="s">
        <v>51</v>
      </c>
      <c r="B138" t="s">
        <v>71</v>
      </c>
      <c r="C138">
        <v>1</v>
      </c>
      <c r="D138">
        <v>432</v>
      </c>
      <c r="E138" s="2">
        <v>45396</v>
      </c>
    </row>
    <row r="139" spans="1:5" x14ac:dyDescent="0.35">
      <c r="A139" t="s">
        <v>5</v>
      </c>
      <c r="B139" t="s">
        <v>57</v>
      </c>
      <c r="C139">
        <v>3</v>
      </c>
      <c r="D139">
        <v>1191</v>
      </c>
      <c r="E139" s="2">
        <v>45404</v>
      </c>
    </row>
    <row r="140" spans="1:5" x14ac:dyDescent="0.35">
      <c r="A140" t="s">
        <v>13</v>
      </c>
      <c r="B140" t="s">
        <v>57</v>
      </c>
      <c r="C140">
        <v>2</v>
      </c>
      <c r="D140">
        <v>332</v>
      </c>
      <c r="E140" s="2">
        <v>45425</v>
      </c>
    </row>
    <row r="141" spans="1:5" x14ac:dyDescent="0.35">
      <c r="A141" t="s">
        <v>10</v>
      </c>
      <c r="B141" t="s">
        <v>66</v>
      </c>
      <c r="C141">
        <v>4</v>
      </c>
      <c r="D141">
        <v>888</v>
      </c>
      <c r="E141" s="2">
        <v>45352</v>
      </c>
    </row>
    <row r="142" spans="1:5" x14ac:dyDescent="0.35">
      <c r="A142" t="s">
        <v>23</v>
      </c>
      <c r="B142" t="s">
        <v>59</v>
      </c>
      <c r="C142">
        <v>2</v>
      </c>
      <c r="D142">
        <v>524</v>
      </c>
      <c r="E142" s="2">
        <v>45455</v>
      </c>
    </row>
    <row r="143" spans="1:5" x14ac:dyDescent="0.35">
      <c r="A143" t="s">
        <v>21</v>
      </c>
      <c r="B143" t="s">
        <v>67</v>
      </c>
      <c r="C143">
        <v>4</v>
      </c>
      <c r="D143">
        <v>1960</v>
      </c>
      <c r="E143" s="2">
        <v>45437</v>
      </c>
    </row>
    <row r="144" spans="1:5" x14ac:dyDescent="0.35">
      <c r="A144" t="s">
        <v>23</v>
      </c>
      <c r="B144" t="s">
        <v>60</v>
      </c>
      <c r="C144">
        <v>1</v>
      </c>
      <c r="D144">
        <v>63</v>
      </c>
      <c r="E144" s="2">
        <v>45434</v>
      </c>
    </row>
    <row r="145" spans="1:5" x14ac:dyDescent="0.35">
      <c r="A145" t="s">
        <v>17</v>
      </c>
      <c r="B145" t="s">
        <v>57</v>
      </c>
      <c r="C145">
        <v>1</v>
      </c>
      <c r="D145">
        <v>103</v>
      </c>
      <c r="E145" s="2">
        <v>45409</v>
      </c>
    </row>
    <row r="146" spans="1:5" x14ac:dyDescent="0.35">
      <c r="A146" t="s">
        <v>31</v>
      </c>
      <c r="B146" t="s">
        <v>59</v>
      </c>
      <c r="C146">
        <v>3</v>
      </c>
      <c r="D146">
        <v>1470</v>
      </c>
      <c r="E146" s="2">
        <v>45303</v>
      </c>
    </row>
    <row r="147" spans="1:5" x14ac:dyDescent="0.35">
      <c r="A147" t="s">
        <v>50</v>
      </c>
      <c r="B147" t="s">
        <v>59</v>
      </c>
      <c r="C147">
        <v>4</v>
      </c>
      <c r="D147">
        <v>1628</v>
      </c>
      <c r="E147" s="2">
        <v>45443</v>
      </c>
    </row>
    <row r="148" spans="1:5" x14ac:dyDescent="0.35">
      <c r="A148" t="s">
        <v>11</v>
      </c>
      <c r="B148" t="s">
        <v>71</v>
      </c>
      <c r="C148">
        <v>2</v>
      </c>
      <c r="D148">
        <v>794</v>
      </c>
      <c r="E148" s="2">
        <v>45455</v>
      </c>
    </row>
    <row r="149" spans="1:5" x14ac:dyDescent="0.35">
      <c r="A149" t="s">
        <v>16</v>
      </c>
      <c r="B149" t="s">
        <v>71</v>
      </c>
      <c r="C149">
        <v>2</v>
      </c>
      <c r="D149">
        <v>730</v>
      </c>
      <c r="E149" s="2">
        <v>45469</v>
      </c>
    </row>
    <row r="150" spans="1:5" x14ac:dyDescent="0.35">
      <c r="A150" t="s">
        <v>11</v>
      </c>
      <c r="B150" t="s">
        <v>68</v>
      </c>
      <c r="C150">
        <v>1</v>
      </c>
      <c r="D150">
        <v>277</v>
      </c>
      <c r="E150" s="2">
        <v>45446</v>
      </c>
    </row>
    <row r="151" spans="1:5" x14ac:dyDescent="0.35">
      <c r="A151" t="s">
        <v>34</v>
      </c>
      <c r="B151" t="s">
        <v>60</v>
      </c>
      <c r="C151">
        <v>1</v>
      </c>
      <c r="D151">
        <v>261</v>
      </c>
      <c r="E151" s="2">
        <v>45448</v>
      </c>
    </row>
    <row r="152" spans="1:5" x14ac:dyDescent="0.35">
      <c r="A152" t="s">
        <v>25</v>
      </c>
      <c r="B152" t="s">
        <v>61</v>
      </c>
      <c r="C152">
        <v>3</v>
      </c>
      <c r="D152">
        <v>906</v>
      </c>
      <c r="E152" s="2">
        <v>45425</v>
      </c>
    </row>
    <row r="153" spans="1:5" x14ac:dyDescent="0.35">
      <c r="A153" t="s">
        <v>41</v>
      </c>
      <c r="B153" t="s">
        <v>67</v>
      </c>
      <c r="C153">
        <v>4</v>
      </c>
      <c r="D153">
        <v>984</v>
      </c>
      <c r="E153" s="2">
        <v>45338</v>
      </c>
    </row>
    <row r="154" spans="1:5" x14ac:dyDescent="0.35">
      <c r="A154" t="s">
        <v>13</v>
      </c>
      <c r="B154" t="s">
        <v>56</v>
      </c>
      <c r="C154">
        <v>2</v>
      </c>
      <c r="D154">
        <v>722</v>
      </c>
      <c r="E154" s="2">
        <v>45321</v>
      </c>
    </row>
    <row r="155" spans="1:5" x14ac:dyDescent="0.35">
      <c r="A155" t="s">
        <v>42</v>
      </c>
      <c r="B155" t="s">
        <v>66</v>
      </c>
      <c r="C155">
        <v>1</v>
      </c>
      <c r="D155">
        <v>168</v>
      </c>
      <c r="E155" s="2">
        <v>45324</v>
      </c>
    </row>
    <row r="156" spans="1:5" x14ac:dyDescent="0.35">
      <c r="A156" t="s">
        <v>38</v>
      </c>
      <c r="B156" t="s">
        <v>63</v>
      </c>
      <c r="C156">
        <v>4</v>
      </c>
      <c r="D156">
        <v>1152</v>
      </c>
      <c r="E156" s="2">
        <v>45468</v>
      </c>
    </row>
    <row r="157" spans="1:5" x14ac:dyDescent="0.35">
      <c r="A157" t="s">
        <v>7</v>
      </c>
      <c r="B157" t="s">
        <v>58</v>
      </c>
      <c r="C157">
        <v>1</v>
      </c>
      <c r="D157">
        <v>466</v>
      </c>
      <c r="E157" s="2">
        <v>45389</v>
      </c>
    </row>
    <row r="158" spans="1:5" x14ac:dyDescent="0.35">
      <c r="A158" t="s">
        <v>47</v>
      </c>
      <c r="B158" t="s">
        <v>69</v>
      </c>
      <c r="C158">
        <v>3</v>
      </c>
      <c r="D158">
        <v>1302</v>
      </c>
      <c r="E158" s="2">
        <v>45440</v>
      </c>
    </row>
    <row r="159" spans="1:5" x14ac:dyDescent="0.35">
      <c r="A159" t="s">
        <v>37</v>
      </c>
      <c r="B159" t="s">
        <v>70</v>
      </c>
      <c r="C159">
        <v>4</v>
      </c>
      <c r="D159">
        <v>984</v>
      </c>
      <c r="E159" s="2">
        <v>45386</v>
      </c>
    </row>
    <row r="160" spans="1:5" x14ac:dyDescent="0.35">
      <c r="A160" t="s">
        <v>45</v>
      </c>
      <c r="B160" t="s">
        <v>70</v>
      </c>
      <c r="C160">
        <v>3</v>
      </c>
      <c r="D160">
        <v>1458</v>
      </c>
      <c r="E160" s="2">
        <v>45314</v>
      </c>
    </row>
    <row r="161" spans="1:5" x14ac:dyDescent="0.35">
      <c r="A161" t="s">
        <v>29</v>
      </c>
      <c r="B161" t="s">
        <v>68</v>
      </c>
      <c r="C161">
        <v>2</v>
      </c>
      <c r="D161">
        <v>264</v>
      </c>
      <c r="E161" s="2">
        <v>45436</v>
      </c>
    </row>
    <row r="162" spans="1:5" x14ac:dyDescent="0.35">
      <c r="A162" t="s">
        <v>18</v>
      </c>
      <c r="B162" t="s">
        <v>61</v>
      </c>
      <c r="C162">
        <v>1</v>
      </c>
      <c r="D162">
        <v>415</v>
      </c>
      <c r="E162" s="2">
        <v>45292</v>
      </c>
    </row>
    <row r="163" spans="1:5" x14ac:dyDescent="0.35">
      <c r="A163" t="s">
        <v>20</v>
      </c>
      <c r="B163" t="s">
        <v>66</v>
      </c>
      <c r="C163">
        <v>4</v>
      </c>
      <c r="D163">
        <v>1980</v>
      </c>
      <c r="E163" s="2">
        <v>45404</v>
      </c>
    </row>
    <row r="164" spans="1:5" x14ac:dyDescent="0.35">
      <c r="A164" t="s">
        <v>43</v>
      </c>
      <c r="B164" t="s">
        <v>56</v>
      </c>
      <c r="C164">
        <v>4</v>
      </c>
      <c r="D164">
        <v>576</v>
      </c>
      <c r="E164" s="2">
        <v>45363</v>
      </c>
    </row>
    <row r="165" spans="1:5" x14ac:dyDescent="0.35">
      <c r="A165" t="s">
        <v>5</v>
      </c>
      <c r="B165" t="s">
        <v>56</v>
      </c>
      <c r="C165">
        <v>2</v>
      </c>
      <c r="D165">
        <v>334</v>
      </c>
      <c r="E165" s="2">
        <v>45294</v>
      </c>
    </row>
    <row r="166" spans="1:5" x14ac:dyDescent="0.35">
      <c r="A166" t="s">
        <v>42</v>
      </c>
      <c r="B166" t="s">
        <v>65</v>
      </c>
      <c r="C166">
        <v>1</v>
      </c>
      <c r="D166">
        <v>103</v>
      </c>
      <c r="E166" s="2">
        <v>45424</v>
      </c>
    </row>
    <row r="167" spans="1:5" x14ac:dyDescent="0.35">
      <c r="A167" t="s">
        <v>52</v>
      </c>
      <c r="B167" t="s">
        <v>58</v>
      </c>
      <c r="C167">
        <v>4</v>
      </c>
      <c r="D167">
        <v>1216</v>
      </c>
      <c r="E167" s="2">
        <v>45338</v>
      </c>
    </row>
    <row r="168" spans="1:5" x14ac:dyDescent="0.35">
      <c r="A168" t="s">
        <v>32</v>
      </c>
      <c r="B168" t="s">
        <v>62</v>
      </c>
      <c r="C168">
        <v>1</v>
      </c>
      <c r="D168">
        <v>390</v>
      </c>
      <c r="E168" s="2">
        <v>45433</v>
      </c>
    </row>
    <row r="169" spans="1:5" x14ac:dyDescent="0.35">
      <c r="A169" t="s">
        <v>9</v>
      </c>
      <c r="B169" t="s">
        <v>72</v>
      </c>
      <c r="C169">
        <v>3</v>
      </c>
      <c r="D169">
        <v>456</v>
      </c>
      <c r="E169" s="2">
        <v>45457</v>
      </c>
    </row>
    <row r="170" spans="1:5" x14ac:dyDescent="0.35">
      <c r="A170" t="s">
        <v>22</v>
      </c>
      <c r="B170" t="s">
        <v>70</v>
      </c>
      <c r="C170">
        <v>2</v>
      </c>
      <c r="D170">
        <v>294</v>
      </c>
      <c r="E170" s="2">
        <v>45373</v>
      </c>
    </row>
    <row r="171" spans="1:5" x14ac:dyDescent="0.35">
      <c r="A171" t="s">
        <v>52</v>
      </c>
      <c r="B171" t="s">
        <v>62</v>
      </c>
      <c r="C171">
        <v>3</v>
      </c>
      <c r="D171">
        <v>1452</v>
      </c>
      <c r="E171" s="2">
        <v>45343</v>
      </c>
    </row>
    <row r="172" spans="1:5" x14ac:dyDescent="0.35">
      <c r="A172" t="s">
        <v>39</v>
      </c>
      <c r="B172" t="s">
        <v>57</v>
      </c>
      <c r="C172">
        <v>4</v>
      </c>
      <c r="D172">
        <v>1536</v>
      </c>
      <c r="E172" s="2">
        <v>45321</v>
      </c>
    </row>
    <row r="173" spans="1:5" x14ac:dyDescent="0.35">
      <c r="A173" t="s">
        <v>44</v>
      </c>
      <c r="B173" t="s">
        <v>67</v>
      </c>
      <c r="C173">
        <v>1</v>
      </c>
      <c r="D173">
        <v>182</v>
      </c>
      <c r="E173" s="2">
        <v>45320</v>
      </c>
    </row>
    <row r="174" spans="1:5" x14ac:dyDescent="0.35">
      <c r="A174" t="s">
        <v>49</v>
      </c>
      <c r="B174" t="s">
        <v>64</v>
      </c>
      <c r="C174">
        <v>4</v>
      </c>
      <c r="D174">
        <v>1800</v>
      </c>
      <c r="E174" s="2">
        <v>45365</v>
      </c>
    </row>
    <row r="175" spans="1:5" x14ac:dyDescent="0.35">
      <c r="A175" t="s">
        <v>34</v>
      </c>
      <c r="B175" t="s">
        <v>53</v>
      </c>
      <c r="C175">
        <v>4</v>
      </c>
      <c r="D175">
        <v>472</v>
      </c>
      <c r="E175" s="2">
        <v>45325</v>
      </c>
    </row>
    <row r="176" spans="1:5" x14ac:dyDescent="0.35">
      <c r="A176" t="s">
        <v>15</v>
      </c>
      <c r="B176" t="s">
        <v>56</v>
      </c>
      <c r="C176">
        <v>1</v>
      </c>
      <c r="D176">
        <v>175</v>
      </c>
      <c r="E176" s="2">
        <v>45334</v>
      </c>
    </row>
    <row r="177" spans="1:5" x14ac:dyDescent="0.35">
      <c r="A177" t="s">
        <v>37</v>
      </c>
      <c r="B177" t="s">
        <v>72</v>
      </c>
      <c r="C177">
        <v>3</v>
      </c>
      <c r="D177">
        <v>480</v>
      </c>
      <c r="E177" s="2">
        <v>45442</v>
      </c>
    </row>
    <row r="178" spans="1:5" x14ac:dyDescent="0.35">
      <c r="A178" t="s">
        <v>36</v>
      </c>
      <c r="B178" t="s">
        <v>72</v>
      </c>
      <c r="C178">
        <v>2</v>
      </c>
      <c r="D178">
        <v>898</v>
      </c>
      <c r="E178" s="2">
        <v>45299</v>
      </c>
    </row>
    <row r="179" spans="1:5" x14ac:dyDescent="0.35">
      <c r="A179" t="s">
        <v>49</v>
      </c>
      <c r="B179" t="s">
        <v>71</v>
      </c>
      <c r="C179">
        <v>4</v>
      </c>
      <c r="D179">
        <v>932</v>
      </c>
      <c r="E179" s="2">
        <v>45316</v>
      </c>
    </row>
    <row r="180" spans="1:5" x14ac:dyDescent="0.35">
      <c r="A180" t="s">
        <v>31</v>
      </c>
      <c r="B180" t="s">
        <v>69</v>
      </c>
      <c r="C180">
        <v>3</v>
      </c>
      <c r="D180">
        <v>426</v>
      </c>
      <c r="E180" s="2">
        <v>45451</v>
      </c>
    </row>
    <row r="181" spans="1:5" x14ac:dyDescent="0.35">
      <c r="A181" t="s">
        <v>42</v>
      </c>
      <c r="B181" t="s">
        <v>67</v>
      </c>
      <c r="C181">
        <v>3</v>
      </c>
      <c r="D181">
        <v>978</v>
      </c>
      <c r="E181" s="2">
        <v>45296</v>
      </c>
    </row>
    <row r="182" spans="1:5" x14ac:dyDescent="0.35">
      <c r="A182" t="s">
        <v>41</v>
      </c>
      <c r="B182" t="s">
        <v>64</v>
      </c>
      <c r="C182">
        <v>1</v>
      </c>
      <c r="D182">
        <v>71</v>
      </c>
      <c r="E182" s="2">
        <v>45440</v>
      </c>
    </row>
    <row r="183" spans="1:5" x14ac:dyDescent="0.35">
      <c r="A183" t="s">
        <v>15</v>
      </c>
      <c r="B183" t="s">
        <v>57</v>
      </c>
      <c r="C183">
        <v>1</v>
      </c>
      <c r="D183">
        <v>282</v>
      </c>
      <c r="E183" s="2">
        <v>45303</v>
      </c>
    </row>
    <row r="184" spans="1:5" x14ac:dyDescent="0.35">
      <c r="A184" t="s">
        <v>16</v>
      </c>
      <c r="B184" t="s">
        <v>61</v>
      </c>
      <c r="C184">
        <v>2</v>
      </c>
      <c r="D184">
        <v>964</v>
      </c>
      <c r="E184" s="2">
        <v>45369</v>
      </c>
    </row>
    <row r="185" spans="1:5" x14ac:dyDescent="0.35">
      <c r="A185" t="s">
        <v>16</v>
      </c>
      <c r="B185" t="s">
        <v>66</v>
      </c>
      <c r="C185">
        <v>3</v>
      </c>
      <c r="D185">
        <v>366</v>
      </c>
      <c r="E185" s="2">
        <v>45317</v>
      </c>
    </row>
    <row r="186" spans="1:5" x14ac:dyDescent="0.35">
      <c r="A186" t="s">
        <v>23</v>
      </c>
      <c r="B186" t="s">
        <v>62</v>
      </c>
      <c r="C186">
        <v>4</v>
      </c>
      <c r="D186">
        <v>1596</v>
      </c>
      <c r="E186" s="2">
        <v>45398</v>
      </c>
    </row>
    <row r="187" spans="1:5" x14ac:dyDescent="0.35">
      <c r="A187" t="s">
        <v>37</v>
      </c>
      <c r="B187" t="s">
        <v>58</v>
      </c>
      <c r="C187">
        <v>2</v>
      </c>
      <c r="D187">
        <v>682</v>
      </c>
      <c r="E187" s="2">
        <v>45292</v>
      </c>
    </row>
    <row r="188" spans="1:5" x14ac:dyDescent="0.35">
      <c r="A188" t="s">
        <v>6</v>
      </c>
      <c r="B188" t="s">
        <v>58</v>
      </c>
      <c r="C188">
        <v>3</v>
      </c>
      <c r="D188">
        <v>906</v>
      </c>
      <c r="E188" s="2">
        <v>45471</v>
      </c>
    </row>
    <row r="189" spans="1:5" x14ac:dyDescent="0.35">
      <c r="A189" t="s">
        <v>24</v>
      </c>
      <c r="B189" t="s">
        <v>62</v>
      </c>
      <c r="C189">
        <v>3</v>
      </c>
      <c r="D189">
        <v>315</v>
      </c>
      <c r="E189" s="2">
        <v>45305</v>
      </c>
    </row>
    <row r="190" spans="1:5" x14ac:dyDescent="0.35">
      <c r="A190" t="s">
        <v>16</v>
      </c>
      <c r="B190" t="s">
        <v>61</v>
      </c>
      <c r="C190">
        <v>4</v>
      </c>
      <c r="D190">
        <v>1740</v>
      </c>
      <c r="E190" s="2">
        <v>45400</v>
      </c>
    </row>
    <row r="191" spans="1:5" x14ac:dyDescent="0.35">
      <c r="A191" t="s">
        <v>16</v>
      </c>
      <c r="B191" t="s">
        <v>61</v>
      </c>
      <c r="C191">
        <v>3</v>
      </c>
      <c r="D191">
        <v>1083</v>
      </c>
      <c r="E191" s="2">
        <v>45406</v>
      </c>
    </row>
    <row r="192" spans="1:5" x14ac:dyDescent="0.35">
      <c r="A192" t="s">
        <v>12</v>
      </c>
      <c r="B192" t="s">
        <v>69</v>
      </c>
      <c r="C192">
        <v>3</v>
      </c>
      <c r="D192">
        <v>1368</v>
      </c>
      <c r="E192" s="2">
        <v>45398</v>
      </c>
    </row>
    <row r="193" spans="1:5" x14ac:dyDescent="0.35">
      <c r="A193" t="s">
        <v>23</v>
      </c>
      <c r="B193" t="s">
        <v>66</v>
      </c>
      <c r="C193">
        <v>2</v>
      </c>
      <c r="D193">
        <v>686</v>
      </c>
      <c r="E193" s="2">
        <v>45406</v>
      </c>
    </row>
    <row r="194" spans="1:5" x14ac:dyDescent="0.35">
      <c r="A194" t="s">
        <v>24</v>
      </c>
      <c r="B194" t="s">
        <v>68</v>
      </c>
      <c r="C194">
        <v>4</v>
      </c>
      <c r="D194">
        <v>1004</v>
      </c>
      <c r="E194" s="2">
        <v>45330</v>
      </c>
    </row>
    <row r="195" spans="1:5" x14ac:dyDescent="0.35">
      <c r="A195" t="s">
        <v>34</v>
      </c>
      <c r="B195" t="s">
        <v>54</v>
      </c>
      <c r="C195">
        <v>2</v>
      </c>
      <c r="D195">
        <v>350</v>
      </c>
      <c r="E195" s="2">
        <v>45335</v>
      </c>
    </row>
    <row r="196" spans="1:5" x14ac:dyDescent="0.35">
      <c r="A196" t="s">
        <v>13</v>
      </c>
      <c r="B196" t="s">
        <v>58</v>
      </c>
      <c r="C196">
        <v>1</v>
      </c>
      <c r="D196">
        <v>261</v>
      </c>
      <c r="E196" s="2">
        <v>45316</v>
      </c>
    </row>
    <row r="197" spans="1:5" x14ac:dyDescent="0.35">
      <c r="A197" t="s">
        <v>49</v>
      </c>
      <c r="B197" t="s">
        <v>64</v>
      </c>
      <c r="C197">
        <v>3</v>
      </c>
      <c r="D197">
        <v>846</v>
      </c>
      <c r="E197" s="2">
        <v>45400</v>
      </c>
    </row>
    <row r="198" spans="1:5" x14ac:dyDescent="0.35">
      <c r="A198" t="s">
        <v>41</v>
      </c>
      <c r="B198" t="s">
        <v>62</v>
      </c>
      <c r="C198">
        <v>4</v>
      </c>
      <c r="D198">
        <v>640</v>
      </c>
      <c r="E198" s="2">
        <v>45325</v>
      </c>
    </row>
    <row r="199" spans="1:5" x14ac:dyDescent="0.35">
      <c r="A199" t="s">
        <v>23</v>
      </c>
      <c r="B199" t="s">
        <v>71</v>
      </c>
      <c r="C199">
        <v>4</v>
      </c>
      <c r="D199">
        <v>1672</v>
      </c>
      <c r="E199" s="2">
        <v>45374</v>
      </c>
    </row>
    <row r="200" spans="1:5" x14ac:dyDescent="0.35">
      <c r="A200" t="s">
        <v>44</v>
      </c>
      <c r="B200" t="s">
        <v>60</v>
      </c>
      <c r="C200">
        <v>1</v>
      </c>
      <c r="D200">
        <v>55</v>
      </c>
      <c r="E200" s="2">
        <v>45471</v>
      </c>
    </row>
    <row r="201" spans="1:5" x14ac:dyDescent="0.35">
      <c r="A201" t="s">
        <v>16</v>
      </c>
      <c r="B201" t="s">
        <v>56</v>
      </c>
      <c r="C201">
        <v>3</v>
      </c>
      <c r="D201">
        <v>1467</v>
      </c>
      <c r="E201" s="2">
        <v>45350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"/>
  <sheetViews>
    <sheetView workbookViewId="0"/>
  </sheetViews>
  <sheetFormatPr defaultRowHeight="14.5" x14ac:dyDescent="0.35"/>
  <sheetData>
    <row r="1" spans="1:21" x14ac:dyDescent="0.35">
      <c r="A1" s="1" t="s">
        <v>1</v>
      </c>
      <c r="B1" s="1" t="s">
        <v>57</v>
      </c>
      <c r="C1" s="1" t="s">
        <v>64</v>
      </c>
      <c r="D1" s="1" t="s">
        <v>72</v>
      </c>
      <c r="E1" s="1" t="s">
        <v>65</v>
      </c>
      <c r="F1" s="1" t="s">
        <v>66</v>
      </c>
      <c r="G1" s="1" t="s">
        <v>61</v>
      </c>
      <c r="H1" s="1" t="s">
        <v>62</v>
      </c>
      <c r="I1" s="1" t="s">
        <v>59</v>
      </c>
      <c r="J1" s="1" t="s">
        <v>58</v>
      </c>
      <c r="K1" s="1" t="s">
        <v>63</v>
      </c>
      <c r="L1" s="1" t="s">
        <v>67</v>
      </c>
      <c r="M1" s="1" t="s">
        <v>56</v>
      </c>
      <c r="N1" s="1" t="s">
        <v>53</v>
      </c>
      <c r="O1" s="1" t="s">
        <v>69</v>
      </c>
      <c r="P1" s="1" t="s">
        <v>55</v>
      </c>
      <c r="Q1" s="1" t="s">
        <v>68</v>
      </c>
      <c r="R1" s="1" t="s">
        <v>70</v>
      </c>
      <c r="S1" s="1" t="s">
        <v>54</v>
      </c>
      <c r="T1" s="1" t="s">
        <v>71</v>
      </c>
      <c r="U1" s="1" t="s">
        <v>60</v>
      </c>
    </row>
    <row r="2" spans="1:21" x14ac:dyDescent="0.35">
      <c r="A2" s="1" t="s">
        <v>57</v>
      </c>
      <c r="B2">
        <v>0</v>
      </c>
      <c r="C2">
        <v>2</v>
      </c>
      <c r="D2">
        <v>1</v>
      </c>
      <c r="E2">
        <v>2</v>
      </c>
      <c r="F2">
        <v>3</v>
      </c>
      <c r="G2">
        <v>2</v>
      </c>
      <c r="H2">
        <v>2</v>
      </c>
      <c r="I2">
        <v>1</v>
      </c>
      <c r="J2">
        <v>3</v>
      </c>
      <c r="K2">
        <v>1</v>
      </c>
      <c r="L2">
        <v>4</v>
      </c>
      <c r="M2">
        <v>4</v>
      </c>
      <c r="N2">
        <v>3</v>
      </c>
      <c r="O2">
        <v>4</v>
      </c>
      <c r="P2">
        <v>2</v>
      </c>
      <c r="Q2">
        <v>4</v>
      </c>
      <c r="R2">
        <v>2</v>
      </c>
      <c r="S2">
        <v>1</v>
      </c>
      <c r="T2">
        <v>1</v>
      </c>
      <c r="U2">
        <v>1</v>
      </c>
    </row>
    <row r="3" spans="1:21" x14ac:dyDescent="0.35">
      <c r="A3" s="1" t="s">
        <v>64</v>
      </c>
      <c r="B3">
        <v>2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1</v>
      </c>
      <c r="M3">
        <v>2</v>
      </c>
      <c r="N3">
        <v>2</v>
      </c>
      <c r="O3">
        <v>1</v>
      </c>
      <c r="P3">
        <v>2</v>
      </c>
      <c r="Q3">
        <v>0</v>
      </c>
      <c r="R3">
        <v>1</v>
      </c>
      <c r="S3">
        <v>0</v>
      </c>
      <c r="T3">
        <v>1</v>
      </c>
      <c r="U3">
        <v>0</v>
      </c>
    </row>
    <row r="4" spans="1:21" x14ac:dyDescent="0.35">
      <c r="A4" s="1" t="s">
        <v>72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2</v>
      </c>
      <c r="J4">
        <v>1</v>
      </c>
      <c r="K4">
        <v>0</v>
      </c>
      <c r="L4">
        <v>1</v>
      </c>
      <c r="M4">
        <v>0</v>
      </c>
      <c r="N4">
        <v>2</v>
      </c>
      <c r="O4">
        <v>1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35">
      <c r="A5" s="1" t="s">
        <v>65</v>
      </c>
      <c r="B5">
        <v>2</v>
      </c>
      <c r="C5">
        <v>1</v>
      </c>
      <c r="D5">
        <v>0</v>
      </c>
      <c r="E5">
        <v>0</v>
      </c>
      <c r="F5">
        <v>3</v>
      </c>
      <c r="G5">
        <v>1</v>
      </c>
      <c r="H5">
        <v>0</v>
      </c>
      <c r="I5">
        <v>1</v>
      </c>
      <c r="J5">
        <v>1</v>
      </c>
      <c r="K5">
        <v>0</v>
      </c>
      <c r="L5">
        <v>1</v>
      </c>
      <c r="M5">
        <v>4</v>
      </c>
      <c r="N5">
        <v>2</v>
      </c>
      <c r="O5">
        <v>2</v>
      </c>
      <c r="P5">
        <v>2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35">
      <c r="A6" s="1" t="s">
        <v>66</v>
      </c>
      <c r="B6">
        <v>3</v>
      </c>
      <c r="C6">
        <v>1</v>
      </c>
      <c r="D6">
        <v>0</v>
      </c>
      <c r="E6">
        <v>3</v>
      </c>
      <c r="F6">
        <v>0</v>
      </c>
      <c r="G6">
        <v>2</v>
      </c>
      <c r="H6">
        <v>2</v>
      </c>
      <c r="I6">
        <v>3</v>
      </c>
      <c r="J6">
        <v>2</v>
      </c>
      <c r="K6">
        <v>3</v>
      </c>
      <c r="L6">
        <v>1</v>
      </c>
      <c r="M6">
        <v>3</v>
      </c>
      <c r="N6">
        <v>3</v>
      </c>
      <c r="O6">
        <v>0</v>
      </c>
      <c r="P6">
        <v>1</v>
      </c>
      <c r="Q6">
        <v>1</v>
      </c>
      <c r="R6">
        <v>1</v>
      </c>
      <c r="S6">
        <v>0</v>
      </c>
      <c r="T6">
        <v>2</v>
      </c>
      <c r="U6">
        <v>1</v>
      </c>
    </row>
    <row r="7" spans="1:21" x14ac:dyDescent="0.35">
      <c r="A7" s="1" t="s">
        <v>61</v>
      </c>
      <c r="B7">
        <v>2</v>
      </c>
      <c r="C7">
        <v>0</v>
      </c>
      <c r="D7">
        <v>0</v>
      </c>
      <c r="E7">
        <v>1</v>
      </c>
      <c r="F7">
        <v>2</v>
      </c>
      <c r="G7">
        <v>0</v>
      </c>
      <c r="H7">
        <v>1</v>
      </c>
      <c r="I7">
        <v>4</v>
      </c>
      <c r="J7">
        <v>1</v>
      </c>
      <c r="K7">
        <v>1</v>
      </c>
      <c r="L7">
        <v>1</v>
      </c>
      <c r="M7">
        <v>4</v>
      </c>
      <c r="N7">
        <v>3</v>
      </c>
      <c r="O7">
        <v>2</v>
      </c>
      <c r="P7">
        <v>1</v>
      </c>
      <c r="Q7">
        <v>2</v>
      </c>
      <c r="R7">
        <v>0</v>
      </c>
      <c r="S7">
        <v>0</v>
      </c>
      <c r="T7">
        <v>3</v>
      </c>
      <c r="U7">
        <v>2</v>
      </c>
    </row>
    <row r="8" spans="1:21" x14ac:dyDescent="0.35">
      <c r="A8" s="1" t="s">
        <v>62</v>
      </c>
      <c r="B8">
        <v>2</v>
      </c>
      <c r="C8">
        <v>1</v>
      </c>
      <c r="D8">
        <v>1</v>
      </c>
      <c r="E8">
        <v>0</v>
      </c>
      <c r="F8">
        <v>2</v>
      </c>
      <c r="G8">
        <v>1</v>
      </c>
      <c r="H8">
        <v>0</v>
      </c>
      <c r="I8">
        <v>3</v>
      </c>
      <c r="J8">
        <v>3</v>
      </c>
      <c r="K8">
        <v>2</v>
      </c>
      <c r="L8">
        <v>1</v>
      </c>
      <c r="M8">
        <v>2</v>
      </c>
      <c r="N8">
        <v>1</v>
      </c>
      <c r="O8">
        <v>1</v>
      </c>
      <c r="P8">
        <v>1</v>
      </c>
      <c r="Q8">
        <v>4</v>
      </c>
      <c r="R8">
        <v>0</v>
      </c>
      <c r="S8">
        <v>3</v>
      </c>
      <c r="T8">
        <v>2</v>
      </c>
      <c r="U8">
        <v>3</v>
      </c>
    </row>
    <row r="9" spans="1:21" x14ac:dyDescent="0.35">
      <c r="A9" s="1" t="s">
        <v>59</v>
      </c>
      <c r="B9">
        <v>1</v>
      </c>
      <c r="C9">
        <v>0</v>
      </c>
      <c r="D9">
        <v>2</v>
      </c>
      <c r="E9">
        <v>1</v>
      </c>
      <c r="F9">
        <v>3</v>
      </c>
      <c r="G9">
        <v>4</v>
      </c>
      <c r="H9">
        <v>3</v>
      </c>
      <c r="I9">
        <v>0</v>
      </c>
      <c r="J9">
        <v>2</v>
      </c>
      <c r="K9">
        <v>3</v>
      </c>
      <c r="L9">
        <v>1</v>
      </c>
      <c r="M9">
        <v>2</v>
      </c>
      <c r="N9">
        <v>2</v>
      </c>
      <c r="O9">
        <v>2</v>
      </c>
      <c r="P9">
        <v>1</v>
      </c>
      <c r="Q9">
        <v>2</v>
      </c>
      <c r="R9">
        <v>1</v>
      </c>
      <c r="S9">
        <v>2</v>
      </c>
      <c r="T9">
        <v>6</v>
      </c>
      <c r="U9">
        <v>3</v>
      </c>
    </row>
    <row r="10" spans="1:21" x14ac:dyDescent="0.35">
      <c r="A10" s="1" t="s">
        <v>58</v>
      </c>
      <c r="B10">
        <v>3</v>
      </c>
      <c r="C10">
        <v>0</v>
      </c>
      <c r="D10">
        <v>1</v>
      </c>
      <c r="E10">
        <v>1</v>
      </c>
      <c r="F10">
        <v>2</v>
      </c>
      <c r="G10">
        <v>1</v>
      </c>
      <c r="H10">
        <v>3</v>
      </c>
      <c r="I10">
        <v>2</v>
      </c>
      <c r="J10">
        <v>0</v>
      </c>
      <c r="K10">
        <v>0</v>
      </c>
      <c r="L10">
        <v>2</v>
      </c>
      <c r="M10">
        <v>2</v>
      </c>
      <c r="N10">
        <v>2</v>
      </c>
      <c r="O10">
        <v>2</v>
      </c>
      <c r="P10">
        <v>1</v>
      </c>
      <c r="Q10">
        <v>1</v>
      </c>
      <c r="R10">
        <v>1</v>
      </c>
      <c r="S10">
        <v>3</v>
      </c>
      <c r="T10">
        <v>2</v>
      </c>
      <c r="U10">
        <v>0</v>
      </c>
    </row>
    <row r="11" spans="1:21" x14ac:dyDescent="0.35">
      <c r="A11" s="1" t="s">
        <v>63</v>
      </c>
      <c r="B11">
        <v>1</v>
      </c>
      <c r="C11">
        <v>1</v>
      </c>
      <c r="D11">
        <v>0</v>
      </c>
      <c r="E11">
        <v>0</v>
      </c>
      <c r="F11">
        <v>3</v>
      </c>
      <c r="G11">
        <v>1</v>
      </c>
      <c r="H11">
        <v>2</v>
      </c>
      <c r="I11">
        <v>3</v>
      </c>
      <c r="J11">
        <v>0</v>
      </c>
      <c r="K11">
        <v>0</v>
      </c>
      <c r="L11">
        <v>1</v>
      </c>
      <c r="M11">
        <v>2</v>
      </c>
      <c r="N11">
        <v>1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</row>
    <row r="12" spans="1:21" x14ac:dyDescent="0.35">
      <c r="A12" s="1" t="s">
        <v>67</v>
      </c>
      <c r="B12">
        <v>4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2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2</v>
      </c>
      <c r="T12">
        <v>1</v>
      </c>
      <c r="U12">
        <v>1</v>
      </c>
    </row>
    <row r="13" spans="1:21" x14ac:dyDescent="0.35">
      <c r="A13" s="1" t="s">
        <v>56</v>
      </c>
      <c r="B13">
        <v>4</v>
      </c>
      <c r="C13">
        <v>2</v>
      </c>
      <c r="D13">
        <v>0</v>
      </c>
      <c r="E13">
        <v>4</v>
      </c>
      <c r="F13">
        <v>3</v>
      </c>
      <c r="G13">
        <v>4</v>
      </c>
      <c r="H13">
        <v>2</v>
      </c>
      <c r="I13">
        <v>2</v>
      </c>
      <c r="J13">
        <v>2</v>
      </c>
      <c r="K13">
        <v>2</v>
      </c>
      <c r="L13">
        <v>1</v>
      </c>
      <c r="M13">
        <v>0</v>
      </c>
      <c r="N13">
        <v>4</v>
      </c>
      <c r="O13">
        <v>4</v>
      </c>
      <c r="P13">
        <v>2</v>
      </c>
      <c r="Q13">
        <v>2</v>
      </c>
      <c r="R13">
        <v>1</v>
      </c>
      <c r="S13">
        <v>2</v>
      </c>
      <c r="T13">
        <v>2</v>
      </c>
      <c r="U13">
        <v>0</v>
      </c>
    </row>
    <row r="14" spans="1:21" x14ac:dyDescent="0.35">
      <c r="A14" s="1" t="s">
        <v>53</v>
      </c>
      <c r="B14">
        <v>3</v>
      </c>
      <c r="C14">
        <v>2</v>
      </c>
      <c r="D14">
        <v>2</v>
      </c>
      <c r="E14">
        <v>2</v>
      </c>
      <c r="F14">
        <v>3</v>
      </c>
      <c r="G14">
        <v>3</v>
      </c>
      <c r="H14">
        <v>1</v>
      </c>
      <c r="I14">
        <v>2</v>
      </c>
      <c r="J14">
        <v>2</v>
      </c>
      <c r="K14">
        <v>1</v>
      </c>
      <c r="L14">
        <v>1</v>
      </c>
      <c r="M14">
        <v>4</v>
      </c>
      <c r="N14">
        <v>0</v>
      </c>
      <c r="O14">
        <v>1</v>
      </c>
      <c r="P14">
        <v>1</v>
      </c>
      <c r="Q14">
        <v>2</v>
      </c>
      <c r="R14">
        <v>3</v>
      </c>
      <c r="S14">
        <v>2</v>
      </c>
      <c r="T14">
        <v>2</v>
      </c>
      <c r="U14">
        <v>3</v>
      </c>
    </row>
    <row r="15" spans="1:21" x14ac:dyDescent="0.35">
      <c r="A15" s="1" t="s">
        <v>69</v>
      </c>
      <c r="B15">
        <v>4</v>
      </c>
      <c r="C15">
        <v>1</v>
      </c>
      <c r="D15">
        <v>1</v>
      </c>
      <c r="E15">
        <v>2</v>
      </c>
      <c r="F15">
        <v>0</v>
      </c>
      <c r="G15">
        <v>2</v>
      </c>
      <c r="H15">
        <v>1</v>
      </c>
      <c r="I15">
        <v>2</v>
      </c>
      <c r="J15">
        <v>2</v>
      </c>
      <c r="K15">
        <v>0</v>
      </c>
      <c r="L15">
        <v>1</v>
      </c>
      <c r="M15">
        <v>4</v>
      </c>
      <c r="N15">
        <v>1</v>
      </c>
      <c r="O15">
        <v>0</v>
      </c>
      <c r="P15">
        <v>3</v>
      </c>
      <c r="Q15">
        <v>2</v>
      </c>
      <c r="R15">
        <v>1</v>
      </c>
      <c r="S15">
        <v>1</v>
      </c>
      <c r="T15">
        <v>1</v>
      </c>
      <c r="U15">
        <v>3</v>
      </c>
    </row>
    <row r="16" spans="1:21" x14ac:dyDescent="0.35">
      <c r="A16" s="1" t="s">
        <v>55</v>
      </c>
      <c r="B16">
        <v>2</v>
      </c>
      <c r="C16">
        <v>2</v>
      </c>
      <c r="D16">
        <v>0</v>
      </c>
      <c r="E16">
        <v>2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2</v>
      </c>
      <c r="N16">
        <v>1</v>
      </c>
      <c r="O16">
        <v>3</v>
      </c>
      <c r="P16">
        <v>0</v>
      </c>
      <c r="Q16">
        <v>2</v>
      </c>
      <c r="R16">
        <v>1</v>
      </c>
      <c r="S16">
        <v>2</v>
      </c>
      <c r="T16">
        <v>1</v>
      </c>
      <c r="U16">
        <v>1</v>
      </c>
    </row>
    <row r="17" spans="1:21" x14ac:dyDescent="0.35">
      <c r="A17" s="1" t="s">
        <v>68</v>
      </c>
      <c r="B17">
        <v>4</v>
      </c>
      <c r="C17">
        <v>0</v>
      </c>
      <c r="D17">
        <v>1</v>
      </c>
      <c r="E17">
        <v>1</v>
      </c>
      <c r="F17">
        <v>1</v>
      </c>
      <c r="G17">
        <v>2</v>
      </c>
      <c r="H17">
        <v>4</v>
      </c>
      <c r="I17">
        <v>2</v>
      </c>
      <c r="J17">
        <v>1</v>
      </c>
      <c r="K17">
        <v>1</v>
      </c>
      <c r="L17">
        <v>0</v>
      </c>
      <c r="M17">
        <v>2</v>
      </c>
      <c r="N17">
        <v>2</v>
      </c>
      <c r="O17">
        <v>2</v>
      </c>
      <c r="P17">
        <v>2</v>
      </c>
      <c r="Q17">
        <v>0</v>
      </c>
      <c r="R17">
        <v>0</v>
      </c>
      <c r="S17">
        <v>1</v>
      </c>
      <c r="T17">
        <v>2</v>
      </c>
      <c r="U17">
        <v>2</v>
      </c>
    </row>
    <row r="18" spans="1:21" x14ac:dyDescent="0.35">
      <c r="A18" s="1" t="s">
        <v>70</v>
      </c>
      <c r="B18">
        <v>2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3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</row>
    <row r="19" spans="1:21" x14ac:dyDescent="0.35">
      <c r="A19" s="1" t="s">
        <v>54</v>
      </c>
      <c r="B19">
        <v>1</v>
      </c>
      <c r="C19">
        <v>0</v>
      </c>
      <c r="D19">
        <v>1</v>
      </c>
      <c r="E19">
        <v>1</v>
      </c>
      <c r="F19">
        <v>0</v>
      </c>
      <c r="G19">
        <v>0</v>
      </c>
      <c r="H19">
        <v>3</v>
      </c>
      <c r="I19">
        <v>2</v>
      </c>
      <c r="J19">
        <v>3</v>
      </c>
      <c r="K19">
        <v>1</v>
      </c>
      <c r="L19">
        <v>2</v>
      </c>
      <c r="M19">
        <v>2</v>
      </c>
      <c r="N19">
        <v>2</v>
      </c>
      <c r="O19">
        <v>1</v>
      </c>
      <c r="P19">
        <v>2</v>
      </c>
      <c r="Q19">
        <v>1</v>
      </c>
      <c r="R19">
        <v>1</v>
      </c>
      <c r="S19">
        <v>0</v>
      </c>
      <c r="T19">
        <v>1</v>
      </c>
      <c r="U19">
        <v>3</v>
      </c>
    </row>
    <row r="20" spans="1:21" x14ac:dyDescent="0.35">
      <c r="A20" s="1" t="s">
        <v>71</v>
      </c>
      <c r="B20">
        <v>1</v>
      </c>
      <c r="C20">
        <v>1</v>
      </c>
      <c r="D20">
        <v>1</v>
      </c>
      <c r="E20">
        <v>1</v>
      </c>
      <c r="F20">
        <v>2</v>
      </c>
      <c r="G20">
        <v>3</v>
      </c>
      <c r="H20">
        <v>2</v>
      </c>
      <c r="I20">
        <v>6</v>
      </c>
      <c r="J20">
        <v>2</v>
      </c>
      <c r="K20">
        <v>1</v>
      </c>
      <c r="L20">
        <v>1</v>
      </c>
      <c r="M20">
        <v>2</v>
      </c>
      <c r="N20">
        <v>2</v>
      </c>
      <c r="O20">
        <v>1</v>
      </c>
      <c r="P20">
        <v>1</v>
      </c>
      <c r="Q20">
        <v>2</v>
      </c>
      <c r="R20">
        <v>1</v>
      </c>
      <c r="S20">
        <v>1</v>
      </c>
      <c r="T20">
        <v>0</v>
      </c>
      <c r="U20">
        <v>2</v>
      </c>
    </row>
    <row r="21" spans="1:21" x14ac:dyDescent="0.35">
      <c r="A21" s="1" t="s">
        <v>60</v>
      </c>
      <c r="B21">
        <v>1</v>
      </c>
      <c r="C21">
        <v>0</v>
      </c>
      <c r="D21">
        <v>1</v>
      </c>
      <c r="E21">
        <v>1</v>
      </c>
      <c r="F21">
        <v>1</v>
      </c>
      <c r="G21">
        <v>2</v>
      </c>
      <c r="H21">
        <v>3</v>
      </c>
      <c r="I21">
        <v>3</v>
      </c>
      <c r="J21">
        <v>0</v>
      </c>
      <c r="K21">
        <v>0</v>
      </c>
      <c r="L21">
        <v>1</v>
      </c>
      <c r="M21">
        <v>0</v>
      </c>
      <c r="N21">
        <v>3</v>
      </c>
      <c r="O21">
        <v>3</v>
      </c>
      <c r="P21">
        <v>1</v>
      </c>
      <c r="Q21">
        <v>2</v>
      </c>
      <c r="R21">
        <v>1</v>
      </c>
      <c r="S21">
        <v>3</v>
      </c>
      <c r="T21">
        <v>2</v>
      </c>
      <c r="U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9"/>
  <sheetViews>
    <sheetView workbookViewId="0"/>
  </sheetViews>
  <sheetFormatPr defaultRowHeight="14.5" x14ac:dyDescent="0.35"/>
  <sheetData>
    <row r="1" spans="1:3" x14ac:dyDescent="0.35">
      <c r="A1" s="1" t="s">
        <v>0</v>
      </c>
      <c r="B1" s="1" t="s">
        <v>73</v>
      </c>
      <c r="C1" s="1" t="s">
        <v>74</v>
      </c>
    </row>
    <row r="2" spans="1:3" x14ac:dyDescent="0.35">
      <c r="A2" t="s">
        <v>38</v>
      </c>
      <c r="B2" t="s">
        <v>75</v>
      </c>
      <c r="C2" t="s">
        <v>121</v>
      </c>
    </row>
    <row r="3" spans="1:3" x14ac:dyDescent="0.35">
      <c r="A3" t="s">
        <v>9</v>
      </c>
      <c r="B3" t="s">
        <v>76</v>
      </c>
      <c r="C3" t="s">
        <v>122</v>
      </c>
    </row>
    <row r="4" spans="1:3" x14ac:dyDescent="0.35">
      <c r="A4" t="s">
        <v>31</v>
      </c>
      <c r="B4" t="s">
        <v>77</v>
      </c>
      <c r="C4" t="s">
        <v>123</v>
      </c>
    </row>
    <row r="5" spans="1:3" x14ac:dyDescent="0.35">
      <c r="A5" t="s">
        <v>49</v>
      </c>
      <c r="B5" t="s">
        <v>78</v>
      </c>
      <c r="C5" t="s">
        <v>124</v>
      </c>
    </row>
    <row r="6" spans="1:3" x14ac:dyDescent="0.35">
      <c r="A6" t="s">
        <v>45</v>
      </c>
      <c r="B6" t="s">
        <v>79</v>
      </c>
      <c r="C6" t="s">
        <v>125</v>
      </c>
    </row>
    <row r="7" spans="1:3" x14ac:dyDescent="0.35">
      <c r="A7" t="s">
        <v>15</v>
      </c>
      <c r="B7" t="s">
        <v>80</v>
      </c>
      <c r="C7" t="s">
        <v>126</v>
      </c>
    </row>
    <row r="8" spans="1:3" x14ac:dyDescent="0.35">
      <c r="A8" t="s">
        <v>12</v>
      </c>
      <c r="B8" t="s">
        <v>81</v>
      </c>
      <c r="C8" t="s">
        <v>127</v>
      </c>
    </row>
    <row r="9" spans="1:3" x14ac:dyDescent="0.35">
      <c r="A9" t="s">
        <v>6</v>
      </c>
      <c r="B9" t="s">
        <v>82</v>
      </c>
      <c r="C9" t="s">
        <v>128</v>
      </c>
    </row>
    <row r="10" spans="1:3" x14ac:dyDescent="0.35">
      <c r="A10" t="s">
        <v>50</v>
      </c>
      <c r="B10" t="s">
        <v>83</v>
      </c>
      <c r="C10" t="s">
        <v>129</v>
      </c>
    </row>
    <row r="11" spans="1:3" x14ac:dyDescent="0.35">
      <c r="A11" t="s">
        <v>7</v>
      </c>
      <c r="B11" t="s">
        <v>84</v>
      </c>
      <c r="C11" t="s">
        <v>130</v>
      </c>
    </row>
    <row r="12" spans="1:3" x14ac:dyDescent="0.35">
      <c r="A12" t="s">
        <v>25</v>
      </c>
      <c r="B12" t="s">
        <v>85</v>
      </c>
      <c r="C12" t="s">
        <v>131</v>
      </c>
    </row>
    <row r="13" spans="1:3" x14ac:dyDescent="0.35">
      <c r="A13" t="s">
        <v>48</v>
      </c>
      <c r="B13" t="s">
        <v>86</v>
      </c>
      <c r="C13" t="s">
        <v>132</v>
      </c>
    </row>
    <row r="14" spans="1:3" x14ac:dyDescent="0.35">
      <c r="A14" t="s">
        <v>24</v>
      </c>
      <c r="B14" t="s">
        <v>87</v>
      </c>
      <c r="C14" t="s">
        <v>133</v>
      </c>
    </row>
    <row r="15" spans="1:3" x14ac:dyDescent="0.35">
      <c r="A15" t="s">
        <v>36</v>
      </c>
      <c r="B15" t="s">
        <v>88</v>
      </c>
      <c r="C15" t="s">
        <v>134</v>
      </c>
    </row>
    <row r="16" spans="1:3" x14ac:dyDescent="0.35">
      <c r="A16" t="s">
        <v>34</v>
      </c>
      <c r="B16" t="s">
        <v>89</v>
      </c>
      <c r="C16" t="s">
        <v>135</v>
      </c>
    </row>
    <row r="17" spans="1:3" x14ac:dyDescent="0.35">
      <c r="A17" t="s">
        <v>41</v>
      </c>
      <c r="B17" t="s">
        <v>90</v>
      </c>
      <c r="C17" t="s">
        <v>136</v>
      </c>
    </row>
    <row r="18" spans="1:3" x14ac:dyDescent="0.35">
      <c r="A18" t="s">
        <v>33</v>
      </c>
      <c r="B18" t="s">
        <v>91</v>
      </c>
      <c r="C18" t="s">
        <v>137</v>
      </c>
    </row>
    <row r="19" spans="1:3" x14ac:dyDescent="0.35">
      <c r="A19" t="s">
        <v>51</v>
      </c>
      <c r="B19" t="s">
        <v>71</v>
      </c>
      <c r="C19" t="s">
        <v>138</v>
      </c>
    </row>
    <row r="20" spans="1:3" x14ac:dyDescent="0.35">
      <c r="A20" t="s">
        <v>18</v>
      </c>
      <c r="B20" t="s">
        <v>92</v>
      </c>
      <c r="C20" t="s">
        <v>139</v>
      </c>
    </row>
    <row r="21" spans="1:3" x14ac:dyDescent="0.35">
      <c r="A21" t="s">
        <v>8</v>
      </c>
      <c r="B21" t="s">
        <v>93</v>
      </c>
      <c r="C21" t="s">
        <v>140</v>
      </c>
    </row>
    <row r="22" spans="1:3" x14ac:dyDescent="0.35">
      <c r="A22" t="s">
        <v>32</v>
      </c>
      <c r="B22" t="s">
        <v>94</v>
      </c>
      <c r="C22" t="s">
        <v>141</v>
      </c>
    </row>
    <row r="23" spans="1:3" x14ac:dyDescent="0.35">
      <c r="A23" t="s">
        <v>19</v>
      </c>
      <c r="B23" t="s">
        <v>95</v>
      </c>
      <c r="C23" t="s">
        <v>141</v>
      </c>
    </row>
    <row r="24" spans="1:3" x14ac:dyDescent="0.35">
      <c r="A24" t="s">
        <v>13</v>
      </c>
      <c r="B24" t="s">
        <v>96</v>
      </c>
      <c r="C24" t="s">
        <v>142</v>
      </c>
    </row>
    <row r="25" spans="1:3" x14ac:dyDescent="0.35">
      <c r="A25" t="s">
        <v>16</v>
      </c>
      <c r="B25" t="s">
        <v>97</v>
      </c>
      <c r="C25" t="s">
        <v>143</v>
      </c>
    </row>
    <row r="26" spans="1:3" x14ac:dyDescent="0.35">
      <c r="A26" t="s">
        <v>28</v>
      </c>
      <c r="B26" t="s">
        <v>98</v>
      </c>
      <c r="C26" t="s">
        <v>144</v>
      </c>
    </row>
    <row r="27" spans="1:3" x14ac:dyDescent="0.35">
      <c r="A27" t="s">
        <v>11</v>
      </c>
      <c r="B27" t="s">
        <v>99</v>
      </c>
      <c r="C27" t="s">
        <v>145</v>
      </c>
    </row>
    <row r="28" spans="1:3" x14ac:dyDescent="0.35">
      <c r="A28" t="s">
        <v>46</v>
      </c>
      <c r="B28" t="s">
        <v>66</v>
      </c>
      <c r="C28" t="s">
        <v>146</v>
      </c>
    </row>
    <row r="29" spans="1:3" x14ac:dyDescent="0.35">
      <c r="A29" t="s">
        <v>52</v>
      </c>
      <c r="B29" t="s">
        <v>100</v>
      </c>
      <c r="C29" t="s">
        <v>147</v>
      </c>
    </row>
    <row r="30" spans="1:3" x14ac:dyDescent="0.35">
      <c r="A30" t="s">
        <v>17</v>
      </c>
      <c r="B30" t="s">
        <v>101</v>
      </c>
      <c r="C30" t="s">
        <v>148</v>
      </c>
    </row>
    <row r="31" spans="1:3" x14ac:dyDescent="0.35">
      <c r="A31" t="s">
        <v>26</v>
      </c>
      <c r="B31" t="s">
        <v>102</v>
      </c>
      <c r="C31" t="s">
        <v>149</v>
      </c>
    </row>
    <row r="32" spans="1:3" x14ac:dyDescent="0.35">
      <c r="A32" t="s">
        <v>35</v>
      </c>
      <c r="B32" t="s">
        <v>103</v>
      </c>
      <c r="C32" t="s">
        <v>150</v>
      </c>
    </row>
    <row r="33" spans="1:3" x14ac:dyDescent="0.35">
      <c r="A33" t="s">
        <v>22</v>
      </c>
      <c r="B33" t="s">
        <v>104</v>
      </c>
      <c r="C33" t="s">
        <v>151</v>
      </c>
    </row>
    <row r="34" spans="1:3" x14ac:dyDescent="0.35">
      <c r="A34" t="s">
        <v>21</v>
      </c>
      <c r="B34" t="s">
        <v>105</v>
      </c>
      <c r="C34" t="s">
        <v>152</v>
      </c>
    </row>
    <row r="35" spans="1:3" x14ac:dyDescent="0.35">
      <c r="A35" t="s">
        <v>14</v>
      </c>
      <c r="B35" t="s">
        <v>106</v>
      </c>
      <c r="C35" t="s">
        <v>124</v>
      </c>
    </row>
    <row r="36" spans="1:3" x14ac:dyDescent="0.35">
      <c r="A36" t="s">
        <v>29</v>
      </c>
      <c r="B36" t="s">
        <v>107</v>
      </c>
      <c r="C36" t="s">
        <v>153</v>
      </c>
    </row>
    <row r="37" spans="1:3" x14ac:dyDescent="0.35">
      <c r="A37" t="s">
        <v>39</v>
      </c>
      <c r="B37" t="s">
        <v>108</v>
      </c>
      <c r="C37" t="s">
        <v>154</v>
      </c>
    </row>
    <row r="38" spans="1:3" x14ac:dyDescent="0.35">
      <c r="A38" t="s">
        <v>5</v>
      </c>
      <c r="B38" t="s">
        <v>109</v>
      </c>
      <c r="C38" t="s">
        <v>155</v>
      </c>
    </row>
    <row r="39" spans="1:3" x14ac:dyDescent="0.35">
      <c r="A39" t="s">
        <v>43</v>
      </c>
      <c r="B39" t="s">
        <v>110</v>
      </c>
      <c r="C39" t="s">
        <v>156</v>
      </c>
    </row>
    <row r="40" spans="1:3" x14ac:dyDescent="0.35">
      <c r="A40" t="s">
        <v>47</v>
      </c>
      <c r="B40" t="s">
        <v>111</v>
      </c>
      <c r="C40" t="s">
        <v>157</v>
      </c>
    </row>
    <row r="41" spans="1:3" x14ac:dyDescent="0.35">
      <c r="A41" t="s">
        <v>44</v>
      </c>
      <c r="B41" t="s">
        <v>112</v>
      </c>
      <c r="C41" t="s">
        <v>158</v>
      </c>
    </row>
    <row r="42" spans="1:3" x14ac:dyDescent="0.35">
      <c r="A42" t="s">
        <v>27</v>
      </c>
      <c r="B42" t="s">
        <v>113</v>
      </c>
      <c r="C42" t="s">
        <v>159</v>
      </c>
    </row>
    <row r="43" spans="1:3" x14ac:dyDescent="0.35">
      <c r="A43" t="s">
        <v>10</v>
      </c>
      <c r="B43" t="s">
        <v>114</v>
      </c>
      <c r="C43" t="s">
        <v>135</v>
      </c>
    </row>
    <row r="44" spans="1:3" x14ac:dyDescent="0.35">
      <c r="A44" t="s">
        <v>20</v>
      </c>
      <c r="B44" t="s">
        <v>115</v>
      </c>
      <c r="C44" t="s">
        <v>160</v>
      </c>
    </row>
    <row r="45" spans="1:3" x14ac:dyDescent="0.35">
      <c r="A45" t="s">
        <v>40</v>
      </c>
      <c r="B45" t="s">
        <v>116</v>
      </c>
      <c r="C45" t="s">
        <v>161</v>
      </c>
    </row>
    <row r="46" spans="1:3" x14ac:dyDescent="0.35">
      <c r="A46" t="s">
        <v>23</v>
      </c>
      <c r="B46" t="s">
        <v>117</v>
      </c>
      <c r="C46" t="s">
        <v>162</v>
      </c>
    </row>
    <row r="47" spans="1:3" x14ac:dyDescent="0.35">
      <c r="A47" t="s">
        <v>37</v>
      </c>
      <c r="B47" t="s">
        <v>118</v>
      </c>
      <c r="C47" t="s">
        <v>163</v>
      </c>
    </row>
    <row r="48" spans="1:3" x14ac:dyDescent="0.35">
      <c r="A48" t="s">
        <v>30</v>
      </c>
      <c r="B48" t="s">
        <v>119</v>
      </c>
      <c r="C48" t="s">
        <v>164</v>
      </c>
    </row>
    <row r="49" spans="1:3" x14ac:dyDescent="0.35">
      <c r="A49" t="s">
        <v>42</v>
      </c>
      <c r="B49" t="s">
        <v>120</v>
      </c>
      <c r="C49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45"/>
  <sheetViews>
    <sheetView workbookViewId="0">
      <pane xSplit="2" ySplit="5" topLeftCell="C25" activePane="bottomRight" state="frozen"/>
      <selection pane="topRight" activeCell="C1" sqref="C1"/>
      <selection pane="bottomLeft" activeCell="A6" sqref="A6"/>
      <selection pane="bottomRight" activeCell="C3" sqref="C3"/>
    </sheetView>
  </sheetViews>
  <sheetFormatPr defaultRowHeight="14.5" x14ac:dyDescent="0.35"/>
  <cols>
    <col min="1" max="1" width="3.7265625" customWidth="1"/>
    <col min="2" max="2" width="64.7265625" bestFit="1" customWidth="1"/>
    <col min="3" max="3" width="20.7265625" customWidth="1"/>
    <col min="4" max="4" width="25.90625" bestFit="1" customWidth="1"/>
    <col min="5" max="5" width="34.1796875" bestFit="1" customWidth="1"/>
  </cols>
  <sheetData>
    <row r="1" spans="2:8" ht="18.5" x14ac:dyDescent="0.45">
      <c r="B1" s="3" t="s">
        <v>166</v>
      </c>
    </row>
    <row r="3" spans="2:8" ht="159.5" x14ac:dyDescent="0.35">
      <c r="B3" s="4" t="s">
        <v>167</v>
      </c>
      <c r="C3" t="s">
        <v>7</v>
      </c>
      <c r="F3" s="5" t="s">
        <v>171</v>
      </c>
    </row>
    <row r="5" spans="2:8" x14ac:dyDescent="0.35">
      <c r="B5" s="4" t="s">
        <v>1</v>
      </c>
      <c r="C5" s="4" t="s">
        <v>168</v>
      </c>
      <c r="D5" s="4" t="s">
        <v>169</v>
      </c>
      <c r="E5" s="4" t="s">
        <v>170</v>
      </c>
      <c r="G5" s="4" t="s">
        <v>172</v>
      </c>
      <c r="H5" s="4" t="s">
        <v>173</v>
      </c>
    </row>
    <row r="6" spans="2:8" x14ac:dyDescent="0.35">
      <c r="B6" t="s">
        <v>57</v>
      </c>
      <c r="C6">
        <f>SUMIFS(RawData!$D:$D, RawData!$A:$A, $C$3, RawData!$B:$B, $B$6)</f>
        <v>0</v>
      </c>
      <c r="D6">
        <f>SUMIFS(RawData!$C:$C, RawData!$A:$A, $C$3, RawData!$B:$B, $B$6)</f>
        <v>0</v>
      </c>
      <c r="E6">
        <v>0</v>
      </c>
      <c r="G6" t="str">
        <f>IFERROR(INDEX($B$6:$B$25, MATCH(LARGE($C$6:$C$25, 1), $C$6:$C$25, 0)), "")</f>
        <v>Product_4</v>
      </c>
      <c r="H6">
        <f>IF(G6="",0, SUMIFS(RawData!$D:$D, RawData!$A:$A, $C$3, RawData!$B:$B, G6))</f>
        <v>804</v>
      </c>
    </row>
    <row r="7" spans="2:8" x14ac:dyDescent="0.35">
      <c r="B7" t="s">
        <v>64</v>
      </c>
      <c r="C7">
        <f>SUMIFS(RawData!$D:$D, RawData!$A:$A, $C$3, RawData!$B:$B, $B$7)</f>
        <v>0</v>
      </c>
      <c r="D7">
        <f>SUMIFS(RawData!$C:$C, RawData!$A:$A, $C$3, RawData!$B:$B, $B$7)</f>
        <v>0</v>
      </c>
      <c r="E7">
        <v>0</v>
      </c>
      <c r="G7" t="str">
        <f>IFERROR(INDEX($B$6:$B$25, MATCH(LARGE($C$6:$C$25, 2), $C$6:$C$25, 0)), "")</f>
        <v>Product_7</v>
      </c>
      <c r="H7">
        <f>IF(G7="",0, SUMIFS(RawData!$D:$D, RawData!$A:$A, $C$3, RawData!$B:$B, G7))</f>
        <v>548</v>
      </c>
    </row>
    <row r="8" spans="2:8" x14ac:dyDescent="0.35">
      <c r="B8" t="s">
        <v>72</v>
      </c>
      <c r="C8">
        <f>SUMIFS(RawData!$D:$D, RawData!$A:$A, $C$3, RawData!$B:$B, $B$8)</f>
        <v>0</v>
      </c>
      <c r="D8">
        <f>SUMIFS(RawData!$C:$C, RawData!$A:$A, $C$3, RawData!$B:$B, $B$8)</f>
        <v>0</v>
      </c>
      <c r="E8">
        <v>0</v>
      </c>
      <c r="G8" t="str">
        <f>IFERROR(INDEX($B$6:$B$25, MATCH(LARGE($C$6:$C$25, 3), $C$6:$C$25, 0)), "")</f>
        <v>Product_17</v>
      </c>
      <c r="H8">
        <f>IF(G8="",0, SUMIFS(RawData!$D:$D, RawData!$A:$A, $C$3, RawData!$B:$B, G8))</f>
        <v>466</v>
      </c>
    </row>
    <row r="9" spans="2:8" x14ac:dyDescent="0.35">
      <c r="B9" t="s">
        <v>65</v>
      </c>
      <c r="C9">
        <f>SUMIFS(RawData!$D:$D, RawData!$A:$A, $C$3, RawData!$B:$B, $B$9)</f>
        <v>0</v>
      </c>
      <c r="D9">
        <f>SUMIFS(RawData!$C:$C, RawData!$A:$A, $C$3, RawData!$B:$B, $B$9)</f>
        <v>0</v>
      </c>
      <c r="E9">
        <v>0</v>
      </c>
      <c r="G9" t="str">
        <f>IFERROR(INDEX($B$6:$B$25, MATCH(LARGE($C$6:$C$25, 4), $C$6:$C$25, 0)), "")</f>
        <v>Product_19</v>
      </c>
      <c r="H9">
        <f>IF(G9="",0, SUMIFS(RawData!$D:$D, RawData!$A:$A, $C$3, RawData!$B:$B, G9))</f>
        <v>441</v>
      </c>
    </row>
    <row r="10" spans="2:8" x14ac:dyDescent="0.35">
      <c r="B10" t="s">
        <v>66</v>
      </c>
      <c r="C10">
        <f>SUMIFS(RawData!$D:$D, RawData!$A:$A, $C$3, RawData!$B:$B, $B$10)</f>
        <v>0</v>
      </c>
      <c r="D10">
        <f>SUMIFS(RawData!$C:$C, RawData!$A:$A, $C$3, RawData!$B:$B, $B$10)</f>
        <v>0</v>
      </c>
      <c r="E10">
        <v>0</v>
      </c>
      <c r="G10" t="str">
        <f>IFERROR(INDEX($B$6:$B$25, MATCH(LARGE($C$6:$C$25, 5), $C$6:$C$25, 0)), "")</f>
        <v>Product_1</v>
      </c>
      <c r="H10">
        <f>IF(G10="",0, SUMIFS(RawData!$D:$D, RawData!$A:$A, $C$3, RawData!$B:$B, G10))</f>
        <v>0</v>
      </c>
    </row>
    <row r="11" spans="2:8" x14ac:dyDescent="0.35">
      <c r="B11" t="s">
        <v>61</v>
      </c>
      <c r="C11">
        <f>SUMIFS(RawData!$D:$D, RawData!$A:$A, $C$3, RawData!$B:$B, $B$11)</f>
        <v>0</v>
      </c>
      <c r="D11">
        <f>SUMIFS(RawData!$C:$C, RawData!$A:$A, $C$3, RawData!$B:$B, $B$11)</f>
        <v>0</v>
      </c>
      <c r="E11">
        <v>0</v>
      </c>
    </row>
    <row r="12" spans="2:8" x14ac:dyDescent="0.35">
      <c r="B12" t="s">
        <v>62</v>
      </c>
      <c r="C12">
        <f>SUMIFS(RawData!$D:$D, RawData!$A:$A, $C$3, RawData!$B:$B, $B$12)</f>
        <v>0</v>
      </c>
      <c r="D12">
        <f>SUMIFS(RawData!$C:$C, RawData!$A:$A, $C$3, RawData!$B:$B, $B$12)</f>
        <v>0</v>
      </c>
      <c r="E12">
        <v>0</v>
      </c>
    </row>
    <row r="13" spans="2:8" x14ac:dyDescent="0.35">
      <c r="B13" t="s">
        <v>59</v>
      </c>
      <c r="C13">
        <f>SUMIFS(RawData!$D:$D, RawData!$A:$A, $C$3, RawData!$B:$B, $B$13)</f>
        <v>0</v>
      </c>
      <c r="D13">
        <f>SUMIFS(RawData!$C:$C, RawData!$A:$A, $C$3, RawData!$B:$B, $B$13)</f>
        <v>0</v>
      </c>
      <c r="E13">
        <v>0</v>
      </c>
    </row>
    <row r="14" spans="2:8" x14ac:dyDescent="0.35">
      <c r="B14" t="s">
        <v>58</v>
      </c>
      <c r="C14">
        <f>SUMIFS(RawData!$D:$D, RawData!$A:$A, $C$3, RawData!$B:$B, $B$14)</f>
        <v>466</v>
      </c>
      <c r="D14">
        <f>SUMIFS(RawData!$C:$C, RawData!$A:$A, $C$3, RawData!$B:$B, $B$14)</f>
        <v>1</v>
      </c>
      <c r="E14">
        <v>0</v>
      </c>
    </row>
    <row r="15" spans="2:8" x14ac:dyDescent="0.35">
      <c r="B15" t="s">
        <v>63</v>
      </c>
      <c r="C15">
        <f>SUMIFS(RawData!$D:$D, RawData!$A:$A, $C$3, RawData!$B:$B, $B$15)</f>
        <v>0</v>
      </c>
      <c r="D15">
        <f>SUMIFS(RawData!$C:$C, RawData!$A:$A, $C$3, RawData!$B:$B, $B$15)</f>
        <v>0</v>
      </c>
      <c r="E15">
        <v>0</v>
      </c>
    </row>
    <row r="16" spans="2:8" x14ac:dyDescent="0.35">
      <c r="B16" t="s">
        <v>67</v>
      </c>
      <c r="C16">
        <f>SUMIFS(RawData!$D:$D, RawData!$A:$A, $C$3, RawData!$B:$B, $B$16)</f>
        <v>441</v>
      </c>
      <c r="D16">
        <f>SUMIFS(RawData!$C:$C, RawData!$A:$A, $C$3, RawData!$B:$B, $B$16)</f>
        <v>1</v>
      </c>
      <c r="E16">
        <v>0</v>
      </c>
    </row>
    <row r="17" spans="2:5" x14ac:dyDescent="0.35">
      <c r="B17" t="s">
        <v>56</v>
      </c>
      <c r="C17">
        <f>SUMIFS(RawData!$D:$D, RawData!$A:$A, $C$3, RawData!$B:$B, $B$17)</f>
        <v>0</v>
      </c>
      <c r="D17">
        <f>SUMIFS(RawData!$C:$C, RawData!$A:$A, $C$3, RawData!$B:$B, $B$17)</f>
        <v>0</v>
      </c>
      <c r="E17">
        <v>0</v>
      </c>
    </row>
    <row r="18" spans="2:5" x14ac:dyDescent="0.35">
      <c r="B18" t="s">
        <v>53</v>
      </c>
      <c r="C18">
        <f>SUMIFS(RawData!$D:$D, RawData!$A:$A, $C$3, RawData!$B:$B, $B$18)</f>
        <v>0</v>
      </c>
      <c r="D18">
        <f>SUMIFS(RawData!$C:$C, RawData!$A:$A, $C$3, RawData!$B:$B, $B$18)</f>
        <v>0</v>
      </c>
      <c r="E18">
        <v>0</v>
      </c>
    </row>
    <row r="19" spans="2:5" x14ac:dyDescent="0.35">
      <c r="B19" t="s">
        <v>69</v>
      </c>
      <c r="C19">
        <f>SUMIFS(RawData!$D:$D, RawData!$A:$A, $C$3, RawData!$B:$B, $B$19)</f>
        <v>0</v>
      </c>
      <c r="D19">
        <f>SUMIFS(RawData!$C:$C, RawData!$A:$A, $C$3, RawData!$B:$B, $B$19)</f>
        <v>0</v>
      </c>
      <c r="E19">
        <v>0</v>
      </c>
    </row>
    <row r="20" spans="2:5" x14ac:dyDescent="0.35">
      <c r="B20" t="s">
        <v>55</v>
      </c>
      <c r="C20">
        <f>SUMIFS(RawData!$D:$D, RawData!$A:$A, $C$3, RawData!$B:$B, $B$20)</f>
        <v>804</v>
      </c>
      <c r="D20">
        <f>SUMIFS(RawData!$C:$C, RawData!$A:$A, $C$3, RawData!$B:$B, $B$20)</f>
        <v>4</v>
      </c>
      <c r="E20">
        <v>0</v>
      </c>
    </row>
    <row r="21" spans="2:5" x14ac:dyDescent="0.35">
      <c r="B21" t="s">
        <v>68</v>
      </c>
      <c r="C21">
        <f>SUMIFS(RawData!$D:$D, RawData!$A:$A, $C$3, RawData!$B:$B, $B$21)</f>
        <v>0</v>
      </c>
      <c r="D21">
        <f>SUMIFS(RawData!$C:$C, RawData!$A:$A, $C$3, RawData!$B:$B, $B$21)</f>
        <v>0</v>
      </c>
      <c r="E21">
        <v>0</v>
      </c>
    </row>
    <row r="22" spans="2:5" x14ac:dyDescent="0.35">
      <c r="B22" t="s">
        <v>70</v>
      </c>
      <c r="C22">
        <f>SUMIFS(RawData!$D:$D, RawData!$A:$A, $C$3, RawData!$B:$B, $B$22)</f>
        <v>0</v>
      </c>
      <c r="D22">
        <f>SUMIFS(RawData!$C:$C, RawData!$A:$A, $C$3, RawData!$B:$B, $B$22)</f>
        <v>0</v>
      </c>
      <c r="E22">
        <v>0</v>
      </c>
    </row>
    <row r="23" spans="2:5" x14ac:dyDescent="0.35">
      <c r="B23" t="s">
        <v>54</v>
      </c>
      <c r="C23">
        <f>SUMIFS(RawData!$D:$D, RawData!$A:$A, $C$3, RawData!$B:$B, $B$23)</f>
        <v>548</v>
      </c>
      <c r="D23">
        <f>SUMIFS(RawData!$C:$C, RawData!$A:$A, $C$3, RawData!$B:$B, $B$23)</f>
        <v>2</v>
      </c>
      <c r="E23">
        <v>0</v>
      </c>
    </row>
    <row r="24" spans="2:5" x14ac:dyDescent="0.35">
      <c r="B24" t="s">
        <v>71</v>
      </c>
      <c r="C24">
        <f>SUMIFS(RawData!$D:$D, RawData!$A:$A, $C$3, RawData!$B:$B, $B$24)</f>
        <v>0</v>
      </c>
      <c r="D24">
        <f>SUMIFS(RawData!$C:$C, RawData!$A:$A, $C$3, RawData!$B:$B, $B$24)</f>
        <v>0</v>
      </c>
      <c r="E24">
        <v>0</v>
      </c>
    </row>
    <row r="25" spans="2:5" x14ac:dyDescent="0.35">
      <c r="B25" t="s">
        <v>60</v>
      </c>
      <c r="C25">
        <f>SUMIFS(RawData!$D:$D, RawData!$A:$A, $C$3, RawData!$B:$B, $B$25)</f>
        <v>0</v>
      </c>
      <c r="D25">
        <f>SUMIFS(RawData!$C:$C, RawData!$A:$A, $C$3, RawData!$B:$B, $B$25)</f>
        <v>0</v>
      </c>
      <c r="E25">
        <v>0</v>
      </c>
    </row>
    <row r="40" spans="2:3" ht="18.5" x14ac:dyDescent="0.45">
      <c r="B40" s="3" t="s">
        <v>174</v>
      </c>
    </row>
    <row r="41" spans="2:3" x14ac:dyDescent="0.35">
      <c r="B41" s="4" t="s">
        <v>175</v>
      </c>
      <c r="C41" t="str">
        <f>IFERROR(VLOOKUP($C$3, RecommendationEngine!$A:$C, 3, FALSE), "No recommendations")</f>
        <v>Product_1, Product_15, Product_2</v>
      </c>
    </row>
    <row r="115" spans="2:3" x14ac:dyDescent="0.35">
      <c r="B115" s="4" t="s">
        <v>176</v>
      </c>
      <c r="C115" s="4" t="s">
        <v>168</v>
      </c>
    </row>
    <row r="116" spans="2:3" x14ac:dyDescent="0.35">
      <c r="B116">
        <v>45431</v>
      </c>
      <c r="C116">
        <f>SUMIFS(RawData!$D:$D, RawData!$A:$A, $C$3, RawData!$E:$E, DATE(2024,5,19))</f>
        <v>0</v>
      </c>
    </row>
    <row r="117" spans="2:3" x14ac:dyDescent="0.35">
      <c r="B117">
        <v>45433</v>
      </c>
      <c r="C117">
        <f>SUMIFS(RawData!$D:$D, RawData!$A:$A, $C$3, RawData!$E:$E, DATE(2024,5,21))</f>
        <v>0</v>
      </c>
    </row>
    <row r="118" spans="2:3" x14ac:dyDescent="0.35">
      <c r="B118">
        <v>45434</v>
      </c>
      <c r="C118">
        <f>SUMIFS(RawData!$D:$D, RawData!$A:$A, $C$3, RawData!$E:$E, DATE(2024,5,22))</f>
        <v>0</v>
      </c>
    </row>
    <row r="119" spans="2:3" x14ac:dyDescent="0.35">
      <c r="B119">
        <v>45435</v>
      </c>
      <c r="C119">
        <f>SUMIFS(RawData!$D:$D, RawData!$A:$A, $C$3, RawData!$E:$E, DATE(2024,5,23))</f>
        <v>0</v>
      </c>
    </row>
    <row r="120" spans="2:3" x14ac:dyDescent="0.35">
      <c r="B120">
        <v>45436</v>
      </c>
      <c r="C120">
        <f>SUMIFS(RawData!$D:$D, RawData!$A:$A, $C$3, RawData!$E:$E, DATE(2024,5,24))</f>
        <v>0</v>
      </c>
    </row>
    <row r="121" spans="2:3" x14ac:dyDescent="0.35">
      <c r="B121">
        <v>45437</v>
      </c>
      <c r="C121">
        <f>SUMIFS(RawData!$D:$D, RawData!$A:$A, $C$3, RawData!$E:$E, DATE(2024,5,25))</f>
        <v>0</v>
      </c>
    </row>
    <row r="122" spans="2:3" x14ac:dyDescent="0.35">
      <c r="B122">
        <v>45438</v>
      </c>
      <c r="C122">
        <f>SUMIFS(RawData!$D:$D, RawData!$A:$A, $C$3, RawData!$E:$E, DATE(2024,5,26))</f>
        <v>0</v>
      </c>
    </row>
    <row r="123" spans="2:3" x14ac:dyDescent="0.35">
      <c r="B123">
        <v>45439</v>
      </c>
      <c r="C123">
        <f>SUMIFS(RawData!$D:$D, RawData!$A:$A, $C$3, RawData!$E:$E, DATE(2024,5,27))</f>
        <v>0</v>
      </c>
    </row>
    <row r="124" spans="2:3" x14ac:dyDescent="0.35">
      <c r="B124">
        <v>45440</v>
      </c>
      <c r="C124">
        <f>SUMIFS(RawData!$D:$D, RawData!$A:$A, $C$3, RawData!$E:$E, DATE(2024,5,28))</f>
        <v>0</v>
      </c>
    </row>
    <row r="125" spans="2:3" x14ac:dyDescent="0.35">
      <c r="B125">
        <v>45442</v>
      </c>
      <c r="C125">
        <f>SUMIFS(RawData!$D:$D, RawData!$A:$A, $C$3, RawData!$E:$E, DATE(2024,5,30))</f>
        <v>0</v>
      </c>
    </row>
    <row r="126" spans="2:3" x14ac:dyDescent="0.35">
      <c r="B126">
        <v>45443</v>
      </c>
      <c r="C126">
        <f>SUMIFS(RawData!$D:$D, RawData!$A:$A, $C$3, RawData!$E:$E, DATE(2024,5,31))</f>
        <v>0</v>
      </c>
    </row>
    <row r="127" spans="2:3" x14ac:dyDescent="0.35">
      <c r="B127">
        <v>45446</v>
      </c>
      <c r="C127">
        <f>SUMIFS(RawData!$D:$D, RawData!$A:$A, $C$3, RawData!$E:$E, DATE(2024,6,3))</f>
        <v>0</v>
      </c>
    </row>
    <row r="128" spans="2:3" x14ac:dyDescent="0.35">
      <c r="B128">
        <v>45448</v>
      </c>
      <c r="C128">
        <f>SUMIFS(RawData!$D:$D, RawData!$A:$A, $C$3, RawData!$E:$E, DATE(2024,6,5))</f>
        <v>0</v>
      </c>
    </row>
    <row r="129" spans="2:3" x14ac:dyDescent="0.35">
      <c r="B129">
        <v>45450</v>
      </c>
      <c r="C129">
        <f>SUMIFS(RawData!$D:$D, RawData!$A:$A, $C$3, RawData!$E:$E, DATE(2024,6,7))</f>
        <v>0</v>
      </c>
    </row>
    <row r="130" spans="2:3" x14ac:dyDescent="0.35">
      <c r="B130">
        <v>45451</v>
      </c>
      <c r="C130">
        <f>SUMIFS(RawData!$D:$D, RawData!$A:$A, $C$3, RawData!$E:$E, DATE(2024,6,8))</f>
        <v>0</v>
      </c>
    </row>
    <row r="131" spans="2:3" x14ac:dyDescent="0.35">
      <c r="B131">
        <v>45454</v>
      </c>
      <c r="C131">
        <f>SUMIFS(RawData!$D:$D, RawData!$A:$A, $C$3, RawData!$E:$E, DATE(2024,6,11))</f>
        <v>441</v>
      </c>
    </row>
    <row r="132" spans="2:3" x14ac:dyDescent="0.35">
      <c r="B132">
        <v>45455</v>
      </c>
      <c r="C132">
        <f>SUMIFS(RawData!$D:$D, RawData!$A:$A, $C$3, RawData!$E:$E, DATE(2024,6,12))</f>
        <v>0</v>
      </c>
    </row>
    <row r="133" spans="2:3" x14ac:dyDescent="0.35">
      <c r="B133">
        <v>45456</v>
      </c>
      <c r="C133">
        <f>SUMIFS(RawData!$D:$D, RawData!$A:$A, $C$3, RawData!$E:$E, DATE(2024,6,13))</f>
        <v>0</v>
      </c>
    </row>
    <row r="134" spans="2:3" x14ac:dyDescent="0.35">
      <c r="B134">
        <v>45457</v>
      </c>
      <c r="C134">
        <f>SUMIFS(RawData!$D:$D, RawData!$A:$A, $C$3, RawData!$E:$E, DATE(2024,6,14))</f>
        <v>0</v>
      </c>
    </row>
    <row r="135" spans="2:3" x14ac:dyDescent="0.35">
      <c r="B135">
        <v>45458</v>
      </c>
      <c r="C135">
        <f>SUMIFS(RawData!$D:$D, RawData!$A:$A, $C$3, RawData!$E:$E, DATE(2024,6,15))</f>
        <v>0</v>
      </c>
    </row>
    <row r="136" spans="2:3" x14ac:dyDescent="0.35">
      <c r="B136">
        <v>45459</v>
      </c>
      <c r="C136">
        <f>SUMIFS(RawData!$D:$D, RawData!$A:$A, $C$3, RawData!$E:$E, DATE(2024,6,16))</f>
        <v>0</v>
      </c>
    </row>
    <row r="137" spans="2:3" x14ac:dyDescent="0.35">
      <c r="B137">
        <v>45461</v>
      </c>
      <c r="C137">
        <f>SUMIFS(RawData!$D:$D, RawData!$A:$A, $C$3, RawData!$E:$E, DATE(2024,6,18))</f>
        <v>0</v>
      </c>
    </row>
    <row r="138" spans="2:3" x14ac:dyDescent="0.35">
      <c r="B138">
        <v>45463</v>
      </c>
      <c r="C138">
        <f>SUMIFS(RawData!$D:$D, RawData!$A:$A, $C$3, RawData!$E:$E, DATE(2024,6,20))</f>
        <v>0</v>
      </c>
    </row>
    <row r="139" spans="2:3" x14ac:dyDescent="0.35">
      <c r="B139">
        <v>45464</v>
      </c>
      <c r="C139">
        <f>SUMIFS(RawData!$D:$D, RawData!$A:$A, $C$3, RawData!$E:$E, DATE(2024,6,21))</f>
        <v>0</v>
      </c>
    </row>
    <row r="140" spans="2:3" x14ac:dyDescent="0.35">
      <c r="B140">
        <v>45466</v>
      </c>
      <c r="C140">
        <f>SUMIFS(RawData!$D:$D, RawData!$A:$A, $C$3, RawData!$E:$E, DATE(2024,6,23))</f>
        <v>0</v>
      </c>
    </row>
    <row r="141" spans="2:3" x14ac:dyDescent="0.35">
      <c r="B141">
        <v>45467</v>
      </c>
      <c r="C141">
        <f>SUMIFS(RawData!$D:$D, RawData!$A:$A, $C$3, RawData!$E:$E, DATE(2024,6,24))</f>
        <v>0</v>
      </c>
    </row>
    <row r="142" spans="2:3" x14ac:dyDescent="0.35">
      <c r="B142">
        <v>45468</v>
      </c>
      <c r="C142">
        <f>SUMIFS(RawData!$D:$D, RawData!$A:$A, $C$3, RawData!$E:$E, DATE(2024,6,25))</f>
        <v>0</v>
      </c>
    </row>
    <row r="143" spans="2:3" x14ac:dyDescent="0.35">
      <c r="B143">
        <v>45469</v>
      </c>
      <c r="C143">
        <f>SUMIFS(RawData!$D:$D, RawData!$A:$A, $C$3, RawData!$E:$E, DATE(2024,6,26))</f>
        <v>0</v>
      </c>
    </row>
    <row r="144" spans="2:3" x14ac:dyDescent="0.35">
      <c r="B144">
        <v>45470</v>
      </c>
      <c r="C144">
        <f>SUMIFS(RawData!$D:$D, RawData!$A:$A, $C$3, RawData!$E:$E, DATE(2024,6,27))</f>
        <v>0</v>
      </c>
    </row>
    <row r="145" spans="2:3" x14ac:dyDescent="0.35">
      <c r="B145">
        <v>45471</v>
      </c>
      <c r="C145">
        <f>SUMIFS(RawData!$D:$D, RawData!$A:$A, $C$3, RawData!$E:$E, DATE(2024,6,28))</f>
        <v>0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Lists!$A$1:$A$48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8"/>
  <sheetViews>
    <sheetView workbookViewId="0"/>
  </sheetViews>
  <sheetFormatPr defaultRowHeight="14.5" x14ac:dyDescent="0.35"/>
  <sheetData>
    <row r="1" spans="1:2" x14ac:dyDescent="0.35">
      <c r="A1" t="s">
        <v>38</v>
      </c>
      <c r="B1" t="s">
        <v>57</v>
      </c>
    </row>
    <row r="2" spans="1:2" x14ac:dyDescent="0.35">
      <c r="A2" t="s">
        <v>9</v>
      </c>
      <c r="B2" t="s">
        <v>64</v>
      </c>
    </row>
    <row r="3" spans="1:2" x14ac:dyDescent="0.35">
      <c r="A3" t="s">
        <v>31</v>
      </c>
      <c r="B3" t="s">
        <v>72</v>
      </c>
    </row>
    <row r="4" spans="1:2" x14ac:dyDescent="0.35">
      <c r="A4" t="s">
        <v>49</v>
      </c>
      <c r="B4" t="s">
        <v>65</v>
      </c>
    </row>
    <row r="5" spans="1:2" x14ac:dyDescent="0.35">
      <c r="A5" t="s">
        <v>45</v>
      </c>
      <c r="B5" t="s">
        <v>66</v>
      </c>
    </row>
    <row r="6" spans="1:2" x14ac:dyDescent="0.35">
      <c r="A6" t="s">
        <v>15</v>
      </c>
      <c r="B6" t="s">
        <v>61</v>
      </c>
    </row>
    <row r="7" spans="1:2" x14ac:dyDescent="0.35">
      <c r="A7" t="s">
        <v>12</v>
      </c>
      <c r="B7" t="s">
        <v>62</v>
      </c>
    </row>
    <row r="8" spans="1:2" x14ac:dyDescent="0.35">
      <c r="A8" t="s">
        <v>6</v>
      </c>
      <c r="B8" t="s">
        <v>59</v>
      </c>
    </row>
    <row r="9" spans="1:2" x14ac:dyDescent="0.35">
      <c r="A9" t="s">
        <v>50</v>
      </c>
      <c r="B9" t="s">
        <v>58</v>
      </c>
    </row>
    <row r="10" spans="1:2" x14ac:dyDescent="0.35">
      <c r="A10" t="s">
        <v>7</v>
      </c>
      <c r="B10" t="s">
        <v>63</v>
      </c>
    </row>
    <row r="11" spans="1:2" x14ac:dyDescent="0.35">
      <c r="A11" t="s">
        <v>25</v>
      </c>
      <c r="B11" t="s">
        <v>67</v>
      </c>
    </row>
    <row r="12" spans="1:2" x14ac:dyDescent="0.35">
      <c r="A12" t="s">
        <v>48</v>
      </c>
      <c r="B12" t="s">
        <v>56</v>
      </c>
    </row>
    <row r="13" spans="1:2" x14ac:dyDescent="0.35">
      <c r="A13" t="s">
        <v>24</v>
      </c>
      <c r="B13" t="s">
        <v>53</v>
      </c>
    </row>
    <row r="14" spans="1:2" x14ac:dyDescent="0.35">
      <c r="A14" t="s">
        <v>36</v>
      </c>
      <c r="B14" t="s">
        <v>69</v>
      </c>
    </row>
    <row r="15" spans="1:2" x14ac:dyDescent="0.35">
      <c r="A15" t="s">
        <v>34</v>
      </c>
      <c r="B15" t="s">
        <v>55</v>
      </c>
    </row>
    <row r="16" spans="1:2" x14ac:dyDescent="0.35">
      <c r="A16" t="s">
        <v>41</v>
      </c>
      <c r="B16" t="s">
        <v>68</v>
      </c>
    </row>
    <row r="17" spans="1:2" x14ac:dyDescent="0.35">
      <c r="A17" t="s">
        <v>33</v>
      </c>
      <c r="B17" t="s">
        <v>70</v>
      </c>
    </row>
    <row r="18" spans="1:2" x14ac:dyDescent="0.35">
      <c r="A18" t="s">
        <v>51</v>
      </c>
      <c r="B18" t="s">
        <v>54</v>
      </c>
    </row>
    <row r="19" spans="1:2" x14ac:dyDescent="0.35">
      <c r="A19" t="s">
        <v>18</v>
      </c>
      <c r="B19" t="s">
        <v>71</v>
      </c>
    </row>
    <row r="20" spans="1:2" x14ac:dyDescent="0.35">
      <c r="A20" t="s">
        <v>8</v>
      </c>
      <c r="B20" t="s">
        <v>60</v>
      </c>
    </row>
    <row r="21" spans="1:2" x14ac:dyDescent="0.35">
      <c r="A21" t="s">
        <v>32</v>
      </c>
    </row>
    <row r="22" spans="1:2" x14ac:dyDescent="0.35">
      <c r="A22" t="s">
        <v>19</v>
      </c>
    </row>
    <row r="23" spans="1:2" x14ac:dyDescent="0.35">
      <c r="A23" t="s">
        <v>13</v>
      </c>
    </row>
    <row r="24" spans="1:2" x14ac:dyDescent="0.35">
      <c r="A24" t="s">
        <v>16</v>
      </c>
    </row>
    <row r="25" spans="1:2" x14ac:dyDescent="0.35">
      <c r="A25" t="s">
        <v>28</v>
      </c>
    </row>
    <row r="26" spans="1:2" x14ac:dyDescent="0.35">
      <c r="A26" t="s">
        <v>11</v>
      </c>
    </row>
    <row r="27" spans="1:2" x14ac:dyDescent="0.35">
      <c r="A27" t="s">
        <v>46</v>
      </c>
    </row>
    <row r="28" spans="1:2" x14ac:dyDescent="0.35">
      <c r="A28" t="s">
        <v>52</v>
      </c>
    </row>
    <row r="29" spans="1:2" x14ac:dyDescent="0.35">
      <c r="A29" t="s">
        <v>17</v>
      </c>
    </row>
    <row r="30" spans="1:2" x14ac:dyDescent="0.35">
      <c r="A30" t="s">
        <v>26</v>
      </c>
    </row>
    <row r="31" spans="1:2" x14ac:dyDescent="0.35">
      <c r="A31" t="s">
        <v>35</v>
      </c>
    </row>
    <row r="32" spans="1:2" x14ac:dyDescent="0.35">
      <c r="A32" t="s">
        <v>22</v>
      </c>
    </row>
    <row r="33" spans="1:1" x14ac:dyDescent="0.35">
      <c r="A33" t="s">
        <v>21</v>
      </c>
    </row>
    <row r="34" spans="1:1" x14ac:dyDescent="0.35">
      <c r="A34" t="s">
        <v>14</v>
      </c>
    </row>
    <row r="35" spans="1:1" x14ac:dyDescent="0.35">
      <c r="A35" t="s">
        <v>29</v>
      </c>
    </row>
    <row r="36" spans="1:1" x14ac:dyDescent="0.35">
      <c r="A36" t="s">
        <v>39</v>
      </c>
    </row>
    <row r="37" spans="1:1" x14ac:dyDescent="0.35">
      <c r="A37" t="s">
        <v>5</v>
      </c>
    </row>
    <row r="38" spans="1:1" x14ac:dyDescent="0.35">
      <c r="A38" t="s">
        <v>43</v>
      </c>
    </row>
    <row r="39" spans="1:1" x14ac:dyDescent="0.35">
      <c r="A39" t="s">
        <v>47</v>
      </c>
    </row>
    <row r="40" spans="1:1" x14ac:dyDescent="0.35">
      <c r="A40" t="s">
        <v>44</v>
      </c>
    </row>
    <row r="41" spans="1:1" x14ac:dyDescent="0.35">
      <c r="A41" t="s">
        <v>27</v>
      </c>
    </row>
    <row r="42" spans="1:1" x14ac:dyDescent="0.35">
      <c r="A42" t="s">
        <v>10</v>
      </c>
    </row>
    <row r="43" spans="1:1" x14ac:dyDescent="0.35">
      <c r="A43" t="s">
        <v>20</v>
      </c>
    </row>
    <row r="44" spans="1:1" x14ac:dyDescent="0.35">
      <c r="A44" t="s">
        <v>40</v>
      </c>
    </row>
    <row r="45" spans="1:1" x14ac:dyDescent="0.35">
      <c r="A45" t="s">
        <v>23</v>
      </c>
    </row>
    <row r="46" spans="1:1" x14ac:dyDescent="0.35">
      <c r="A46" t="s">
        <v>37</v>
      </c>
    </row>
    <row r="47" spans="1:1" x14ac:dyDescent="0.35">
      <c r="A47" t="s">
        <v>30</v>
      </c>
    </row>
    <row r="48" spans="1:1" x14ac:dyDescent="0.35">
      <c r="A48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CoOccurrenceMatrix</vt:lpstr>
      <vt:lpstr>RecommendationEngine</vt:lpstr>
      <vt:lpstr>Dashboard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Monal Yadav A</cp:lastModifiedBy>
  <dcterms:created xsi:type="dcterms:W3CDTF">2025-09-26T16:00:28Z</dcterms:created>
  <dcterms:modified xsi:type="dcterms:W3CDTF">2025-09-26T16:05:31Z</dcterms:modified>
</cp:coreProperties>
</file>