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汇总计划!$A$1:$Q$1381</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<sst xmlns="http://schemas.openxmlformats.org/spreadsheetml/2006/main" count="6695" uniqueCount="476">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</sst>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3">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5" borderId="1" xfId="0" applyFont="1" applyFill="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89"/>
  <sheetViews>
    <sheetView tabSelected="1" workbookViewId="0">
      <pane ySplit="1" topLeftCell="A2" activePane="bottomLeft" state="frozen"/>
      <selection/>
      <selection pane="bottomLeft" activeCell="I1362" sqref="I1362"/>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76</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76</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76</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76</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76</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76</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76</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76</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76</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76</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76</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76</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76</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76</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77</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77</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77</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77</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76</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76</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76</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76</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76</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76</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77</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77</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77</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77</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78</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77</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77</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77</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76</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76</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76</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75</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75</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75</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75</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74</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74</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74</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74</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74</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74</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74</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74</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74</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74</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74</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75</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75</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75</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75</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75</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75</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75</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75</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75</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75</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75</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75</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75</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75</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75</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76</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76</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76</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75</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75</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75</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75</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74</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74</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74</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74</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74</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74</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74</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74</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74</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75</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75</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75</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75</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74</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74</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74</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70</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70</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70</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70</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73</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73</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68</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68</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68</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68</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76</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76</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76</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75</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75</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74</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74</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74</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74</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74</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75</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75</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75</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75</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74</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74</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74</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70</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73</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73</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68</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68</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68</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68</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73</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73</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73</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73</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76</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76</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76</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74</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74</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74</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74</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74</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75</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75</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75</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75</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74</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74</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74</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70</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73</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73</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68</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68</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68</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68</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73</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73</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73</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73</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73</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73</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73</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73</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73</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73</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73</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73</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72</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72</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72</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72</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71</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71</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71</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71</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71</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71</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71</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71</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71</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71</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71</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71</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71</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71</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71</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76</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76</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76</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76</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74</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74</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74</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74</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75</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74</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74</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70</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73</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73</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68</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68</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68</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68</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73</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73</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73</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73</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71</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71</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71</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71</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71</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71</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71</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71</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71</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71</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71</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71</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71</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71</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71</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71</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71</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71</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74</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74</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74</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74</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75</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74</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74</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70</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73</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73</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68</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68</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68</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68</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73</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73</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73</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71</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71</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71</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71</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71</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70</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70</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70</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70</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70</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70</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71</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71</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71</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71</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71</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71</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71</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71</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71</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71</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71</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71</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71</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69</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75</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74</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74</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74</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74</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70</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73</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73</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68</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68</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68</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68</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73</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73</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73</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71</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71</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71</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71</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70</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70</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70</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70</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70</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70</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71</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71</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69</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68</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75</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69</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69</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74</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74</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74</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74</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68</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68</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68</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68</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70</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70</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70</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70</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70</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70</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71</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71</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68</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75</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74</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74</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74</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74</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68</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68</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68</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68</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70</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70</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70</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70</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70</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70</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71</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71</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67</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67</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67</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67</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67</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67</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61</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61</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61</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61</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61</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65</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65</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63</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63</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63</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63</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63</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67</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67</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67</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67</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65</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65</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63</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63</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63</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65</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65</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65</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65</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65</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65</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70</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70</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70</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70</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70</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63</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63</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63</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63</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63</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63</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63</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63</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63</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63</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63</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63</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63</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63</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63</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62</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62</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62</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62</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62</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63</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63</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63</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63</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63</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63</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63</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63</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63</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63</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63</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63</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63</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63</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63</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63</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63</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63</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63</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63</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63</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63</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62</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62</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62</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62</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62</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63</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63</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63</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63</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63</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63</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63</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63</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63</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62</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62</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62</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62</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62</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63</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63</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63</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63</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63</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63</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62</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61</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61</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61</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61</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61</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61</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59</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59</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61</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61</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61</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60</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60</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55</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55</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61</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61</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60</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60</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60</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60</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60</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60</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60</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62</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62</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62</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63</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63</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59</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61</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61</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57</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57</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57</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57</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57</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56</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56</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57</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57</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57</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57</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57</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57</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57</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63</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63</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59</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61</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61</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57</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57</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57</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57</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57</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57</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57</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57</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55</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55</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55</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55</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56</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56</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56</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56</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56</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56</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63</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63</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59</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53</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53</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57</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57</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57</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57</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57</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57</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57</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57</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55</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55</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55</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55</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53</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51</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51</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53</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53</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53</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53</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52</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52</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52</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52</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52</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52</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52</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52</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52</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52</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52</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52</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52</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52</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51</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51</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51</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51</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48</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48</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48</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51</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51</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51</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51</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51</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51</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51</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51</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51</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51</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51</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51</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51</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51</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51</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51</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51</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51</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51</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51</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53</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53</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53</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53</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53</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53</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53</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51</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51</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52</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52</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52</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52</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52</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51</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51</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51</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51</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51</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51</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53</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53</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53</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48</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48</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48</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48</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51</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51</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51</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51</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51</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51</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53</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53</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53</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48</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48</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48</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48</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46</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46</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46</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46</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41</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41</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41</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41</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46</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46</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46</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46</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46</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46</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46</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46</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46</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46</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46</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46</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46</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46</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46</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46</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46</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46</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46</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45</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48</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46</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46</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43</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41</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41</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41</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41</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41</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41</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41</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41</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41</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41</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41</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41</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41</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41</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41</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41</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41</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38</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38</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38</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41</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41</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41</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41</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41</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27</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27</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27</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27</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33</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33</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32</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32</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32</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32</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32</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32</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32</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29</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29</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29</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29</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29</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29</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29</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29</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29</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30</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30</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30</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30</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29</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29</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32</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32</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32</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32</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32</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32</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32</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32</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32</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32</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32</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32</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32</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11</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11</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11</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11</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11</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11</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11</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11</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11</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11</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11</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10</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10</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10</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10</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10</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10</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10</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10</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10</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10</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10</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10</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10</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10</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10</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10</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11</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10</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10</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10</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10</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10</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10</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7</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7</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7</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7</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7</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10</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10</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10</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10</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10</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10</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10</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10</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10</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10</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10</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10</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10</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10</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10</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10</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10</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10</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10</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10</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16</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16</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16</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16</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7</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7</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7</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7</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7</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7</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10</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10</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11</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7</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7</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7</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7</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7</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13</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13</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13</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13</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10</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10</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10</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10</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16</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16</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16</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16</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11</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11</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7</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7</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7</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7</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7</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7</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7</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7</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7</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7</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6</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6</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6</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6</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6</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6</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6</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6</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6</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6</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6</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6</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6</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6</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6</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6</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6</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6</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6</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6</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6</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6</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6</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6</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6</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6</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6</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6</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6</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6</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6</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6</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6</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6</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10</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10</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16</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16</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16</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16</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11</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11</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7</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7</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7</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7</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7</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6</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6</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6</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6</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6</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6</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6</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6</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6</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6</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6</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6</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6</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6</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6</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6</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6</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6</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6</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6</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6</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6</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6</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6</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6</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6</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4</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4</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4</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4</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4</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4</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4</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4</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4</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4</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10</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10</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4</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4</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4</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0</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0</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0</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0</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0</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0</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4</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2</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2</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2</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2</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2</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2</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2</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2</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2</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2</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2</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2</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2</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2</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2</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2</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2</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2</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2</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2</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2</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2</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2</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0</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0</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0</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0</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0</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1</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1</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1</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1</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1</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1</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1</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1</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1</v>
      </c>
      <c r="P1313" s="66">
        <f ca="1" t="shared" si="60"/>
        <v>0</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1</v>
      </c>
      <c r="P1314" s="66">
        <f ca="1" t="shared" si="60"/>
        <v>0</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1</v>
      </c>
      <c r="P1315" s="66">
        <f ca="1" t="shared" si="60"/>
        <v>0</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0</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0</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0</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0</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0</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0</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4</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2</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2</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2</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2</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2</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2</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1</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1</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1</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1</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1</v>
      </c>
      <c r="P1333" s="66">
        <f ca="1" t="shared" si="60"/>
        <v>0</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1</v>
      </c>
      <c r="P1334" s="66">
        <f ca="1" t="shared" si="60"/>
        <v>0</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1</v>
      </c>
      <c r="P1335" s="66">
        <f ca="1" t="shared" si="60"/>
        <v>0</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3</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3</v>
      </c>
      <c r="P1337" s="66">
        <f ca="1" t="shared" si="62"/>
        <v>0</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3</v>
      </c>
      <c r="P1338" s="66">
        <f ca="1" t="shared" si="62"/>
        <v>0</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3</v>
      </c>
      <c r="P1339" s="66">
        <f ca="1" t="shared" si="62"/>
        <v>0</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3</v>
      </c>
      <c r="P1340" s="66">
        <f ca="1" t="shared" si="62"/>
        <v>0</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3</v>
      </c>
      <c r="P1341" s="66">
        <f ca="1" t="shared" si="62"/>
        <v>0</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3</v>
      </c>
      <c r="P1342" s="66">
        <f ca="1" t="shared" si="62"/>
        <v>0</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3</v>
      </c>
      <c r="P1343" s="66">
        <f ca="1" t="shared" si="62"/>
        <v>0</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3</v>
      </c>
      <c r="P1344" s="66">
        <f ca="1" t="shared" si="62"/>
        <v>0</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3</v>
      </c>
      <c r="P1345" s="66">
        <f ca="1" t="shared" si="62"/>
        <v>0</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3</v>
      </c>
      <c r="P1346" s="66">
        <f ca="1" t="shared" si="62"/>
        <v>0</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1</v>
      </c>
      <c r="P1347" s="66">
        <f ca="1" t="shared" si="62"/>
        <v>0</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1</v>
      </c>
      <c r="P1348" s="66">
        <f ca="1" t="shared" si="62"/>
        <v>0</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spans="2:18">
      <c r="B1355" s="138" t="s">
        <v>31</v>
      </c>
      <c r="C1355" s="139">
        <v>45779</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2" t="str">
        <f>VLOOKUP(B1355,辅助信息!E:J,6,FALSE)</f>
        <v>提前联系到场规格及数量</v>
      </c>
      <c r="M1355" s="99">
        <v>45779</v>
      </c>
      <c r="O1355" s="66">
        <f ca="1" t="shared" ref="O1355:O1369" si="63">IF(OR(M1355="",N1355&lt;&gt;""),"",MAX(M1355-TODAY(),0))</f>
        <v>0</v>
      </c>
      <c r="P1355" s="66">
        <f ca="1" t="shared" ref="P1355:P1369" si="64">IF(M1355="","",IF(N1355&lt;&gt;"",MAX(N1355-M1355,0),IF(TODAY()&gt;M1355,TODAY()-M1355,0)))</f>
        <v>0</v>
      </c>
      <c r="Q1355" s="67" t="str">
        <f>VLOOKUP(B1355,辅助信息!E:M,9,FALSE)</f>
        <v>ZTWM-CDGS-XS-2024-0179-四川商投-射洪城乡一体化建设项目</v>
      </c>
      <c r="R1355" s="132" t="str">
        <f>_xlfn._xlws.FILTER(辅助信息!D:D,辅助信息!E:E=B1355)</f>
        <v>四川商建
射洪城乡一体化项目</v>
      </c>
    </row>
    <row r="1356" spans="2:18">
      <c r="B1356" s="138" t="s">
        <v>31</v>
      </c>
      <c r="C1356" s="139">
        <v>45779</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2" t="str">
        <f>VLOOKUP(B1356,辅助信息!E:J,6,FALSE)</f>
        <v>提前联系到场规格及数量</v>
      </c>
      <c r="M1356" s="99">
        <v>45779</v>
      </c>
      <c r="O1356" s="66">
        <f ca="1" t="shared" si="63"/>
        <v>0</v>
      </c>
      <c r="P1356" s="66">
        <f ca="1" t="shared" si="64"/>
        <v>0</v>
      </c>
      <c r="Q1356" s="67" t="str">
        <f>VLOOKUP(B1356,辅助信息!E:M,9,FALSE)</f>
        <v>ZTWM-CDGS-XS-2024-0179-四川商投-射洪城乡一体化建设项目</v>
      </c>
      <c r="R1356" s="132" t="str">
        <f>_xlfn._xlws.FILTER(辅助信息!D:D,辅助信息!E:E=B1356)</f>
        <v>四川商建
射洪城乡一体化项目</v>
      </c>
    </row>
    <row r="1357" spans="1:18">
      <c r="A1357" s="134"/>
      <c r="B1357" s="138" t="s">
        <v>147</v>
      </c>
      <c r="C1357" s="139">
        <v>45779</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2" t="str">
        <f>VLOOKUP(B1357,辅助信息!E:J,6,FALSE)</f>
        <v>控制炉批号尽量少,优先安排达钢,提前联系到场规格及数量</v>
      </c>
      <c r="M1357" s="99">
        <v>45777</v>
      </c>
      <c r="O1357" s="66">
        <f ca="1" t="shared" si="63"/>
        <v>0</v>
      </c>
      <c r="P1357" s="66">
        <f ca="1" t="shared" si="64"/>
        <v>2</v>
      </c>
      <c r="Q1357" s="67" t="str">
        <f>VLOOKUP(B1357,辅助信息!E:M,9,FALSE)</f>
        <v>ZTWM-CDGS-XS-2024-0134-商投建工达州中医药科技成果示范园项目</v>
      </c>
      <c r="R1357" s="132" t="str">
        <f>_xlfn._xlws.FILTER(辅助信息!D:D,辅助信息!E:E=B1357)</f>
        <v>商投建工达州中医药科技园</v>
      </c>
    </row>
    <row r="1358" spans="1:18">
      <c r="A1358" s="134"/>
      <c r="B1358" s="138" t="s">
        <v>147</v>
      </c>
      <c r="C1358" s="139">
        <v>45779</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2" t="str">
        <f>VLOOKUP(B1358,辅助信息!E:J,6,FALSE)</f>
        <v>控制炉批号尽量少,优先安排达钢,提前联系到场规格及数量</v>
      </c>
      <c r="M1358" s="99">
        <v>45777</v>
      </c>
      <c r="O1358" s="66">
        <f ca="1" t="shared" si="63"/>
        <v>0</v>
      </c>
      <c r="P1358" s="66">
        <f ca="1" t="shared" si="64"/>
        <v>2</v>
      </c>
      <c r="Q1358" s="67" t="str">
        <f>VLOOKUP(B1358,辅助信息!E:M,9,FALSE)</f>
        <v>ZTWM-CDGS-XS-2024-0134-商投建工达州中医药科技成果示范园项目</v>
      </c>
      <c r="R1358" s="132" t="str">
        <f>_xlfn._xlws.FILTER(辅助信息!D:D,辅助信息!E:E=B1358)</f>
        <v>商投建工达州中医药科技园</v>
      </c>
    </row>
    <row r="1359" spans="1:18">
      <c r="A1359" s="134"/>
      <c r="B1359" s="138" t="s">
        <v>147</v>
      </c>
      <c r="C1359" s="139">
        <v>45779</v>
      </c>
      <c r="D1359" s="138" t="s">
        <v>146</v>
      </c>
      <c r="E1359" s="138" t="str">
        <f>VLOOKUP(F1359,辅助信息!A:B,2,FALSE)</f>
        <v>螺纹钢</v>
      </c>
      <c r="F1359" s="138" t="s">
        <v>27</v>
      </c>
      <c r="G1359" s="140">
        <f>7*3</f>
        <v>21</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2" t="str">
        <f>VLOOKUP(B1359,辅助信息!E:J,6,FALSE)</f>
        <v>控制炉批号尽量少,优先安排达钢,提前联系到场规格及数量</v>
      </c>
      <c r="M1359" s="99">
        <v>45777</v>
      </c>
      <c r="O1359" s="66">
        <f ca="1" t="shared" si="63"/>
        <v>0</v>
      </c>
      <c r="P1359" s="66">
        <f ca="1" t="shared" si="64"/>
        <v>2</v>
      </c>
      <c r="Q1359" s="67" t="str">
        <f>VLOOKUP(B1359,辅助信息!E:M,9,FALSE)</f>
        <v>ZTWM-CDGS-XS-2024-0134-商投建工达州中医药科技成果示范园项目</v>
      </c>
      <c r="R1359" s="132" t="str">
        <f>_xlfn._xlws.FILTER(辅助信息!D:D,辅助信息!E:E=B1359)</f>
        <v>商投建工达州中医药科技园</v>
      </c>
    </row>
    <row r="1360" spans="1:18">
      <c r="A1360" s="134"/>
      <c r="B1360" s="138" t="s">
        <v>147</v>
      </c>
      <c r="C1360" s="139">
        <v>45779</v>
      </c>
      <c r="D1360" s="138" t="s">
        <v>146</v>
      </c>
      <c r="E1360" s="138" t="str">
        <f>VLOOKUP(F1360,辅助信息!A:B,2,FALSE)</f>
        <v>螺纹钢</v>
      </c>
      <c r="F1360" s="138" t="s">
        <v>30</v>
      </c>
      <c r="G1360" s="140">
        <v>30</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2" t="str">
        <f>VLOOKUP(B1360,辅助信息!E:J,6,FALSE)</f>
        <v>控制炉批号尽量少,优先安排达钢,提前联系到场规格及数量</v>
      </c>
      <c r="M1360" s="99">
        <v>45777</v>
      </c>
      <c r="O1360" s="66">
        <f ca="1" t="shared" si="63"/>
        <v>0</v>
      </c>
      <c r="P1360" s="66">
        <f ca="1" t="shared" si="64"/>
        <v>2</v>
      </c>
      <c r="Q1360" s="67" t="str">
        <f>VLOOKUP(B1360,辅助信息!E:M,9,FALSE)</f>
        <v>ZTWM-CDGS-XS-2024-0134-商投建工达州中医药科技成果示范园项目</v>
      </c>
      <c r="R1360" s="132" t="str">
        <f>_xlfn._xlws.FILTER(辅助信息!D:D,辅助信息!E:E=B1360)</f>
        <v>商投建工达州中医药科技园</v>
      </c>
    </row>
    <row r="1361" spans="1:18">
      <c r="A1361" s="134"/>
      <c r="B1361" s="138" t="s">
        <v>147</v>
      </c>
      <c r="C1361" s="139">
        <v>45779</v>
      </c>
      <c r="D1361" s="138" t="s">
        <v>146</v>
      </c>
      <c r="E1361" s="138" t="str">
        <f>VLOOKUP(F1361,辅助信息!A:B,2,FALSE)</f>
        <v>螺纹钢</v>
      </c>
      <c r="F1361" s="138" t="s">
        <v>33</v>
      </c>
      <c r="G1361" s="140">
        <v>30</v>
      </c>
      <c r="H1361" s="140" t="str">
        <f>_xlfn.XLOOKUP(C1361&amp;F1361&amp;I1361&amp;J1361,'[1]2025年已发货'!$F:$F&amp;'[1]2025年已发货'!$C:$C&amp;'[1]2025年已发货'!$G:$G&amp;'[1]2025年已发货'!$H:$H,'[1]2025年已发货'!$E:$E,"未发货")</f>
        <v>未发货</v>
      </c>
      <c r="I1361" s="138" t="str">
        <f>VLOOKUP(B1361,辅助信息!E:I,3,FALSE)</f>
        <v>（商投建工达州中医药科技园-4工区-11号楼）达州市通川区达州中医药职业学院犀牛大道北段</v>
      </c>
      <c r="J1361" s="138" t="str">
        <f>VLOOKUP(B1361,辅助信息!E:I,4,FALSE)</f>
        <v>张扬</v>
      </c>
      <c r="K1361" s="138">
        <f>VLOOKUP(J1361,辅助信息!H:I,2,FALSE)</f>
        <v>18381904567</v>
      </c>
      <c r="L1361" s="142" t="str">
        <f>VLOOKUP(B1361,辅助信息!E:J,6,FALSE)</f>
        <v>控制炉批号尽量少,优先安排达钢,提前联系到场规格及数量</v>
      </c>
      <c r="M1361" s="99">
        <v>45777</v>
      </c>
      <c r="O1361" s="66">
        <f ca="1" t="shared" si="63"/>
        <v>0</v>
      </c>
      <c r="P1361" s="66">
        <f ca="1" t="shared" si="64"/>
        <v>2</v>
      </c>
      <c r="Q1361" s="67" t="str">
        <f>VLOOKUP(B1361,辅助信息!E:M,9,FALSE)</f>
        <v>ZTWM-CDGS-XS-2024-0134-商投建工达州中医药科技成果示范园项目</v>
      </c>
      <c r="R1361" s="132" t="str">
        <f>_xlfn._xlws.FILTER(辅助信息!D:D,辅助信息!E:E=B1361)</f>
        <v>商投建工达州中医药科技园</v>
      </c>
    </row>
    <row r="1362" spans="1:18">
      <c r="A1362" s="134"/>
      <c r="B1362" s="138" t="s">
        <v>147</v>
      </c>
      <c r="C1362" s="139">
        <v>45779</v>
      </c>
      <c r="D1362" s="138" t="s">
        <v>146</v>
      </c>
      <c r="E1362" s="138" t="str">
        <f>VLOOKUP(F1362,辅助信息!A:B,2,FALSE)</f>
        <v>螺纹钢</v>
      </c>
      <c r="F1362" s="138" t="s">
        <v>18</v>
      </c>
      <c r="G1362" s="140">
        <f>6*3</f>
        <v>18</v>
      </c>
      <c r="H1362" s="140" t="str">
        <f>_xlfn.XLOOKUP(C1362&amp;F1362&amp;I1362&amp;J1362,'[1]2025年已发货'!$F:$F&amp;'[1]2025年已发货'!$C:$C&amp;'[1]2025年已发货'!$G:$G&amp;'[1]2025年已发货'!$H:$H,'[1]2025年已发货'!$E:$E,"未发货")</f>
        <v>未发货</v>
      </c>
      <c r="I1362" s="138" t="str">
        <f>VLOOKUP(B1362,辅助信息!E:I,3,FALSE)</f>
        <v>（商投建工达州中医药科技园-4工区-11号楼）达州市通川区达州中医药职业学院犀牛大道北段</v>
      </c>
      <c r="J1362" s="138" t="str">
        <f>VLOOKUP(B1362,辅助信息!E:I,4,FALSE)</f>
        <v>张扬</v>
      </c>
      <c r="K1362" s="138">
        <f>VLOOKUP(J1362,辅助信息!H:I,2,FALSE)</f>
        <v>18381904567</v>
      </c>
      <c r="L1362" s="142" t="str">
        <f>VLOOKUP(B1362,辅助信息!E:J,6,FALSE)</f>
        <v>控制炉批号尽量少,优先安排达钢,提前联系到场规格及数量</v>
      </c>
      <c r="M1362" s="99">
        <v>45777</v>
      </c>
      <c r="O1362" s="66">
        <f ca="1" t="shared" si="63"/>
        <v>0</v>
      </c>
      <c r="P1362" s="66">
        <f ca="1" t="shared" si="64"/>
        <v>2</v>
      </c>
      <c r="Q1362" s="67" t="str">
        <f>VLOOKUP(B1362,辅助信息!E:M,9,FALSE)</f>
        <v>ZTWM-CDGS-XS-2024-0134-商投建工达州中医药科技成果示范园项目</v>
      </c>
      <c r="R1362" s="132" t="str">
        <f>_xlfn._xlws.FILTER(辅助信息!D:D,辅助信息!E:E=B1362)</f>
        <v>商投建工达州中医药科技园</v>
      </c>
    </row>
    <row r="1363" spans="2:18">
      <c r="B1363" s="138" t="s">
        <v>127</v>
      </c>
      <c r="C1363" s="139">
        <v>45779</v>
      </c>
      <c r="D1363" s="138" t="s">
        <v>146</v>
      </c>
      <c r="E1363" s="138" t="str">
        <f>VLOOKUP(F1363,辅助信息!A:B,2,FALSE)</f>
        <v>盘螺</v>
      </c>
      <c r="F1363" s="138" t="s">
        <v>49</v>
      </c>
      <c r="G1363" s="140">
        <v>12</v>
      </c>
      <c r="H1363" s="140" t="str">
        <f>_xlfn.XLOOKUP(C1363&amp;F1363&amp;I1363&amp;J1363,'[1]2025年已发货'!$F:$F&amp;'[1]2025年已发货'!$C:$C&amp;'[1]2025年已发货'!$G:$G&amp;'[1]2025年已发货'!$H:$H,'[1]2025年已发货'!$E:$E,"未发货")</f>
        <v>未发货</v>
      </c>
      <c r="I1363" s="138" t="str">
        <f>VLOOKUP(B1363,辅助信息!E:I,3,FALSE)</f>
        <v>(五冶钢构医学科学产业园建设项目房建三部-管网总坪)四川省南充市顺庆区搬罾街道学府大道二段</v>
      </c>
      <c r="J1363" s="138" t="str">
        <f>VLOOKUP(B1363,辅助信息!E:I,4,FALSE)</f>
        <v>郑林</v>
      </c>
      <c r="K1363" s="138">
        <f>VLOOKUP(J1363,辅助信息!H:I,2,FALSE)</f>
        <v>18349955455</v>
      </c>
      <c r="L1363" s="142"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IF(OR(M1363="",N1363&lt;&gt;""),"",MAX(M1363-TODAY(),0))</f>
        <v>1</v>
      </c>
      <c r="P1363" s="66">
        <f ca="1">IF(M1363="","",IF(N1363&lt;&gt;"",MAX(N1363-M1363,0),IF(TODAY()&gt;M1363,TODAY()-M1363,0)))</f>
        <v>0</v>
      </c>
      <c r="Q1363" s="67" t="str">
        <f>VLOOKUP(B1363,辅助信息!E:M,9,FALSE)</f>
        <v>ZTWM-CDGS-XS-2024-0248-五冶钢构-南充市医学院项目</v>
      </c>
      <c r="R1363" s="132" t="str">
        <f>_xlfn._xlws.FILTER(辅助信息!D:D,辅助信息!E:E=B1363)</f>
        <v>五冶钢构南充医学科学产业园建设项目</v>
      </c>
    </row>
    <row r="1364" spans="2:18">
      <c r="B1364" s="138" t="s">
        <v>127</v>
      </c>
      <c r="C1364" s="139">
        <v>45779</v>
      </c>
      <c r="D1364" s="138" t="s">
        <v>146</v>
      </c>
      <c r="E1364" s="138" t="str">
        <f>VLOOKUP(F1364,辅助信息!A:B,2,FALSE)</f>
        <v>盘螺</v>
      </c>
      <c r="F1364" s="138" t="s">
        <v>41</v>
      </c>
      <c r="G1364" s="140">
        <v>10</v>
      </c>
      <c r="H1364" s="140" t="str">
        <f>_xlfn.XLOOKUP(C1364&amp;F1364&amp;I1364&amp;J1364,'[1]2025年已发货'!$F:$F&amp;'[1]2025年已发货'!$C:$C&amp;'[1]2025年已发货'!$G:$G&amp;'[1]2025年已发货'!$H:$H,'[1]2025年已发货'!$E:$E,"未发货")</f>
        <v>未发货</v>
      </c>
      <c r="I1364" s="138" t="str">
        <f>VLOOKUP(B1364,辅助信息!E:I,3,FALSE)</f>
        <v>(五冶钢构医学科学产业园建设项目房建三部-管网总坪)四川省南充市顺庆区搬罾街道学府大道二段</v>
      </c>
      <c r="J1364" s="138" t="str">
        <f>VLOOKUP(B1364,辅助信息!E:I,4,FALSE)</f>
        <v>郑林</v>
      </c>
      <c r="K1364" s="138">
        <f>VLOOKUP(J1364,辅助信息!H:I,2,FALSE)</f>
        <v>18349955455</v>
      </c>
      <c r="L1364" s="142"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IF(OR(M1364="",N1364&lt;&gt;""),"",MAX(M1364-TODAY(),0))</f>
        <v>1</v>
      </c>
      <c r="P1364" s="66">
        <f ca="1">IF(M1364="","",IF(N1364&lt;&gt;"",MAX(N1364-M1364,0),IF(TODAY()&gt;M1364,TODAY()-M1364,0)))</f>
        <v>0</v>
      </c>
      <c r="Q1364" s="67" t="str">
        <f>VLOOKUP(B1364,辅助信息!E:M,9,FALSE)</f>
        <v>ZTWM-CDGS-XS-2024-0248-五冶钢构-南充市医学院项目</v>
      </c>
      <c r="R1364" s="132" t="str">
        <f>_xlfn._xlws.FILTER(辅助信息!D:D,辅助信息!E:E=B1364)</f>
        <v>五冶钢构南充医学科学产业园建设项目</v>
      </c>
    </row>
    <row r="1365" spans="2:18">
      <c r="B1365" s="138" t="s">
        <v>127</v>
      </c>
      <c r="C1365" s="139">
        <v>45779</v>
      </c>
      <c r="D1365" s="138" t="s">
        <v>146</v>
      </c>
      <c r="E1365" s="138" t="str">
        <f>VLOOKUP(F1365,辅助信息!A:B,2,FALSE)</f>
        <v>螺纹钢</v>
      </c>
      <c r="F1365" s="138" t="s">
        <v>27</v>
      </c>
      <c r="G1365" s="140">
        <v>13</v>
      </c>
      <c r="H1365" s="140" t="str">
        <f>_xlfn.XLOOKUP(C1365&amp;F1365&amp;I1365&amp;J1365,'[1]2025年已发货'!$F:$F&amp;'[1]2025年已发货'!$C:$C&amp;'[1]2025年已发货'!$G:$G&amp;'[1]2025年已发货'!$H:$H,'[1]2025年已发货'!$E:$E,"未发货")</f>
        <v>未发货</v>
      </c>
      <c r="I1365" s="138" t="str">
        <f>VLOOKUP(B1365,辅助信息!E:I,3,FALSE)</f>
        <v>(五冶钢构医学科学产业园建设项目房建三部-管网总坪)四川省南充市顺庆区搬罾街道学府大道二段</v>
      </c>
      <c r="J1365" s="138" t="str">
        <f>VLOOKUP(B1365,辅助信息!E:I,4,FALSE)</f>
        <v>郑林</v>
      </c>
      <c r="K1365" s="138">
        <f>VLOOKUP(J1365,辅助信息!H:I,2,FALSE)</f>
        <v>18349955455</v>
      </c>
      <c r="L1365" s="142"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 t="shared" ref="O1365:O1381" si="65">IF(OR(M1365="",N1365&lt;&gt;""),"",MAX(M1365-TODAY(),0))</f>
        <v>1</v>
      </c>
      <c r="P1365" s="66">
        <f ca="1" t="shared" ref="P1365:P1381" si="66">IF(M1365="","",IF(N1365&lt;&gt;"",MAX(N1365-M1365,0),IF(TODAY()&gt;M1365,TODAY()-M1365,0)))</f>
        <v>0</v>
      </c>
      <c r="Q1365" s="67" t="str">
        <f>VLOOKUP(B1365,辅助信息!E:M,9,FALSE)</f>
        <v>ZTWM-CDGS-XS-2024-0248-五冶钢构-南充市医学院项目</v>
      </c>
      <c r="R1365" s="132" t="str">
        <f>_xlfn._xlws.FILTER(辅助信息!D:D,辅助信息!E:E=B1365)</f>
        <v>五冶钢构南充医学科学产业园建设项目</v>
      </c>
    </row>
    <row r="1366" spans="2:18">
      <c r="B1366" s="138" t="s">
        <v>127</v>
      </c>
      <c r="C1366" s="139">
        <v>45779</v>
      </c>
      <c r="D1366" s="138" t="s">
        <v>146</v>
      </c>
      <c r="E1366" s="138" t="str">
        <f>VLOOKUP(F1366,辅助信息!A:B,2,FALSE)</f>
        <v>盘螺</v>
      </c>
      <c r="F1366" s="138" t="s">
        <v>49</v>
      </c>
      <c r="G1366" s="140">
        <v>5</v>
      </c>
      <c r="H1366" s="140" t="str">
        <f>_xlfn.XLOOKUP(C1366&amp;F1366&amp;I1366&amp;J1366,'[1]2025年已发货'!$F:$F&amp;'[1]2025年已发货'!$C:$C&amp;'[1]2025年已发货'!$G:$G&amp;'[1]2025年已发货'!$H:$H,'[1]2025年已发货'!$E:$E,"未发货")</f>
        <v>未发货</v>
      </c>
      <c r="I1366" s="138" t="str">
        <f>VLOOKUP(B1366,辅助信息!E:I,3,FALSE)</f>
        <v>(五冶钢构医学科学产业园建设项目房建三部-管网总坪)四川省南充市顺庆区搬罾街道学府大道二段</v>
      </c>
      <c r="J1366" s="138" t="str">
        <f>VLOOKUP(B1366,辅助信息!E:I,4,FALSE)</f>
        <v>郑林</v>
      </c>
      <c r="K1366" s="138">
        <f>VLOOKUP(J1366,辅助信息!H:I,2,FALSE)</f>
        <v>18349955455</v>
      </c>
      <c r="L1366" s="142"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 t="shared" si="65"/>
        <v>1</v>
      </c>
      <c r="P1366" s="66">
        <f ca="1" t="shared" si="66"/>
        <v>0</v>
      </c>
      <c r="Q1366" s="67" t="str">
        <f>VLOOKUP(B1366,辅助信息!E:M,9,FALSE)</f>
        <v>ZTWM-CDGS-XS-2024-0248-五冶钢构-南充市医学院项目</v>
      </c>
      <c r="R1366" s="132" t="str">
        <f>_xlfn._xlws.FILTER(辅助信息!D:D,辅助信息!E:E=B1366)</f>
        <v>五冶钢构南充医学科学产业园建设项目</v>
      </c>
    </row>
    <row r="1367" spans="2:18">
      <c r="B1367" s="138" t="s">
        <v>127</v>
      </c>
      <c r="C1367" s="139">
        <v>45779</v>
      </c>
      <c r="D1367" s="138" t="s">
        <v>146</v>
      </c>
      <c r="E1367" s="138" t="str">
        <f>VLOOKUP(F1367,辅助信息!A:B,2,FALSE)</f>
        <v>盘螺</v>
      </c>
      <c r="F1367" s="138" t="s">
        <v>40</v>
      </c>
      <c r="G1367" s="140">
        <v>2.5</v>
      </c>
      <c r="H1367" s="140" t="str">
        <f>_xlfn.XLOOKUP(C1367&amp;F1367&amp;I1367&amp;J1367,'[1]2025年已发货'!$F:$F&amp;'[1]2025年已发货'!$C:$C&amp;'[1]2025年已发货'!$G:$G&amp;'[1]2025年已发货'!$H:$H,'[1]2025年已发货'!$E:$E,"未发货")</f>
        <v>未发货</v>
      </c>
      <c r="I1367" s="138" t="str">
        <f>VLOOKUP(B1367,辅助信息!E:I,3,FALSE)</f>
        <v>(五冶钢构医学科学产业园建设项目房建三部-管网总坪)四川省南充市顺庆区搬罾街道学府大道二段</v>
      </c>
      <c r="J1367" s="138" t="str">
        <f>VLOOKUP(B1367,辅助信息!E:I,4,FALSE)</f>
        <v>郑林</v>
      </c>
      <c r="K1367" s="138">
        <f>VLOOKUP(J1367,辅助信息!H:I,2,FALSE)</f>
        <v>18349955455</v>
      </c>
      <c r="L1367" s="142" t="str">
        <f>VLOOKUP(B1367,辅助信息!E:J,6,FALSE)</f>
        <v>送货单：送货单位：南充思临新材料科技有限公司,收货单位：五冶集团川北(南充)建设有限公司,项目名称：南充医学科学产业园,送货车型13米,装货前联系收货人核实到场规格</v>
      </c>
      <c r="M1367" s="99">
        <v>45780</v>
      </c>
      <c r="O1367" s="66">
        <f ca="1" t="shared" si="65"/>
        <v>1</v>
      </c>
      <c r="P1367" s="66">
        <f ca="1" t="shared" si="66"/>
        <v>0</v>
      </c>
      <c r="Q1367" s="67" t="str">
        <f>VLOOKUP(B1367,辅助信息!E:M,9,FALSE)</f>
        <v>ZTWM-CDGS-XS-2024-0248-五冶钢构-南充市医学院项目</v>
      </c>
      <c r="R1367" s="132" t="str">
        <f>_xlfn._xlws.FILTER(辅助信息!D:D,辅助信息!E:E=B1367)</f>
        <v>五冶钢构南充医学科学产业园建设项目</v>
      </c>
    </row>
    <row r="1368" spans="2:18">
      <c r="B1368" s="138" t="s">
        <v>127</v>
      </c>
      <c r="C1368" s="139">
        <v>45779</v>
      </c>
      <c r="D1368" s="138" t="s">
        <v>146</v>
      </c>
      <c r="E1368" s="138" t="str">
        <f>VLOOKUP(F1368,辅助信息!A:B,2,FALSE)</f>
        <v>螺纹钢</v>
      </c>
      <c r="F1368" s="138" t="s">
        <v>27</v>
      </c>
      <c r="G1368" s="140">
        <v>25</v>
      </c>
      <c r="H1368" s="140" t="str">
        <f>_xlfn.XLOOKUP(C1368&amp;F1368&amp;I1368&amp;J1368,'[1]2025年已发货'!$F:$F&amp;'[1]2025年已发货'!$C:$C&amp;'[1]2025年已发货'!$G:$G&amp;'[1]2025年已发货'!$H:$H,'[1]2025年已发货'!$E:$E,"未发货")</f>
        <v>未发货</v>
      </c>
      <c r="I1368" s="138" t="str">
        <f>VLOOKUP(B1368,辅助信息!E:I,3,FALSE)</f>
        <v>(五冶钢构医学科学产业园建设项目房建三部-管网总坪)四川省南充市顺庆区搬罾街道学府大道二段</v>
      </c>
      <c r="J1368" s="138" t="str">
        <f>VLOOKUP(B1368,辅助信息!E:I,4,FALSE)</f>
        <v>郑林</v>
      </c>
      <c r="K1368" s="138">
        <f>VLOOKUP(J1368,辅助信息!H:I,2,FALSE)</f>
        <v>18349955455</v>
      </c>
      <c r="L1368" s="142" t="str">
        <f>VLOOKUP(B1368,辅助信息!E:J,6,FALSE)</f>
        <v>送货单：送货单位：南充思临新材料科技有限公司,收货单位：五冶集团川北(南充)建设有限公司,项目名称：南充医学科学产业园,送货车型13米,装货前联系收货人核实到场规格</v>
      </c>
      <c r="M1368" s="99">
        <v>45780</v>
      </c>
      <c r="O1368" s="66">
        <f ca="1" t="shared" si="65"/>
        <v>1</v>
      </c>
      <c r="P1368" s="66">
        <f ca="1" t="shared" si="66"/>
        <v>0</v>
      </c>
      <c r="Q1368" s="67" t="str">
        <f>VLOOKUP(B1368,辅助信息!E:M,9,FALSE)</f>
        <v>ZTWM-CDGS-XS-2024-0248-五冶钢构-南充市医学院项目</v>
      </c>
      <c r="R1368" s="132" t="str">
        <f>_xlfn._xlws.FILTER(辅助信息!D:D,辅助信息!E:E=B1368)</f>
        <v>五冶钢构南充医学科学产业园建设项目</v>
      </c>
    </row>
    <row r="1369" spans="2:18">
      <c r="B1369" s="138" t="s">
        <v>72</v>
      </c>
      <c r="C1369" s="139">
        <v>45779</v>
      </c>
      <c r="D1369" s="138" t="s">
        <v>146</v>
      </c>
      <c r="E1369" s="138" t="str">
        <f>VLOOKUP(F1369,辅助信息!A:B,2,FALSE)</f>
        <v>高线</v>
      </c>
      <c r="F1369" s="138" t="s">
        <v>53</v>
      </c>
      <c r="G1369" s="140">
        <v>2.5</v>
      </c>
      <c r="H1369" s="140" t="str">
        <f>_xlfn.XLOOKUP(C1369&amp;F1369&amp;I1369&amp;J1369,'[1]2025年已发货'!$F:$F&amp;'[1]2025年已发货'!$C:$C&amp;'[1]2025年已发货'!$G:$G&amp;'[1]2025年已发货'!$H:$H,'[1]2025年已发货'!$E:$E,"未发货")</f>
        <v>未发货</v>
      </c>
      <c r="I1369" s="138" t="str">
        <f>VLOOKUP(B1369,辅助信息!E:I,3,FALSE)</f>
        <v>(五冶钢构医学科学产业园建设项目房建二部-网羽馆（6-5）)四川省南充市顺庆区搬罾街道学府大道二段</v>
      </c>
      <c r="J1369" s="138" t="str">
        <f>VLOOKUP(B1369,辅助信息!E:I,4,FALSE)</f>
        <v>安南</v>
      </c>
      <c r="K1369" s="138">
        <f>VLOOKUP(J1369,辅助信息!H:I,2,FALSE)</f>
        <v>19950525030</v>
      </c>
      <c r="L1369" s="142" t="str">
        <f>VLOOKUP(B1369,辅助信息!E:J,6,FALSE)</f>
        <v>送货单：送货单位：南充思临新材料科技有限公司,收货单位：五冶集团川北(南充)建设有限公司,项目名称：南充医学科学产业园,送货车型13米,装货前联系收货人核实到场规格</v>
      </c>
      <c r="M1369" s="99">
        <v>45780</v>
      </c>
      <c r="O1369" s="66">
        <f ca="1" t="shared" si="65"/>
        <v>1</v>
      </c>
      <c r="P1369" s="66">
        <f ca="1" t="shared" si="66"/>
        <v>0</v>
      </c>
      <c r="Q1369" s="67" t="str">
        <f>VLOOKUP(B1369,辅助信息!E:M,9,FALSE)</f>
        <v>ZTWM-CDGS-XS-2024-0248-五冶钢构-南充市医学院项目</v>
      </c>
      <c r="R1369" s="132" t="str">
        <f>_xlfn._xlws.FILTER(辅助信息!D:D,辅助信息!E:E=B1369)</f>
        <v>五冶钢构南充医学科学产业园建设项目</v>
      </c>
    </row>
    <row r="1370" spans="2:18">
      <c r="B1370" s="138" t="s">
        <v>72</v>
      </c>
      <c r="C1370" s="139">
        <v>45779</v>
      </c>
      <c r="D1370" s="138" t="s">
        <v>146</v>
      </c>
      <c r="E1370" s="138" t="str">
        <f>VLOOKUP(F1370,辅助信息!A:B,2,FALSE)</f>
        <v>高线</v>
      </c>
      <c r="F1370" s="138" t="s">
        <v>51</v>
      </c>
      <c r="G1370" s="140">
        <v>2</v>
      </c>
      <c r="H1370" s="140" t="str">
        <f>_xlfn.XLOOKUP(C1370&amp;F1370&amp;I1370&amp;J1370,'[1]2025年已发货'!$F:$F&amp;'[1]2025年已发货'!$C:$C&amp;'[1]2025年已发货'!$G:$G&amp;'[1]2025年已发货'!$H:$H,'[1]2025年已发货'!$E:$E,"未发货")</f>
        <v>未发货</v>
      </c>
      <c r="I1370" s="138" t="str">
        <f>VLOOKUP(B1370,辅助信息!E:I,3,FALSE)</f>
        <v>(五冶钢构医学科学产业园建设项目房建二部-网羽馆（6-5）)四川省南充市顺庆区搬罾街道学府大道二段</v>
      </c>
      <c r="J1370" s="138" t="str">
        <f>VLOOKUP(B1370,辅助信息!E:I,4,FALSE)</f>
        <v>安南</v>
      </c>
      <c r="K1370" s="138">
        <f>VLOOKUP(J1370,辅助信息!H:I,2,FALSE)</f>
        <v>19950525030</v>
      </c>
      <c r="L1370" s="142" t="str">
        <f>VLOOKUP(B1370,辅助信息!E:J,6,FALSE)</f>
        <v>送货单：送货单位：南充思临新材料科技有限公司,收货单位：五冶集团川北(南充)建设有限公司,项目名称：南充医学科学产业园,送货车型13米,装货前联系收货人核实到场规格</v>
      </c>
      <c r="M1370" s="99">
        <v>45780</v>
      </c>
      <c r="O1370" s="66">
        <f ca="1" t="shared" si="65"/>
        <v>1</v>
      </c>
      <c r="P1370" s="66">
        <f ca="1" t="shared" si="66"/>
        <v>0</v>
      </c>
      <c r="Q1370" s="67" t="str">
        <f>VLOOKUP(B1370,辅助信息!E:M,9,FALSE)</f>
        <v>ZTWM-CDGS-XS-2024-0248-五冶钢构-南充市医学院项目</v>
      </c>
      <c r="R1370" s="132" t="str">
        <f>_xlfn._xlws.FILTER(辅助信息!D:D,辅助信息!E:E=B1370)</f>
        <v>五冶钢构南充医学科学产业园建设项目</v>
      </c>
    </row>
    <row r="1371" spans="2:18">
      <c r="B1371" s="138" t="s">
        <v>72</v>
      </c>
      <c r="C1371" s="139">
        <v>45779</v>
      </c>
      <c r="D1371" s="138" t="s">
        <v>146</v>
      </c>
      <c r="E1371" s="138" t="str">
        <f>VLOOKUP(F1371,辅助信息!A:B,2,FALSE)</f>
        <v>螺纹钢</v>
      </c>
      <c r="F1371" s="138" t="s">
        <v>27</v>
      </c>
      <c r="G1371" s="140">
        <v>33</v>
      </c>
      <c r="H1371" s="140" t="str">
        <f>_xlfn.XLOOKUP(C1371&amp;F1371&amp;I1371&amp;J1371,'[1]2025年已发货'!$F:$F&amp;'[1]2025年已发货'!$C:$C&amp;'[1]2025年已发货'!$G:$G&amp;'[1]2025年已发货'!$H:$H,'[1]2025年已发货'!$E:$E,"未发货")</f>
        <v>未发货</v>
      </c>
      <c r="I1371" s="138" t="str">
        <f>VLOOKUP(B1371,辅助信息!E:I,3,FALSE)</f>
        <v>(五冶钢构医学科学产业园建设项目房建二部-网羽馆（6-5）)四川省南充市顺庆区搬罾街道学府大道二段</v>
      </c>
      <c r="J1371" s="138" t="str">
        <f>VLOOKUP(B1371,辅助信息!E:I,4,FALSE)</f>
        <v>安南</v>
      </c>
      <c r="K1371" s="138">
        <f>VLOOKUP(J1371,辅助信息!H:I,2,FALSE)</f>
        <v>19950525030</v>
      </c>
      <c r="L1371" s="142" t="str">
        <f>VLOOKUP(B1371,辅助信息!E:J,6,FALSE)</f>
        <v>送货单：送货单位：南充思临新材料科技有限公司,收货单位：五冶集团川北(南充)建设有限公司,项目名称：南充医学科学产业园,送货车型13米,装货前联系收货人核实到场规格</v>
      </c>
      <c r="M1371" s="99">
        <v>45780</v>
      </c>
      <c r="O1371" s="66">
        <f ca="1" t="shared" si="65"/>
        <v>1</v>
      </c>
      <c r="P1371" s="66">
        <f ca="1" t="shared" si="66"/>
        <v>0</v>
      </c>
      <c r="Q1371" s="67" t="str">
        <f>VLOOKUP(B1371,辅助信息!E:M,9,FALSE)</f>
        <v>ZTWM-CDGS-XS-2024-0248-五冶钢构-南充市医学院项目</v>
      </c>
      <c r="R1371" s="132" t="str">
        <f>_xlfn._xlws.FILTER(辅助信息!D:D,辅助信息!E:E=B1371)</f>
        <v>五冶钢构南充医学科学产业园建设项目</v>
      </c>
    </row>
    <row r="1372" spans="2:18">
      <c r="B1372" s="136" t="s">
        <v>81</v>
      </c>
      <c r="C1372" s="139">
        <v>45779</v>
      </c>
      <c r="D1372" s="138" t="s">
        <v>146</v>
      </c>
      <c r="E1372" s="138" t="str">
        <f>VLOOKUP(F1372,辅助信息!A:B,2,FALSE)</f>
        <v>盘螺</v>
      </c>
      <c r="F1372" s="136" t="s">
        <v>49</v>
      </c>
      <c r="G1372" s="137">
        <v>2</v>
      </c>
      <c r="H1372" s="140" t="str">
        <f>_xlfn.XLOOKUP(C1372&amp;F1372&amp;I1372&amp;J1372,'[1]2025年已发货'!$F:$F&amp;'[1]2025年已发货'!$C:$C&amp;'[1]2025年已发货'!$G:$G&amp;'[1]2025年已发货'!$H:$H,'[1]2025年已发货'!$E:$E,"未发货")</f>
        <v>未发货</v>
      </c>
      <c r="I1372" s="138" t="str">
        <f>VLOOKUP(B1372,辅助信息!E:I,3,FALSE)</f>
        <v>（华西简阳西城嘉苑）四川省成都市简阳市简城街道高屋村</v>
      </c>
      <c r="J1372" s="138" t="str">
        <f>VLOOKUP(B1372,辅助信息!E:I,4,FALSE)</f>
        <v>张瀚镭</v>
      </c>
      <c r="K1372" s="138">
        <f>VLOOKUP(J1372,辅助信息!H:I,2,FALSE)</f>
        <v>15884666220</v>
      </c>
      <c r="L1372" s="142" t="str">
        <f>VLOOKUP(B1372,辅助信息!E:J,6,FALSE)</f>
        <v>优先威钢发货,我方卸车,新老国标钢厂不加价可直发</v>
      </c>
      <c r="M1372" s="99">
        <v>45782</v>
      </c>
      <c r="O1372" s="66">
        <f ca="1" t="shared" si="65"/>
        <v>3</v>
      </c>
      <c r="P1372" s="66">
        <f ca="1" t="shared" si="66"/>
        <v>0</v>
      </c>
      <c r="Q1372" s="67" t="str">
        <f>VLOOKUP(B1372,辅助信息!E:M,9,FALSE)</f>
        <v>ZTWM-CDGS-XS-2024-0030-华西集采-简州大道</v>
      </c>
      <c r="R1372" s="132" t="str">
        <f>_xlfn._xlws.FILTER(辅助信息!D:D,辅助信息!E:E=B1372)</f>
        <v>华西简阳西城嘉苑</v>
      </c>
    </row>
    <row r="1373" spans="2:18">
      <c r="B1373" s="136" t="s">
        <v>81</v>
      </c>
      <c r="C1373" s="139">
        <v>45779</v>
      </c>
      <c r="D1373" s="138" t="s">
        <v>146</v>
      </c>
      <c r="E1373" s="138" t="str">
        <f>VLOOKUP(F1373,辅助信息!A:B,2,FALSE)</f>
        <v>盘螺</v>
      </c>
      <c r="F1373" s="136" t="s">
        <v>40</v>
      </c>
      <c r="G1373" s="137">
        <v>6</v>
      </c>
      <c r="H1373" s="140" t="str">
        <f>_xlfn.XLOOKUP(C1373&amp;F1373&amp;I1373&amp;J1373,'[1]2025年已发货'!$F:$F&amp;'[1]2025年已发货'!$C:$C&amp;'[1]2025年已发货'!$G:$G&amp;'[1]2025年已发货'!$H:$H,'[1]2025年已发货'!$E:$E,"未发货")</f>
        <v>未发货</v>
      </c>
      <c r="I1373" s="138" t="str">
        <f>VLOOKUP(B1373,辅助信息!E:I,3,FALSE)</f>
        <v>（华西简阳西城嘉苑）四川省成都市简阳市简城街道高屋村</v>
      </c>
      <c r="J1373" s="138" t="str">
        <f>VLOOKUP(B1373,辅助信息!E:I,4,FALSE)</f>
        <v>张瀚镭</v>
      </c>
      <c r="K1373" s="138">
        <f>VLOOKUP(J1373,辅助信息!H:I,2,FALSE)</f>
        <v>15884666220</v>
      </c>
      <c r="L1373" s="142" t="str">
        <f>VLOOKUP(B1373,辅助信息!E:J,6,FALSE)</f>
        <v>优先威钢发货,我方卸车,新老国标钢厂不加价可直发</v>
      </c>
      <c r="M1373" s="99">
        <v>45782</v>
      </c>
      <c r="O1373" s="66">
        <f ca="1" t="shared" si="65"/>
        <v>3</v>
      </c>
      <c r="P1373" s="66">
        <f ca="1" t="shared" si="66"/>
        <v>0</v>
      </c>
      <c r="Q1373" s="67" t="str">
        <f>VLOOKUP(B1373,辅助信息!E:M,9,FALSE)</f>
        <v>ZTWM-CDGS-XS-2024-0030-华西集采-简州大道</v>
      </c>
      <c r="R1373" s="132" t="str">
        <f>_xlfn._xlws.FILTER(辅助信息!D:D,辅助信息!E:E=B1373)</f>
        <v>华西简阳西城嘉苑</v>
      </c>
    </row>
    <row r="1374" spans="2:18">
      <c r="B1374" s="136" t="s">
        <v>81</v>
      </c>
      <c r="C1374" s="139">
        <v>45779</v>
      </c>
      <c r="D1374" s="138" t="s">
        <v>146</v>
      </c>
      <c r="E1374" s="138" t="str">
        <f>VLOOKUP(F1374,辅助信息!A:B,2,FALSE)</f>
        <v>盘螺</v>
      </c>
      <c r="F1374" s="136" t="s">
        <v>41</v>
      </c>
      <c r="G1374" s="137">
        <v>35</v>
      </c>
      <c r="H1374" s="140" t="str">
        <f>_xlfn.XLOOKUP(C1374&amp;F1374&amp;I1374&amp;J1374,'[1]2025年已发货'!$F:$F&amp;'[1]2025年已发货'!$C:$C&amp;'[1]2025年已发货'!$G:$G&amp;'[1]2025年已发货'!$H:$H,'[1]2025年已发货'!$E:$E,"未发货")</f>
        <v>未发货</v>
      </c>
      <c r="I1374" s="138" t="str">
        <f>VLOOKUP(B1374,辅助信息!E:I,3,FALSE)</f>
        <v>（华西简阳西城嘉苑）四川省成都市简阳市简城街道高屋村</v>
      </c>
      <c r="J1374" s="138" t="str">
        <f>VLOOKUP(B1374,辅助信息!E:I,4,FALSE)</f>
        <v>张瀚镭</v>
      </c>
      <c r="K1374" s="138">
        <f>VLOOKUP(J1374,辅助信息!H:I,2,FALSE)</f>
        <v>15884666220</v>
      </c>
      <c r="L1374" s="142" t="str">
        <f>VLOOKUP(B1374,辅助信息!E:J,6,FALSE)</f>
        <v>优先威钢发货,我方卸车,新老国标钢厂不加价可直发</v>
      </c>
      <c r="M1374" s="99">
        <v>45782</v>
      </c>
      <c r="O1374" s="66">
        <f ca="1" t="shared" si="65"/>
        <v>3</v>
      </c>
      <c r="P1374" s="66">
        <f ca="1" t="shared" si="66"/>
        <v>0</v>
      </c>
      <c r="Q1374" s="67" t="str">
        <f>VLOOKUP(B1374,辅助信息!E:M,9,FALSE)</f>
        <v>ZTWM-CDGS-XS-2024-0030-华西集采-简州大道</v>
      </c>
      <c r="R1374" s="132" t="str">
        <f>_xlfn._xlws.FILTER(辅助信息!D:D,辅助信息!E:E=B1374)</f>
        <v>华西简阳西城嘉苑</v>
      </c>
    </row>
    <row r="1375" spans="2:18">
      <c r="B1375" s="136" t="s">
        <v>81</v>
      </c>
      <c r="C1375" s="139">
        <v>45779</v>
      </c>
      <c r="D1375" s="138" t="s">
        <v>146</v>
      </c>
      <c r="E1375" s="138" t="str">
        <f>VLOOKUP(F1375,辅助信息!A:B,2,FALSE)</f>
        <v>螺纹钢</v>
      </c>
      <c r="F1375" s="136" t="s">
        <v>27</v>
      </c>
      <c r="G1375" s="137">
        <v>25</v>
      </c>
      <c r="H1375" s="140" t="str">
        <f>_xlfn.XLOOKUP(C1375&amp;F1375&amp;I1375&amp;J1375,'[1]2025年已发货'!$F:$F&amp;'[1]2025年已发货'!$C:$C&amp;'[1]2025年已发货'!$G:$G&amp;'[1]2025年已发货'!$H:$H,'[1]2025年已发货'!$E:$E,"未发货")</f>
        <v>未发货</v>
      </c>
      <c r="I1375" s="138" t="str">
        <f>VLOOKUP(B1375,辅助信息!E:I,3,FALSE)</f>
        <v>（华西简阳西城嘉苑）四川省成都市简阳市简城街道高屋村</v>
      </c>
      <c r="J1375" s="138" t="str">
        <f>VLOOKUP(B1375,辅助信息!E:I,4,FALSE)</f>
        <v>张瀚镭</v>
      </c>
      <c r="K1375" s="138">
        <f>VLOOKUP(J1375,辅助信息!H:I,2,FALSE)</f>
        <v>15884666220</v>
      </c>
      <c r="L1375" s="142" t="str">
        <f>VLOOKUP(B1375,辅助信息!E:J,6,FALSE)</f>
        <v>优先威钢发货,我方卸车,新老国标钢厂不加价可直发</v>
      </c>
      <c r="M1375" s="99">
        <v>45782</v>
      </c>
      <c r="O1375" s="66">
        <f ca="1" t="shared" si="65"/>
        <v>3</v>
      </c>
      <c r="P1375" s="66">
        <f ca="1" t="shared" si="66"/>
        <v>0</v>
      </c>
      <c r="Q1375" s="67" t="str">
        <f>VLOOKUP(B1375,辅助信息!E:M,9,FALSE)</f>
        <v>ZTWM-CDGS-XS-2024-0030-华西集采-简州大道</v>
      </c>
      <c r="R1375" s="132" t="str">
        <f>_xlfn._xlws.FILTER(辅助信息!D:D,辅助信息!E:E=B1375)</f>
        <v>华西简阳西城嘉苑</v>
      </c>
    </row>
    <row r="1376" spans="2:18">
      <c r="B1376" s="136" t="s">
        <v>81</v>
      </c>
      <c r="C1376" s="139">
        <v>45779</v>
      </c>
      <c r="D1376" s="138" t="s">
        <v>146</v>
      </c>
      <c r="E1376" s="138" t="str">
        <f>VLOOKUP(F1376,辅助信息!A:B,2,FALSE)</f>
        <v>螺纹钢</v>
      </c>
      <c r="F1376" s="136" t="s">
        <v>19</v>
      </c>
      <c r="G1376" s="137">
        <v>8</v>
      </c>
      <c r="H1376" s="140" t="str">
        <f>_xlfn.XLOOKUP(C1376&amp;F1376&amp;I1376&amp;J1376,'[1]2025年已发货'!$F:$F&amp;'[1]2025年已发货'!$C:$C&amp;'[1]2025年已发货'!$G:$G&amp;'[1]2025年已发货'!$H:$H,'[1]2025年已发货'!$E:$E,"未发货")</f>
        <v>未发货</v>
      </c>
      <c r="I1376" s="138" t="str">
        <f>VLOOKUP(B1376,辅助信息!E:I,3,FALSE)</f>
        <v>（华西简阳西城嘉苑）四川省成都市简阳市简城街道高屋村</v>
      </c>
      <c r="J1376" s="138" t="str">
        <f>VLOOKUP(B1376,辅助信息!E:I,4,FALSE)</f>
        <v>张瀚镭</v>
      </c>
      <c r="K1376" s="138">
        <f>VLOOKUP(J1376,辅助信息!H:I,2,FALSE)</f>
        <v>15884666220</v>
      </c>
      <c r="L1376" s="142" t="str">
        <f>VLOOKUP(B1376,辅助信息!E:J,6,FALSE)</f>
        <v>优先威钢发货,我方卸车,新老国标钢厂不加价可直发</v>
      </c>
      <c r="M1376" s="99">
        <v>45782</v>
      </c>
      <c r="O1376" s="66">
        <f ca="1" t="shared" si="65"/>
        <v>3</v>
      </c>
      <c r="P1376" s="66">
        <f ca="1" t="shared" si="66"/>
        <v>0</v>
      </c>
      <c r="Q1376" s="67" t="str">
        <f>VLOOKUP(B1376,辅助信息!E:M,9,FALSE)</f>
        <v>ZTWM-CDGS-XS-2024-0030-华西集采-简州大道</v>
      </c>
      <c r="R1376" s="132" t="str">
        <f>_xlfn._xlws.FILTER(辅助信息!D:D,辅助信息!E:E=B1376)</f>
        <v>华西简阳西城嘉苑</v>
      </c>
    </row>
    <row r="1377" spans="2:18">
      <c r="B1377" s="136" t="s">
        <v>81</v>
      </c>
      <c r="C1377" s="139">
        <v>45779</v>
      </c>
      <c r="D1377" s="138" t="s">
        <v>146</v>
      </c>
      <c r="E1377" s="138" t="str">
        <f>VLOOKUP(F1377,辅助信息!A:B,2,FALSE)</f>
        <v>螺纹钢</v>
      </c>
      <c r="F1377" s="136" t="s">
        <v>32</v>
      </c>
      <c r="G1377" s="137">
        <v>78</v>
      </c>
      <c r="H1377" s="140" t="str">
        <f>_xlfn.XLOOKUP(C1377&amp;F1377&amp;I1377&amp;J1377,'[1]2025年已发货'!$F:$F&amp;'[1]2025年已发货'!$C:$C&amp;'[1]2025年已发货'!$G:$G&amp;'[1]2025年已发货'!$H:$H,'[1]2025年已发货'!$E:$E,"未发货")</f>
        <v>未发货</v>
      </c>
      <c r="I1377" s="138" t="str">
        <f>VLOOKUP(B1377,辅助信息!E:I,3,FALSE)</f>
        <v>（华西简阳西城嘉苑）四川省成都市简阳市简城街道高屋村</v>
      </c>
      <c r="J1377" s="138" t="str">
        <f>VLOOKUP(B1377,辅助信息!E:I,4,FALSE)</f>
        <v>张瀚镭</v>
      </c>
      <c r="K1377" s="138">
        <f>VLOOKUP(J1377,辅助信息!H:I,2,FALSE)</f>
        <v>15884666220</v>
      </c>
      <c r="L1377" s="142" t="str">
        <f>VLOOKUP(B1377,辅助信息!E:J,6,FALSE)</f>
        <v>优先威钢发货,我方卸车,新老国标钢厂不加价可直发</v>
      </c>
      <c r="M1377" s="99">
        <v>45782</v>
      </c>
      <c r="O1377" s="66">
        <f ca="1" t="shared" si="65"/>
        <v>3</v>
      </c>
      <c r="P1377" s="66">
        <f ca="1" t="shared" si="66"/>
        <v>0</v>
      </c>
      <c r="Q1377" s="67" t="str">
        <f>VLOOKUP(B1377,辅助信息!E:M,9,FALSE)</f>
        <v>ZTWM-CDGS-XS-2024-0030-华西集采-简州大道</v>
      </c>
      <c r="R1377" s="132" t="str">
        <f>_xlfn._xlws.FILTER(辅助信息!D:D,辅助信息!E:E=B1377)</f>
        <v>华西简阳西城嘉苑</v>
      </c>
    </row>
    <row r="1378" spans="2:18">
      <c r="B1378" s="136" t="s">
        <v>81</v>
      </c>
      <c r="C1378" s="139">
        <v>45779</v>
      </c>
      <c r="D1378" s="138" t="s">
        <v>146</v>
      </c>
      <c r="E1378" s="138" t="str">
        <f>VLOOKUP(F1378,辅助信息!A:B,2,FALSE)</f>
        <v>螺纹钢</v>
      </c>
      <c r="F1378" s="136" t="s">
        <v>30</v>
      </c>
      <c r="G1378" s="137">
        <v>2</v>
      </c>
      <c r="H1378" s="140" t="str">
        <f>_xlfn.XLOOKUP(C1378&amp;F1378&amp;I1378&amp;J1378,'[1]2025年已发货'!$F:$F&amp;'[1]2025年已发货'!$C:$C&amp;'[1]2025年已发货'!$G:$G&amp;'[1]2025年已发货'!$H:$H,'[1]2025年已发货'!$E:$E,"未发货")</f>
        <v>未发货</v>
      </c>
      <c r="I1378" s="138" t="str">
        <f>VLOOKUP(B1378,辅助信息!E:I,3,FALSE)</f>
        <v>（华西简阳西城嘉苑）四川省成都市简阳市简城街道高屋村</v>
      </c>
      <c r="J1378" s="138" t="str">
        <f>VLOOKUP(B1378,辅助信息!E:I,4,FALSE)</f>
        <v>张瀚镭</v>
      </c>
      <c r="K1378" s="138">
        <f>VLOOKUP(J1378,辅助信息!H:I,2,FALSE)</f>
        <v>15884666220</v>
      </c>
      <c r="L1378" s="142" t="str">
        <f>VLOOKUP(B1378,辅助信息!E:J,6,FALSE)</f>
        <v>优先威钢发货,我方卸车,新老国标钢厂不加价可直发</v>
      </c>
      <c r="M1378" s="99">
        <v>45782</v>
      </c>
      <c r="O1378" s="66">
        <f ca="1" t="shared" si="65"/>
        <v>3</v>
      </c>
      <c r="P1378" s="66">
        <f ca="1" t="shared" si="66"/>
        <v>0</v>
      </c>
      <c r="Q1378" s="67" t="str">
        <f>VLOOKUP(B1378,辅助信息!E:M,9,FALSE)</f>
        <v>ZTWM-CDGS-XS-2024-0030-华西集采-简州大道</v>
      </c>
      <c r="R1378" s="132" t="str">
        <f>_xlfn._xlws.FILTER(辅助信息!D:D,辅助信息!E:E=B1378)</f>
        <v>华西简阳西城嘉苑</v>
      </c>
    </row>
    <row r="1379" spans="2:18">
      <c r="B1379" s="136" t="s">
        <v>81</v>
      </c>
      <c r="C1379" s="139">
        <v>45779</v>
      </c>
      <c r="D1379" s="138" t="s">
        <v>146</v>
      </c>
      <c r="E1379" s="138" t="str">
        <f>VLOOKUP(F1379,辅助信息!A:B,2,FALSE)</f>
        <v>螺纹钢</v>
      </c>
      <c r="F1379" s="136" t="s">
        <v>33</v>
      </c>
      <c r="G1379" s="137">
        <v>10</v>
      </c>
      <c r="H1379" s="140" t="str">
        <f>_xlfn.XLOOKUP(C1379&amp;F1379&amp;I1379&amp;J1379,'[1]2025年已发货'!$F:$F&amp;'[1]2025年已发货'!$C:$C&amp;'[1]2025年已发货'!$G:$G&amp;'[1]2025年已发货'!$H:$H,'[1]2025年已发货'!$E:$E,"未发货")</f>
        <v>未发货</v>
      </c>
      <c r="I1379" s="138" t="str">
        <f>VLOOKUP(B1379,辅助信息!E:I,3,FALSE)</f>
        <v>（华西简阳西城嘉苑）四川省成都市简阳市简城街道高屋村</v>
      </c>
      <c r="J1379" s="138" t="str">
        <f>VLOOKUP(B1379,辅助信息!E:I,4,FALSE)</f>
        <v>张瀚镭</v>
      </c>
      <c r="K1379" s="138">
        <f>VLOOKUP(J1379,辅助信息!H:I,2,FALSE)</f>
        <v>15884666220</v>
      </c>
      <c r="L1379" s="142" t="str">
        <f>VLOOKUP(B1379,辅助信息!E:J,6,FALSE)</f>
        <v>优先威钢发货,我方卸车,新老国标钢厂不加价可直发</v>
      </c>
      <c r="M1379" s="99">
        <v>45782</v>
      </c>
      <c r="O1379" s="66">
        <f ca="1" t="shared" si="65"/>
        <v>3</v>
      </c>
      <c r="P1379" s="66">
        <f ca="1" t="shared" si="66"/>
        <v>0</v>
      </c>
      <c r="Q1379" s="67" t="str">
        <f>VLOOKUP(B1379,辅助信息!E:M,9,FALSE)</f>
        <v>ZTWM-CDGS-XS-2024-0030-华西集采-简州大道</v>
      </c>
      <c r="R1379" s="132" t="str">
        <f>_xlfn._xlws.FILTER(辅助信息!D:D,辅助信息!E:E=B1379)</f>
        <v>华西简阳西城嘉苑</v>
      </c>
    </row>
    <row r="1380" spans="2:18">
      <c r="B1380" s="136" t="s">
        <v>81</v>
      </c>
      <c r="C1380" s="139">
        <v>45779</v>
      </c>
      <c r="D1380" s="138" t="s">
        <v>146</v>
      </c>
      <c r="E1380" s="138" t="str">
        <f>VLOOKUP(F1380,辅助信息!A:B,2,FALSE)</f>
        <v>螺纹钢</v>
      </c>
      <c r="F1380" s="136" t="s">
        <v>28</v>
      </c>
      <c r="G1380" s="137">
        <v>6</v>
      </c>
      <c r="H1380" s="140" t="str">
        <f>_xlfn.XLOOKUP(C1380&amp;F1380&amp;I1380&amp;J1380,'[1]2025年已发货'!$F:$F&amp;'[1]2025年已发货'!$C:$C&amp;'[1]2025年已发货'!$G:$G&amp;'[1]2025年已发货'!$H:$H,'[1]2025年已发货'!$E:$E,"未发货")</f>
        <v>未发货</v>
      </c>
      <c r="I1380" s="138" t="str">
        <f>VLOOKUP(B1380,辅助信息!E:I,3,FALSE)</f>
        <v>（华西简阳西城嘉苑）四川省成都市简阳市简城街道高屋村</v>
      </c>
      <c r="J1380" s="138" t="str">
        <f>VLOOKUP(B1380,辅助信息!E:I,4,FALSE)</f>
        <v>张瀚镭</v>
      </c>
      <c r="K1380" s="138">
        <f>VLOOKUP(J1380,辅助信息!H:I,2,FALSE)</f>
        <v>15884666220</v>
      </c>
      <c r="L1380" s="142" t="str">
        <f>VLOOKUP(B1380,辅助信息!E:J,6,FALSE)</f>
        <v>优先威钢发货,我方卸车,新老国标钢厂不加价可直发</v>
      </c>
      <c r="M1380" s="99">
        <v>45782</v>
      </c>
      <c r="O1380" s="66">
        <f ca="1" t="shared" si="65"/>
        <v>3</v>
      </c>
      <c r="P1380" s="66">
        <f ca="1" t="shared" si="66"/>
        <v>0</v>
      </c>
      <c r="Q1380" s="67" t="str">
        <f>VLOOKUP(B1380,辅助信息!E:M,9,FALSE)</f>
        <v>ZTWM-CDGS-XS-2024-0030-华西集采-简州大道</v>
      </c>
      <c r="R1380" s="132" t="str">
        <f>_xlfn._xlws.FILTER(辅助信息!D:D,辅助信息!E:E=B1380)</f>
        <v>华西简阳西城嘉苑</v>
      </c>
    </row>
    <row r="1381" spans="2:18">
      <c r="B1381" s="136" t="s">
        <v>81</v>
      </c>
      <c r="C1381" s="139">
        <v>45779</v>
      </c>
      <c r="D1381" s="138" t="s">
        <v>146</v>
      </c>
      <c r="E1381" s="138" t="str">
        <f>VLOOKUP(F1381,辅助信息!A:B,2,FALSE)</f>
        <v>螺纹钢</v>
      </c>
      <c r="F1381" s="136" t="s">
        <v>18</v>
      </c>
      <c r="G1381" s="137">
        <v>13</v>
      </c>
      <c r="H1381" s="140" t="str">
        <f>_xlfn.XLOOKUP(C1381&amp;F1381&amp;I1381&amp;J1381,'[1]2025年已发货'!$F:$F&amp;'[1]2025年已发货'!$C:$C&amp;'[1]2025年已发货'!$G:$G&amp;'[1]2025年已发货'!$H:$H,'[1]2025年已发货'!$E:$E,"未发货")</f>
        <v>未发货</v>
      </c>
      <c r="I1381" s="138" t="str">
        <f>VLOOKUP(B1381,辅助信息!E:I,3,FALSE)</f>
        <v>（华西简阳西城嘉苑）四川省成都市简阳市简城街道高屋村</v>
      </c>
      <c r="J1381" s="138" t="str">
        <f>VLOOKUP(B1381,辅助信息!E:I,4,FALSE)</f>
        <v>张瀚镭</v>
      </c>
      <c r="K1381" s="138">
        <f>VLOOKUP(J1381,辅助信息!H:I,2,FALSE)</f>
        <v>15884666220</v>
      </c>
      <c r="L1381" s="142" t="str">
        <f>VLOOKUP(B1381,辅助信息!E:J,6,FALSE)</f>
        <v>优先威钢发货,我方卸车,新老国标钢厂不加价可直发</v>
      </c>
      <c r="M1381" s="99">
        <v>45782</v>
      </c>
      <c r="O1381" s="66">
        <f ca="1" t="shared" si="65"/>
        <v>3</v>
      </c>
      <c r="P1381" s="66">
        <f ca="1" t="shared" si="66"/>
        <v>0</v>
      </c>
      <c r="Q1381" s="67" t="str">
        <f>VLOOKUP(B1381,辅助信息!E:M,9,FALSE)</f>
        <v>ZTWM-CDGS-XS-2024-0030-华西集采-简州大道</v>
      </c>
      <c r="R1381" s="132" t="str">
        <f>_xlfn._xlws.FILTER(辅助信息!D:D,辅助信息!E:E=B1381)</f>
        <v>华西简阳西城嘉苑</v>
      </c>
    </row>
    <row r="1382" spans="2:18">
      <c r="B1382" s="141" t="s">
        <v>106</v>
      </c>
      <c r="C1382" s="139">
        <v>45779</v>
      </c>
      <c r="D1382" s="118" t="s">
        <v>146</v>
      </c>
      <c r="E1382" s="118" t="str">
        <f>VLOOKUP(F1382,辅助信息!A:B,2,FALSE)</f>
        <v>盘螺</v>
      </c>
      <c r="F1382" s="47" t="s">
        <v>49</v>
      </c>
      <c r="G1382" s="43">
        <v>12.5</v>
      </c>
      <c r="H1382" s="140" t="str">
        <f>_xlfn.XLOOKUP(C1382&amp;F1382&amp;I1382&amp;J1382,'[1]2025年已发货'!$F:$F&amp;'[1]2025年已发货'!$C:$C&amp;'[1]2025年已发货'!$G:$G&amp;'[1]2025年已发货'!$H:$H,'[1]2025年已发货'!$E:$E,"未发货")</f>
        <v>未发货</v>
      </c>
      <c r="I1382" s="138" t="str">
        <f>VLOOKUP(B1382,辅助信息!E:I,3,FALSE)</f>
        <v>（五冶钢构宜宾高县月江镇建设项目）  四川省宜宾市高县月江镇刚记超市斜对面(还阳组团沪碳二期项目)</v>
      </c>
      <c r="J1382" s="138" t="str">
        <f>VLOOKUP(B1382,辅助信息!E:I,4,FALSE)</f>
        <v>张朝亮</v>
      </c>
      <c r="K1382" s="138">
        <f>VLOOKUP(J1382,辅助信息!H:I,2,FALSE)</f>
        <v>15228205853</v>
      </c>
      <c r="L1382" s="142" t="str">
        <f>VLOOKUP(B1382,辅助信息!E:J,6,FALSE)</f>
        <v>提前联系到场规格</v>
      </c>
      <c r="M1382" s="99">
        <v>45782</v>
      </c>
      <c r="O1382" s="66">
        <f ca="1" t="shared" ref="O1382:O1389" si="67">IF(OR(M1382="",N1382&lt;&gt;""),"",MAX(M1382-TODAY(),0))</f>
        <v>3</v>
      </c>
      <c r="P1382" s="66">
        <f ca="1" t="shared" ref="P1382:P1389" si="68">IF(M1382="","",IF(N1382&lt;&gt;"",MAX(N1382-M1382,0),IF(TODAY()&gt;M1382,TODAY()-M1382,0)))</f>
        <v>0</v>
      </c>
      <c r="Q1382" s="67" t="str">
        <f>VLOOKUP(B1382,辅助信息!E:M,9,FALSE)</f>
        <v>ZTWM-CDGS-XS-2024-0169-中冶西部钢构-宜宾市南溪区幸福路东路,高县月江镇建设项目</v>
      </c>
      <c r="R1382" s="132" t="str">
        <f>_xlfn._xlws.FILTER(辅助信息!D:D,辅助信息!E:E=B1382)</f>
        <v>五冶钢构-宜宾市南溪区高县月江镇建设项目</v>
      </c>
    </row>
    <row r="1383" spans="2:18">
      <c r="B1383" s="141" t="s">
        <v>106</v>
      </c>
      <c r="C1383" s="139">
        <v>45779</v>
      </c>
      <c r="D1383" s="118" t="s">
        <v>146</v>
      </c>
      <c r="E1383" s="118" t="str">
        <f>VLOOKUP(F1383,辅助信息!A:B,2,FALSE)</f>
        <v>盘螺</v>
      </c>
      <c r="F1383" s="47" t="s">
        <v>40</v>
      </c>
      <c r="G1383" s="43">
        <v>25</v>
      </c>
      <c r="H1383" s="140" t="str">
        <f>_xlfn.XLOOKUP(C1383&amp;F1383&amp;I1383&amp;J1383,'[1]2025年已发货'!$F:$F&amp;'[1]2025年已发货'!$C:$C&amp;'[1]2025年已发货'!$G:$G&amp;'[1]2025年已发货'!$H:$H,'[1]2025年已发货'!$E:$E,"未发货")</f>
        <v>未发货</v>
      </c>
      <c r="I1383" s="138" t="str">
        <f>VLOOKUP(B1383,辅助信息!E:I,3,FALSE)</f>
        <v>（五冶钢构宜宾高县月江镇建设项目）  四川省宜宾市高县月江镇刚记超市斜对面(还阳组团沪碳二期项目)</v>
      </c>
      <c r="J1383" s="138" t="str">
        <f>VLOOKUP(B1383,辅助信息!E:I,4,FALSE)</f>
        <v>张朝亮</v>
      </c>
      <c r="K1383" s="138">
        <f>VLOOKUP(J1383,辅助信息!H:I,2,FALSE)</f>
        <v>15228205853</v>
      </c>
      <c r="L1383" s="142" t="str">
        <f>VLOOKUP(B1383,辅助信息!E:J,6,FALSE)</f>
        <v>提前联系到场规格</v>
      </c>
      <c r="M1383" s="99">
        <v>45782</v>
      </c>
      <c r="O1383" s="66">
        <f ca="1" t="shared" si="67"/>
        <v>3</v>
      </c>
      <c r="P1383" s="66">
        <f ca="1" t="shared" si="68"/>
        <v>0</v>
      </c>
      <c r="Q1383" s="67" t="str">
        <f>VLOOKUP(B1383,辅助信息!E:M,9,FALSE)</f>
        <v>ZTWM-CDGS-XS-2024-0169-中冶西部钢构-宜宾市南溪区幸福路东路,高县月江镇建设项目</v>
      </c>
      <c r="R1383" s="132" t="str">
        <f>_xlfn._xlws.FILTER(辅助信息!D:D,辅助信息!E:E=B1383)</f>
        <v>五冶钢构-宜宾市南溪区高县月江镇建设项目</v>
      </c>
    </row>
    <row r="1384" spans="2:18">
      <c r="B1384" s="141" t="s">
        <v>106</v>
      </c>
      <c r="C1384" s="139">
        <v>45779</v>
      </c>
      <c r="D1384" s="118" t="s">
        <v>146</v>
      </c>
      <c r="E1384" s="118" t="str">
        <f>VLOOKUP(F1384,辅助信息!A:B,2,FALSE)</f>
        <v>盘螺</v>
      </c>
      <c r="F1384" s="47" t="s">
        <v>41</v>
      </c>
      <c r="G1384" s="43">
        <v>5</v>
      </c>
      <c r="H1384" s="140" t="str">
        <f>_xlfn.XLOOKUP(C1384&amp;F1384&amp;I1384&amp;J1384,'[1]2025年已发货'!$F:$F&amp;'[1]2025年已发货'!$C:$C&amp;'[1]2025年已发货'!$G:$G&amp;'[1]2025年已发货'!$H:$H,'[1]2025年已发货'!$E:$E,"未发货")</f>
        <v>未发货</v>
      </c>
      <c r="I1384" s="138" t="str">
        <f>VLOOKUP(B1384,辅助信息!E:I,3,FALSE)</f>
        <v>（五冶钢构宜宾高县月江镇建设项目）  四川省宜宾市高县月江镇刚记超市斜对面(还阳组团沪碳二期项目)</v>
      </c>
      <c r="J1384" s="138" t="str">
        <f>VLOOKUP(B1384,辅助信息!E:I,4,FALSE)</f>
        <v>张朝亮</v>
      </c>
      <c r="K1384" s="138">
        <f>VLOOKUP(J1384,辅助信息!H:I,2,FALSE)</f>
        <v>15228205853</v>
      </c>
      <c r="L1384" s="142" t="str">
        <f>VLOOKUP(B1384,辅助信息!E:J,6,FALSE)</f>
        <v>提前联系到场规格</v>
      </c>
      <c r="M1384" s="99">
        <v>45782</v>
      </c>
      <c r="O1384" s="66">
        <f ca="1" t="shared" si="67"/>
        <v>3</v>
      </c>
      <c r="P1384" s="66">
        <f ca="1" t="shared" si="68"/>
        <v>0</v>
      </c>
      <c r="Q1384" s="67" t="str">
        <f>VLOOKUP(B1384,辅助信息!E:M,9,FALSE)</f>
        <v>ZTWM-CDGS-XS-2024-0169-中冶西部钢构-宜宾市南溪区幸福路东路,高县月江镇建设项目</v>
      </c>
      <c r="R1384" s="132" t="str">
        <f>_xlfn._xlws.FILTER(辅助信息!D:D,辅助信息!E:E=B1384)</f>
        <v>五冶钢构-宜宾市南溪区高县月江镇建设项目</v>
      </c>
    </row>
    <row r="1385" spans="2:18">
      <c r="B1385" s="141" t="s">
        <v>106</v>
      </c>
      <c r="C1385" s="139">
        <v>45779</v>
      </c>
      <c r="D1385" s="118" t="s">
        <v>146</v>
      </c>
      <c r="E1385" s="118" t="str">
        <f>VLOOKUP(F1385,辅助信息!A:B,2,FALSE)</f>
        <v>螺纹钢</v>
      </c>
      <c r="F1385" s="47" t="s">
        <v>19</v>
      </c>
      <c r="G1385" s="43">
        <v>6</v>
      </c>
      <c r="H1385" s="140" t="str">
        <f>_xlfn.XLOOKUP(C1385&amp;F1385&amp;I1385&amp;J1385,'[1]2025年已发货'!$F:$F&amp;'[1]2025年已发货'!$C:$C&amp;'[1]2025年已发货'!$G:$G&amp;'[1]2025年已发货'!$H:$H,'[1]2025年已发货'!$E:$E,"未发货")</f>
        <v>未发货</v>
      </c>
      <c r="I1385" s="138" t="str">
        <f>VLOOKUP(B1385,辅助信息!E:I,3,FALSE)</f>
        <v>（五冶钢构宜宾高县月江镇建设项目）  四川省宜宾市高县月江镇刚记超市斜对面(还阳组团沪碳二期项目)</v>
      </c>
      <c r="J1385" s="138" t="str">
        <f>VLOOKUP(B1385,辅助信息!E:I,4,FALSE)</f>
        <v>张朝亮</v>
      </c>
      <c r="K1385" s="138">
        <f>VLOOKUP(J1385,辅助信息!H:I,2,FALSE)</f>
        <v>15228205853</v>
      </c>
      <c r="L1385" s="142" t="str">
        <f>VLOOKUP(B1385,辅助信息!E:J,6,FALSE)</f>
        <v>提前联系到场规格</v>
      </c>
      <c r="M1385" s="99">
        <v>45782</v>
      </c>
      <c r="O1385" s="66">
        <f ca="1" t="shared" si="67"/>
        <v>3</v>
      </c>
      <c r="P1385" s="66">
        <f ca="1" t="shared" si="68"/>
        <v>0</v>
      </c>
      <c r="Q1385" s="67" t="str">
        <f>VLOOKUP(B1385,辅助信息!E:M,9,FALSE)</f>
        <v>ZTWM-CDGS-XS-2024-0169-中冶西部钢构-宜宾市南溪区幸福路东路,高县月江镇建设项目</v>
      </c>
      <c r="R1385" s="132" t="str">
        <f>_xlfn._xlws.FILTER(辅助信息!D:D,辅助信息!E:E=B1385)</f>
        <v>五冶钢构-宜宾市南溪区高县月江镇建设项目</v>
      </c>
    </row>
    <row r="1386" spans="2:18">
      <c r="B1386" s="141" t="s">
        <v>106</v>
      </c>
      <c r="C1386" s="139">
        <v>45779</v>
      </c>
      <c r="D1386" s="118" t="s">
        <v>146</v>
      </c>
      <c r="E1386" s="118" t="str">
        <f>VLOOKUP(F1386,辅助信息!A:B,2,FALSE)</f>
        <v>螺纹钢</v>
      </c>
      <c r="F1386" s="47" t="s">
        <v>32</v>
      </c>
      <c r="G1386" s="43">
        <v>14</v>
      </c>
      <c r="H1386" s="140" t="str">
        <f>_xlfn.XLOOKUP(C1386&amp;F1386&amp;I1386&amp;J1386,'[1]2025年已发货'!$F:$F&amp;'[1]2025年已发货'!$C:$C&amp;'[1]2025年已发货'!$G:$G&amp;'[1]2025年已发货'!$H:$H,'[1]2025年已发货'!$E:$E,"未发货")</f>
        <v>未发货</v>
      </c>
      <c r="I1386" s="138" t="str">
        <f>VLOOKUP(B1386,辅助信息!E:I,3,FALSE)</f>
        <v>（五冶钢构宜宾高县月江镇建设项目）  四川省宜宾市高县月江镇刚记超市斜对面(还阳组团沪碳二期项目)</v>
      </c>
      <c r="J1386" s="138" t="str">
        <f>VLOOKUP(B1386,辅助信息!E:I,4,FALSE)</f>
        <v>张朝亮</v>
      </c>
      <c r="K1386" s="138">
        <f>VLOOKUP(J1386,辅助信息!H:I,2,FALSE)</f>
        <v>15228205853</v>
      </c>
      <c r="L1386" s="142" t="str">
        <f>VLOOKUP(B1386,辅助信息!E:J,6,FALSE)</f>
        <v>提前联系到场规格</v>
      </c>
      <c r="M1386" s="99">
        <v>45782</v>
      </c>
      <c r="O1386" s="66">
        <f ca="1" t="shared" si="67"/>
        <v>3</v>
      </c>
      <c r="P1386" s="66">
        <f ca="1" t="shared" si="68"/>
        <v>0</v>
      </c>
      <c r="Q1386" s="67" t="str">
        <f>VLOOKUP(B1386,辅助信息!E:M,9,FALSE)</f>
        <v>ZTWM-CDGS-XS-2024-0169-中冶西部钢构-宜宾市南溪区幸福路东路,高县月江镇建设项目</v>
      </c>
      <c r="R1386" s="132" t="str">
        <f>_xlfn._xlws.FILTER(辅助信息!D:D,辅助信息!E:E=B1386)</f>
        <v>五冶钢构-宜宾市南溪区高县月江镇建设项目</v>
      </c>
    </row>
    <row r="1387" spans="2:18">
      <c r="B1387" s="141" t="s">
        <v>106</v>
      </c>
      <c r="C1387" s="139">
        <v>45779</v>
      </c>
      <c r="D1387" s="118" t="s">
        <v>146</v>
      </c>
      <c r="E1387" s="118" t="str">
        <f>VLOOKUP(F1387,辅助信息!A:B,2,FALSE)</f>
        <v>螺纹钢</v>
      </c>
      <c r="F1387" s="47" t="s">
        <v>30</v>
      </c>
      <c r="G1387" s="43">
        <v>9</v>
      </c>
      <c r="H1387" s="140" t="str">
        <f>_xlfn.XLOOKUP(C1387&amp;F1387&amp;I1387&amp;J1387,'[1]2025年已发货'!$F:$F&amp;'[1]2025年已发货'!$C:$C&amp;'[1]2025年已发货'!$G:$G&amp;'[1]2025年已发货'!$H:$H,'[1]2025年已发货'!$E:$E,"未发货")</f>
        <v>未发货</v>
      </c>
      <c r="I1387" s="138" t="str">
        <f>VLOOKUP(B1387,辅助信息!E:I,3,FALSE)</f>
        <v>（五冶钢构宜宾高县月江镇建设项目）  四川省宜宾市高县月江镇刚记超市斜对面(还阳组团沪碳二期项目)</v>
      </c>
      <c r="J1387" s="138" t="str">
        <f>VLOOKUP(B1387,辅助信息!E:I,4,FALSE)</f>
        <v>张朝亮</v>
      </c>
      <c r="K1387" s="138">
        <f>VLOOKUP(J1387,辅助信息!H:I,2,FALSE)</f>
        <v>15228205853</v>
      </c>
      <c r="L1387" s="142" t="str">
        <f>VLOOKUP(B1387,辅助信息!E:J,6,FALSE)</f>
        <v>提前联系到场规格</v>
      </c>
      <c r="M1387" s="99">
        <v>45782</v>
      </c>
      <c r="O1387" s="66">
        <f ca="1" t="shared" si="67"/>
        <v>3</v>
      </c>
      <c r="P1387" s="66">
        <f ca="1" t="shared" si="68"/>
        <v>0</v>
      </c>
      <c r="Q1387" s="67" t="str">
        <f>VLOOKUP(B1387,辅助信息!E:M,9,FALSE)</f>
        <v>ZTWM-CDGS-XS-2024-0169-中冶西部钢构-宜宾市南溪区幸福路东路,高县月江镇建设项目</v>
      </c>
      <c r="R1387" s="132" t="str">
        <f>_xlfn._xlws.FILTER(辅助信息!D:D,辅助信息!E:E=B1387)</f>
        <v>五冶钢构-宜宾市南溪区高县月江镇建设项目</v>
      </c>
    </row>
    <row r="1388" spans="2:18">
      <c r="B1388" s="141" t="s">
        <v>107</v>
      </c>
      <c r="C1388" s="139">
        <v>45779</v>
      </c>
      <c r="D1388" s="118" t="s">
        <v>146</v>
      </c>
      <c r="E1388" s="118" t="str">
        <f>VLOOKUP(F1388,辅助信息!A:B,2,FALSE)</f>
        <v>盘螺</v>
      </c>
      <c r="F1388" s="47" t="s">
        <v>41</v>
      </c>
      <c r="G1388" s="43">
        <v>12</v>
      </c>
      <c r="H1388" s="140" t="str">
        <f>_xlfn.XLOOKUP(C1388&amp;F1388&amp;I1388&amp;J1388,'[1]2025年已发货'!$F:$F&amp;'[1]2025年已发货'!$C:$C&amp;'[1]2025年已发货'!$G:$G&amp;'[1]2025年已发货'!$H:$H,'[1]2025年已发货'!$E:$E,"未发货")</f>
        <v>未发货</v>
      </c>
      <c r="I1388" s="138" t="str">
        <f>VLOOKUP(B1388,辅助信息!E:I,3,FALSE)</f>
        <v>(五冶钢构宜宾高县月江镇建设项目-2)四川省宜宾市高县月江镇高县宜宾保润汽车维修服务有限公司西南(S436西)(污水管网项目)</v>
      </c>
      <c r="J1388" s="138" t="str">
        <f>VLOOKUP(B1388,辅助信息!E:I,4,FALSE)</f>
        <v>张朝亮</v>
      </c>
      <c r="K1388" s="138">
        <f>VLOOKUP(J1388,辅助信息!H:I,2,FALSE)</f>
        <v>15228205853</v>
      </c>
      <c r="L1388" s="142" t="str">
        <f>VLOOKUP(B1388,辅助信息!E:J,6,FALSE)</f>
        <v>送货单要求：送货单位：宜宾罗投资产管理有限公司,收货单位：中国五冶集团有限公司,装货前联系收货人核实到场规格</v>
      </c>
      <c r="M1388" s="99">
        <v>45782</v>
      </c>
      <c r="O1388" s="66">
        <f ca="1" t="shared" si="67"/>
        <v>3</v>
      </c>
      <c r="P1388" s="66">
        <f ca="1" t="shared" si="68"/>
        <v>0</v>
      </c>
      <c r="Q1388" s="67" t="str">
        <f>VLOOKUP(B1388,辅助信息!E:M,9,FALSE)</f>
        <v>ZTWM-CDGS-XS-2024-0169-中冶西部钢构-宜宾市南溪区幸福路东路,高县月江镇建设项目</v>
      </c>
      <c r="R1388" s="132" t="str">
        <f>_xlfn._xlws.FILTER(辅助信息!D:D,辅助信息!E:E=B1388)</f>
        <v>五冶钢构-宜宾市南溪区高县月江镇建设项目</v>
      </c>
    </row>
    <row r="1389" spans="2:18">
      <c r="B1389" s="141" t="s">
        <v>107</v>
      </c>
      <c r="C1389" s="139">
        <v>45779</v>
      </c>
      <c r="D1389" s="118" t="s">
        <v>146</v>
      </c>
      <c r="E1389" s="118" t="str">
        <f>VLOOKUP(F1389,辅助信息!A:B,2,FALSE)</f>
        <v>螺纹钢</v>
      </c>
      <c r="F1389" s="47" t="s">
        <v>18</v>
      </c>
      <c r="G1389" s="43">
        <v>21</v>
      </c>
      <c r="H1389" s="140" t="str">
        <f>_xlfn.XLOOKUP(C1389&amp;F1389&amp;I1389&amp;J1389,'[1]2025年已发货'!$F:$F&amp;'[1]2025年已发货'!$C:$C&amp;'[1]2025年已发货'!$G:$G&amp;'[1]2025年已发货'!$H:$H,'[1]2025年已发货'!$E:$E,"未发货")</f>
        <v>未发货</v>
      </c>
      <c r="I1389" s="138" t="str">
        <f>VLOOKUP(B1389,辅助信息!E:I,3,FALSE)</f>
        <v>(五冶钢构宜宾高县月江镇建设项目-2)四川省宜宾市高县月江镇高县宜宾保润汽车维修服务有限公司西南(S436西)(污水管网项目)</v>
      </c>
      <c r="J1389" s="138" t="str">
        <f>VLOOKUP(B1389,辅助信息!E:I,4,FALSE)</f>
        <v>张朝亮</v>
      </c>
      <c r="K1389" s="138">
        <f>VLOOKUP(J1389,辅助信息!H:I,2,FALSE)</f>
        <v>15228205853</v>
      </c>
      <c r="L1389" s="142" t="str">
        <f>VLOOKUP(B1389,辅助信息!E:J,6,FALSE)</f>
        <v>送货单要求：送货单位：宜宾罗投资产管理有限公司,收货单位：中国五冶集团有限公司,装货前联系收货人核实到场规格</v>
      </c>
      <c r="M1389" s="99">
        <v>45782</v>
      </c>
      <c r="O1389" s="66">
        <f ca="1" t="shared" si="67"/>
        <v>3</v>
      </c>
      <c r="P1389" s="66">
        <f ca="1" t="shared" si="68"/>
        <v>0</v>
      </c>
      <c r="Q1389" s="67" t="str">
        <f>VLOOKUP(B1389,辅助信息!E:M,9,FALSE)</f>
        <v>ZTWM-CDGS-XS-2024-0169-中冶西部钢构-宜宾市南溪区幸福路东路,高县月江镇建设项目</v>
      </c>
      <c r="R1389" s="132" t="str">
        <f>_xlfn._xlws.FILTER(辅助信息!D:D,辅助信息!E:E=B1389)</f>
        <v>五冶钢构-宜宾市南溪区高县月江镇建设项目</v>
      </c>
    </row>
  </sheetData>
  <autoFilter ref="A1:Q1381">
    <filterColumn colId="2">
      <filters>
        <dateGroupItem year="2025" month="5" day="2"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0" operator="lessThan">
      <formula>TODAY()</formula>
    </cfRule>
  </conditionalFormatting>
  <conditionalFormatting sqref="R1">
    <cfRule type="cellIs" dxfId="0" priority="95" operator="lessThan">
      <formula>TODAY()</formula>
    </cfRule>
  </conditionalFormatting>
  <conditionalFormatting sqref="L14:O14">
    <cfRule type="containsText" dxfId="1" priority="907" operator="between" text="送货车型9.6米">
      <formula>NOT(ISERROR(SEARCH("送货车型9.6米",L14)))</formula>
    </cfRule>
  </conditionalFormatting>
  <conditionalFormatting sqref="L28:O28">
    <cfRule type="containsText" dxfId="1" priority="903" operator="between" text="送货车型9.6米">
      <formula>NOT(ISERROR(SEARCH("送货车型9.6米",L28)))</formula>
    </cfRule>
  </conditionalFormatting>
  <conditionalFormatting sqref="L32:O32">
    <cfRule type="containsText" dxfId="1" priority="902" operator="between" text="送货车型9.6米">
      <formula>NOT(ISERROR(SEARCH("送货车型9.6米",L32)))</formula>
    </cfRule>
  </conditionalFormatting>
  <conditionalFormatting sqref="L40:O40">
    <cfRule type="containsText" dxfId="1" priority="899" operator="between" text="送货车型9.6米">
      <formula>NOT(ISERROR(SEARCH("送货车型9.6米",L40)))</formula>
    </cfRule>
  </conditionalFormatting>
  <conditionalFormatting sqref="L45:O45">
    <cfRule type="containsText" dxfId="1" priority="901" operator="between" text="送货车型9.6米">
      <formula>NOT(ISERROR(SEARCH("送货车型9.6米",L45)))</formula>
    </cfRule>
  </conditionalFormatting>
  <conditionalFormatting sqref="L50:O50">
    <cfRule type="containsText" dxfId="1" priority="898" operator="between" text="送货车型9.6米">
      <formula>NOT(ISERROR(SEARCH("送货车型9.6米",L50)))</formula>
    </cfRule>
  </conditionalFormatting>
  <conditionalFormatting sqref="F72">
    <cfRule type="containsText" dxfId="2" priority="896" operator="between" text="12m">
      <formula>NOT(ISERROR(SEARCH("12m",F72)))</formula>
    </cfRule>
    <cfRule type="containsText" dxfId="3" priority="897" operator="between" text="HRB500E">
      <formula>NOT(ISERROR(SEARCH("HRB500E",F72)))</formula>
    </cfRule>
  </conditionalFormatting>
  <conditionalFormatting sqref="L85:O85">
    <cfRule type="containsText" dxfId="1" priority="893" operator="between" text="送货车型9.6米">
      <formula>NOT(ISERROR(SEARCH("送货车型9.6米",L85)))</formula>
    </cfRule>
  </conditionalFormatting>
  <conditionalFormatting sqref="L89:O89">
    <cfRule type="containsText" dxfId="1" priority="892" operator="between" text="送货车型9.6米">
      <formula>NOT(ISERROR(SEARCH("送货车型9.6米",L89)))</formula>
    </cfRule>
  </conditionalFormatting>
  <conditionalFormatting sqref="L166:O166">
    <cfRule type="containsText" dxfId="1" priority="888" operator="between" text="送货车型9.6米">
      <formula>NOT(ISERROR(SEARCH("送货车型9.6米",L166)))</formula>
    </cfRule>
  </conditionalFormatting>
  <conditionalFormatting sqref="L174:O174">
    <cfRule type="containsText" dxfId="1" priority="884" operator="between" text="送货车型9.6米">
      <formula>NOT(ISERROR(SEARCH("送货车型9.6米",L174)))</formula>
    </cfRule>
  </conditionalFormatting>
  <conditionalFormatting sqref="L178:O178">
    <cfRule type="containsText" dxfId="1" priority="883" operator="between" text="送货车型9.6米">
      <formula>NOT(ISERROR(SEARCH("送货车型9.6米",L178)))</formula>
    </cfRule>
  </conditionalFormatting>
  <conditionalFormatting sqref="L185:O185">
    <cfRule type="containsText" dxfId="1" priority="882" operator="between" text="送货车型9.6米">
      <formula>NOT(ISERROR(SEARCH("送货车型9.6米",L185)))</formula>
    </cfRule>
  </conditionalFormatting>
  <conditionalFormatting sqref="L186:O186">
    <cfRule type="containsText" dxfId="1" priority="881" operator="between" text="送货车型9.6米">
      <formula>NOT(ISERROR(SEARCH("送货车型9.6米",L186)))</formula>
    </cfRule>
  </conditionalFormatting>
  <conditionalFormatting sqref="L188:O188">
    <cfRule type="containsText" dxfId="1" priority="887" operator="between" text="送货车型9.6米">
      <formula>NOT(ISERROR(SEARCH("送货车型9.6米",L188)))</formula>
    </cfRule>
  </conditionalFormatting>
  <conditionalFormatting sqref="L193:O193">
    <cfRule type="containsText" dxfId="1" priority="880" operator="between" text="送货车型9.6米">
      <formula>NOT(ISERROR(SEARCH("送货车型9.6米",L193)))</formula>
    </cfRule>
  </conditionalFormatting>
  <conditionalFormatting sqref="L197:O197">
    <cfRule type="containsText" dxfId="1" priority="879" operator="between" text="送货车型9.6米">
      <formula>NOT(ISERROR(SEARCH("送货车型9.6米",L197)))</formula>
    </cfRule>
  </conditionalFormatting>
  <conditionalFormatting sqref="L200:O200">
    <cfRule type="containsText" dxfId="1" priority="878" operator="between" text="送货车型9.6米">
      <formula>NOT(ISERROR(SEARCH("送货车型9.6米",L200)))</formula>
    </cfRule>
  </conditionalFormatting>
  <conditionalFormatting sqref="C233">
    <cfRule type="timePeriod" dxfId="4" priority="866" timePeriod="yesterday">
      <formula>FLOOR(C233,1)=TODAY()-1</formula>
    </cfRule>
  </conditionalFormatting>
  <conditionalFormatting sqref="C262">
    <cfRule type="timePeriod" dxfId="4" priority="869" timePeriod="yesterday">
      <formula>FLOOR(C262,1)=TODAY()-1</formula>
    </cfRule>
  </conditionalFormatting>
  <conditionalFormatting sqref="C266">
    <cfRule type="timePeriod" dxfId="4" priority="868" timePeriod="yesterday">
      <formula>FLOOR(C266,1)=TODAY()-1</formula>
    </cfRule>
  </conditionalFormatting>
  <conditionalFormatting sqref="L270:O270">
    <cfRule type="containsText" dxfId="1" priority="859" operator="between" text="送货车型9.6米">
      <formula>NOT(ISERROR(SEARCH("送货车型9.6米",L270)))</formula>
    </cfRule>
  </conditionalFormatting>
  <conditionalFormatting sqref="L274:O274">
    <cfRule type="containsText" dxfId="1" priority="858" operator="between" text="送货车型9.6米">
      <formula>NOT(ISERROR(SEARCH("送货车型9.6米",L274)))</formula>
    </cfRule>
  </conditionalFormatting>
  <conditionalFormatting sqref="L278:O278">
    <cfRule type="containsText" dxfId="1" priority="857" operator="between" text="送货车型9.6米">
      <formula>NOT(ISERROR(SEARCH("送货车型9.6米",L278)))</formula>
    </cfRule>
  </conditionalFormatting>
  <conditionalFormatting sqref="L284:O284">
    <cfRule type="containsText" dxfId="1" priority="856" operator="between" text="送货车型9.6米">
      <formula>NOT(ISERROR(SEARCH("送货车型9.6米",L284)))</formula>
    </cfRule>
  </conditionalFormatting>
  <conditionalFormatting sqref="L288:O288">
    <cfRule type="containsText" dxfId="1" priority="855" operator="between" text="送货车型9.6米">
      <formula>NOT(ISERROR(SEARCH("送货车型9.6米",L288)))</formula>
    </cfRule>
  </conditionalFormatting>
  <conditionalFormatting sqref="L290:O290">
    <cfRule type="containsText" dxfId="1" priority="854" operator="between" text="送货车型9.6米">
      <formula>NOT(ISERROR(SEARCH("送货车型9.6米",L290)))</formula>
    </cfRule>
  </conditionalFormatting>
  <conditionalFormatting sqref="L295:O295">
    <cfRule type="containsText" dxfId="1" priority="853" operator="between" text="送货车型9.6米">
      <formula>NOT(ISERROR(SEARCH("送货车型9.6米",L295)))</formula>
    </cfRule>
  </conditionalFormatting>
  <conditionalFormatting sqref="L299:O299">
    <cfRule type="containsText" dxfId="1" priority="852" operator="between" text="送货车型9.6米">
      <formula>NOT(ISERROR(SEARCH("送货车型9.6米",L299)))</formula>
    </cfRule>
  </conditionalFormatting>
  <conditionalFormatting sqref="L307:O307">
    <cfRule type="containsText" dxfId="1" priority="851" operator="between" text="送货车型9.6米">
      <formula>NOT(ISERROR(SEARCH("送货车型9.6米",L307)))</formula>
    </cfRule>
  </conditionalFormatting>
  <conditionalFormatting sqref="L310:O310">
    <cfRule type="containsText" dxfId="1" priority="850" operator="between" text="送货车型9.6米">
      <formula>NOT(ISERROR(SEARCH("送货车型9.6米",L310)))</formula>
    </cfRule>
  </conditionalFormatting>
  <conditionalFormatting sqref="L328">
    <cfRule type="containsText" dxfId="1" priority="848" operator="between" text="送货车型9.6米">
      <formula>NOT(ISERROR(SEARCH("送货车型9.6米",L328)))</formula>
    </cfRule>
  </conditionalFormatting>
  <conditionalFormatting sqref="L332">
    <cfRule type="containsText" dxfId="1" priority="845" operator="between" text="送货车型9.6米">
      <formula>NOT(ISERROR(SEARCH("送货车型9.6米",L332)))</formula>
    </cfRule>
  </conditionalFormatting>
  <conditionalFormatting sqref="C353">
    <cfRule type="timePeriod" dxfId="4" priority="826" timePeriod="yesterday">
      <formula>FLOOR(C353,1)=TODAY()-1</formula>
    </cfRule>
  </conditionalFormatting>
  <conditionalFormatting sqref="L353">
    <cfRule type="containsText" dxfId="1" priority="837" operator="between" text="送货车型9.6米">
      <formula>NOT(ISERROR(SEARCH("送货车型9.6米",L353)))</formula>
    </cfRule>
  </conditionalFormatting>
  <conditionalFormatting sqref="M353">
    <cfRule type="containsText" dxfId="1" priority="814" operator="between" text="送货车型9.6米">
      <formula>NOT(ISERROR(SEARCH("送货车型9.6米",M353)))</formula>
    </cfRule>
  </conditionalFormatting>
  <conditionalFormatting sqref="N353">
    <cfRule type="containsText" dxfId="1" priority="822" operator="between" text="送货车型9.6米">
      <formula>NOT(ISERROR(SEARCH("送货车型9.6米",N353)))</formula>
    </cfRule>
  </conditionalFormatting>
  <conditionalFormatting sqref="O353">
    <cfRule type="containsText" dxfId="1" priority="818" operator="between" text="送货车型9.6米">
      <formula>NOT(ISERROR(SEARCH("送货车型9.6米",O353)))</formula>
    </cfRule>
  </conditionalFormatting>
  <conditionalFormatting sqref="C354">
    <cfRule type="timePeriod" dxfId="4" priority="825" timePeriod="yesterday">
      <formula>FLOOR(C354,1)=TODAY()-1</formula>
    </cfRule>
  </conditionalFormatting>
  <conditionalFormatting sqref="M354">
    <cfRule type="containsText" dxfId="1" priority="813" operator="between" text="送货车型9.6米">
      <formula>NOT(ISERROR(SEARCH("送货车型9.6米",M354)))</formula>
    </cfRule>
  </conditionalFormatting>
  <conditionalFormatting sqref="N354">
    <cfRule type="containsText" dxfId="1" priority="821" operator="between" text="送货车型9.6米">
      <formula>NOT(ISERROR(SEARCH("送货车型9.6米",N354)))</formula>
    </cfRule>
  </conditionalFormatting>
  <conditionalFormatting sqref="O354">
    <cfRule type="containsText" dxfId="1" priority="817" operator="between" text="送货车型9.6米">
      <formula>NOT(ISERROR(SEARCH("送货车型9.6米",O354)))</formula>
    </cfRule>
  </conditionalFormatting>
  <conditionalFormatting sqref="C355">
    <cfRule type="timePeriod" dxfId="4" priority="824" timePeriod="yesterday">
      <formula>FLOOR(C355,1)=TODAY()-1</formula>
    </cfRule>
  </conditionalFormatting>
  <conditionalFormatting sqref="M355">
    <cfRule type="containsText" dxfId="1" priority="812" operator="between" text="送货车型9.6米">
      <formula>NOT(ISERROR(SEARCH("送货车型9.6米",M355)))</formula>
    </cfRule>
  </conditionalFormatting>
  <conditionalFormatting sqref="N355">
    <cfRule type="containsText" dxfId="1" priority="820" operator="between" text="送货车型9.6米">
      <formula>NOT(ISERROR(SEARCH("送货车型9.6米",N355)))</formula>
    </cfRule>
  </conditionalFormatting>
  <conditionalFormatting sqref="O355">
    <cfRule type="containsText" dxfId="1" priority="816" operator="between" text="送货车型9.6米">
      <formula>NOT(ISERROR(SEARCH("送货车型9.6米",O355)))</formula>
    </cfRule>
  </conditionalFormatting>
  <conditionalFormatting sqref="C356">
    <cfRule type="timePeriod" dxfId="4" priority="823" timePeriod="yesterday">
      <formula>FLOOR(C356,1)=TODAY()-1</formula>
    </cfRule>
  </conditionalFormatting>
  <conditionalFormatting sqref="M356">
    <cfRule type="containsText" dxfId="1" priority="811" operator="between" text="送货车型9.6米">
      <formula>NOT(ISERROR(SEARCH("送货车型9.6米",M356)))</formula>
    </cfRule>
  </conditionalFormatting>
  <conditionalFormatting sqref="N356">
    <cfRule type="containsText" dxfId="1" priority="819" operator="between" text="送货车型9.6米">
      <formula>NOT(ISERROR(SEARCH("送货车型9.6米",N356)))</formula>
    </cfRule>
  </conditionalFormatting>
  <conditionalFormatting sqref="O356">
    <cfRule type="containsText" dxfId="1" priority="815" operator="between" text="送货车型9.6米">
      <formula>NOT(ISERROR(SEARCH("送货车型9.6米",O356)))</formula>
    </cfRule>
  </conditionalFormatting>
  <conditionalFormatting sqref="L357">
    <cfRule type="containsText" dxfId="1" priority="836" operator="between" text="送货车型9.6米">
      <formula>NOT(ISERROR(SEARCH("送货车型9.6米",L357)))</formula>
    </cfRule>
  </conditionalFormatting>
  <conditionalFormatting sqref="L362">
    <cfRule type="containsText" dxfId="1" priority="835" operator="between" text="送货车型9.6米">
      <formula>NOT(ISERROR(SEARCH("送货车型9.6米",L362)))</formula>
    </cfRule>
  </conditionalFormatting>
  <conditionalFormatting sqref="L365">
    <cfRule type="containsText" dxfId="1" priority="834" operator="between" text="送货车型9.6米">
      <formula>NOT(ISERROR(SEARCH("送货车型9.6米",L365)))</formula>
    </cfRule>
  </conditionalFormatting>
  <conditionalFormatting sqref="L368">
    <cfRule type="containsText" dxfId="1" priority="833" operator="between" text="送货车型9.6米">
      <formula>NOT(ISERROR(SEARCH("送货车型9.6米",L368)))</formula>
    </cfRule>
  </conditionalFormatting>
  <conditionalFormatting sqref="L395">
    <cfRule type="containsText" dxfId="1" priority="804" operator="between" text="送货车型9.6米">
      <formula>NOT(ISERROR(SEARCH("送货车型9.6米",L395)))</formula>
    </cfRule>
  </conditionalFormatting>
  <conditionalFormatting sqref="L417:O417">
    <cfRule type="containsText" dxfId="1" priority="796" operator="between" text="送货车型9.6米">
      <formula>NOT(ISERROR(SEARCH("送货车型9.6米",L417)))</formula>
    </cfRule>
  </conditionalFormatting>
  <conditionalFormatting sqref="L509">
    <cfRule type="containsText" dxfId="1" priority="794" operator="between" text="送货车型9.6米">
      <formula>NOT(ISERROR(SEARCH("送货车型9.6米",L509)))</formula>
    </cfRule>
  </conditionalFormatting>
  <conditionalFormatting sqref="L559">
    <cfRule type="containsText" dxfId="1" priority="793" operator="between" text="送货车型9.6米">
      <formula>NOT(ISERROR(SEARCH("送货车型9.6米",L559)))</formula>
    </cfRule>
  </conditionalFormatting>
  <conditionalFormatting sqref="M693:O693">
    <cfRule type="containsText" dxfId="1" priority="786" operator="between" text="送货车型9.6米">
      <formula>NOT(ISERROR(SEARCH("送货车型9.6米",M693)))</formula>
    </cfRule>
  </conditionalFormatting>
  <conditionalFormatting sqref="L702">
    <cfRule type="containsText" dxfId="1" priority="788" operator="between" text="送货车型9.6米">
      <formula>NOT(ISERROR(SEARCH("送货车型9.6米",L702)))</formula>
    </cfRule>
  </conditionalFormatting>
  <conditionalFormatting sqref="M702:O702">
    <cfRule type="containsText" dxfId="1" priority="784" operator="between" text="送货车型9.6米">
      <formula>NOT(ISERROR(SEARCH("送货车型9.6米",M702)))</formula>
    </cfRule>
  </conditionalFormatting>
  <conditionalFormatting sqref="M703:O703">
    <cfRule type="containsText" dxfId="1" priority="783" operator="between" text="送货车型9.6米">
      <formula>NOT(ISERROR(SEARCH("送货车型9.6米",M703)))</formula>
    </cfRule>
  </conditionalFormatting>
  <conditionalFormatting sqref="M704:O704">
    <cfRule type="containsText" dxfId="1" priority="782" operator="between" text="送货车型9.6米">
      <formula>NOT(ISERROR(SEARCH("送货车型9.6米",M704)))</formula>
    </cfRule>
  </conditionalFormatting>
  <conditionalFormatting sqref="M705:O705">
    <cfRule type="containsText" dxfId="1" priority="781" operator="between" text="送货车型9.6米">
      <formula>NOT(ISERROR(SEARCH("送货车型9.6米",M705)))</formula>
    </cfRule>
  </conditionalFormatting>
  <conditionalFormatting sqref="M706:O706">
    <cfRule type="containsText" dxfId="1" priority="780" operator="between" text="送货车型9.6米">
      <formula>NOT(ISERROR(SEARCH("送货车型9.6米",M706)))</formula>
    </cfRule>
  </conditionalFormatting>
  <conditionalFormatting sqref="M707:O707">
    <cfRule type="containsText" dxfId="1" priority="779" operator="between" text="送货车型9.6米">
      <formula>NOT(ISERROR(SEARCH("送货车型9.6米",M707)))</formula>
    </cfRule>
  </conditionalFormatting>
  <conditionalFormatting sqref="L713">
    <cfRule type="containsText" dxfId="1" priority="785" operator="between" text="送货车型9.6米">
      <formula>NOT(ISERROR(SEARCH("送货车型9.6米",L713)))</formula>
    </cfRule>
  </conditionalFormatting>
  <conditionalFormatting sqref="L719">
    <cfRule type="containsText" dxfId="1" priority="778" operator="between" text="送货车型9.6米">
      <formula>NOT(ISERROR(SEARCH("送货车型9.6米",L719)))</formula>
    </cfRule>
  </conditionalFormatting>
  <conditionalFormatting sqref="M719:O719">
    <cfRule type="containsText" dxfId="1" priority="768" operator="between" text="送货车型9.6米">
      <formula>NOT(ISERROR(SEARCH("送货车型9.6米",M719)))</formula>
    </cfRule>
  </conditionalFormatting>
  <conditionalFormatting sqref="M720:O720">
    <cfRule type="containsText" dxfId="1" priority="767" operator="between" text="送货车型9.6米">
      <formula>NOT(ISERROR(SEARCH("送货车型9.6米",M720)))</formula>
    </cfRule>
  </conditionalFormatting>
  <conditionalFormatting sqref="M721:O721">
    <cfRule type="containsText" dxfId="1" priority="766" operator="between" text="送货车型9.6米">
      <formula>NOT(ISERROR(SEARCH("送货车型9.6米",M721)))</formula>
    </cfRule>
  </conditionalFormatting>
  <conditionalFormatting sqref="M722:O722">
    <cfRule type="containsText" dxfId="1" priority="765" operator="between" text="送货车型9.6米">
      <formula>NOT(ISERROR(SEARCH("送货车型9.6米",M722)))</formula>
    </cfRule>
  </conditionalFormatting>
  <conditionalFormatting sqref="M723:O723">
    <cfRule type="containsText" dxfId="1" priority="764" operator="between" text="送货车型9.6米">
      <formula>NOT(ISERROR(SEARCH("送货车型9.6米",M723)))</formula>
    </cfRule>
  </conditionalFormatting>
  <conditionalFormatting sqref="M724:O724">
    <cfRule type="containsText" dxfId="1" priority="763" operator="between" text="送货车型9.6米">
      <formula>NOT(ISERROR(SEARCH("送货车型9.6米",M724)))</formula>
    </cfRule>
  </conditionalFormatting>
  <conditionalFormatting sqref="M725:O725">
    <cfRule type="containsText" dxfId="1" priority="762" operator="between" text="送货车型9.6米">
      <formula>NOT(ISERROR(SEARCH("送货车型9.6米",M725)))</formula>
    </cfRule>
  </conditionalFormatting>
  <conditionalFormatting sqref="L726">
    <cfRule type="containsText" dxfId="1" priority="777" operator="between" text="送货车型9.6米">
      <formula>NOT(ISERROR(SEARCH("送货车型9.6米",L726)))</formula>
    </cfRule>
  </conditionalFormatting>
  <conditionalFormatting sqref="M726:O726">
    <cfRule type="containsText" dxfId="1" priority="761" operator="between" text="送货车型9.6米">
      <formula>NOT(ISERROR(SEARCH("送货车型9.6米",M726)))</formula>
    </cfRule>
  </conditionalFormatting>
  <conditionalFormatting sqref="M727:O727">
    <cfRule type="containsText" dxfId="1" priority="760" operator="between" text="送货车型9.6米">
      <formula>NOT(ISERROR(SEARCH("送货车型9.6米",M727)))</formula>
    </cfRule>
  </conditionalFormatting>
  <conditionalFormatting sqref="M728:O728">
    <cfRule type="containsText" dxfId="1" priority="759" operator="between" text="送货车型9.6米">
      <formula>NOT(ISERROR(SEARCH("送货车型9.6米",M728)))</formula>
    </cfRule>
  </conditionalFormatting>
  <conditionalFormatting sqref="M729:O729">
    <cfRule type="containsText" dxfId="1" priority="758" operator="between" text="送货车型9.6米">
      <formula>NOT(ISERROR(SEARCH("送货车型9.6米",M729)))</formula>
    </cfRule>
  </conditionalFormatting>
  <conditionalFormatting sqref="M730:O730">
    <cfRule type="containsText" dxfId="1" priority="757" operator="between" text="送货车型9.6米">
      <formula>NOT(ISERROR(SEARCH("送货车型9.6米",M730)))</formula>
    </cfRule>
  </conditionalFormatting>
  <conditionalFormatting sqref="M731:O731">
    <cfRule type="containsText" dxfId="1" priority="756" operator="between" text="送货车型9.6米">
      <formula>NOT(ISERROR(SEARCH("送货车型9.6米",M731)))</formula>
    </cfRule>
  </conditionalFormatting>
  <conditionalFormatting sqref="M732:O732">
    <cfRule type="containsText" dxfId="1" priority="755" operator="between" text="送货车型9.6米">
      <formula>NOT(ISERROR(SEARCH("送货车型9.6米",M732)))</formula>
    </cfRule>
  </conditionalFormatting>
  <conditionalFormatting sqref="L733">
    <cfRule type="containsText" dxfId="1" priority="770" operator="between" text="送货车型9.6米">
      <formula>NOT(ISERROR(SEARCH("送货车型9.6米",L733)))</formula>
    </cfRule>
  </conditionalFormatting>
  <conditionalFormatting sqref="M733">
    <cfRule type="containsText" dxfId="1" priority="747" operator="between" text="送货车型9.6米">
      <formula>NOT(ISERROR(SEARCH("送货车型9.6米",M733)))</formula>
    </cfRule>
  </conditionalFormatting>
  <conditionalFormatting sqref="N733">
    <cfRule type="containsText" dxfId="1" priority="752" operator="between" text="送货车型9.6米">
      <formula>NOT(ISERROR(SEARCH("送货车型9.6米",N733)))</formula>
    </cfRule>
  </conditionalFormatting>
  <conditionalFormatting sqref="O733">
    <cfRule type="containsText" dxfId="1" priority="742" operator="between" text="送货车型9.6米">
      <formula>NOT(ISERROR(SEARCH("送货车型9.6米",O733)))</formula>
    </cfRule>
  </conditionalFormatting>
  <conditionalFormatting sqref="M734">
    <cfRule type="containsText" dxfId="1" priority="746" operator="between" text="送货车型9.6米">
      <formula>NOT(ISERROR(SEARCH("送货车型9.6米",M734)))</formula>
    </cfRule>
  </conditionalFormatting>
  <conditionalFormatting sqref="N734">
    <cfRule type="containsText" dxfId="1" priority="751" operator="between" text="送货车型9.6米">
      <formula>NOT(ISERROR(SEARCH("送货车型9.6米",N734)))</formula>
    </cfRule>
  </conditionalFormatting>
  <conditionalFormatting sqref="O734">
    <cfRule type="containsText" dxfId="1" priority="741" operator="between" text="送货车型9.6米">
      <formula>NOT(ISERROR(SEARCH("送货车型9.6米",O734)))</formula>
    </cfRule>
  </conditionalFormatting>
  <conditionalFormatting sqref="M735">
    <cfRule type="containsText" dxfId="1" priority="745" operator="between" text="送货车型9.6米">
      <formula>NOT(ISERROR(SEARCH("送货车型9.6米",M735)))</formula>
    </cfRule>
  </conditionalFormatting>
  <conditionalFormatting sqref="N735">
    <cfRule type="containsText" dxfId="1" priority="750" operator="between" text="送货车型9.6米">
      <formula>NOT(ISERROR(SEARCH("送货车型9.6米",N735)))</formula>
    </cfRule>
  </conditionalFormatting>
  <conditionalFormatting sqref="O735">
    <cfRule type="containsText" dxfId="1" priority="740" operator="between" text="送货车型9.6米">
      <formula>NOT(ISERROR(SEARCH("送货车型9.6米",O735)))</formula>
    </cfRule>
  </conditionalFormatting>
  <conditionalFormatting sqref="M736">
    <cfRule type="containsText" dxfId="1" priority="744" operator="between" text="送货车型9.6米">
      <formula>NOT(ISERROR(SEARCH("送货车型9.6米",M736)))</formula>
    </cfRule>
  </conditionalFormatting>
  <conditionalFormatting sqref="N736">
    <cfRule type="containsText" dxfId="1" priority="749" operator="between" text="送货车型9.6米">
      <formula>NOT(ISERROR(SEARCH("送货车型9.6米",N736)))</formula>
    </cfRule>
  </conditionalFormatting>
  <conditionalFormatting sqref="O736">
    <cfRule type="containsText" dxfId="1" priority="739" operator="between" text="送货车型9.6米">
      <formula>NOT(ISERROR(SEARCH("送货车型9.6米",O736)))</formula>
    </cfRule>
  </conditionalFormatting>
  <conditionalFormatting sqref="M737">
    <cfRule type="containsText" dxfId="1" priority="743" operator="between" text="送货车型9.6米">
      <formula>NOT(ISERROR(SEARCH("送货车型9.6米",M737)))</formula>
    </cfRule>
  </conditionalFormatting>
  <conditionalFormatting sqref="N737">
    <cfRule type="containsText" dxfId="1" priority="748" operator="between" text="送货车型9.6米">
      <formula>NOT(ISERROR(SEARCH("送货车型9.6米",N737)))</formula>
    </cfRule>
  </conditionalFormatting>
  <conditionalFormatting sqref="O737">
    <cfRule type="containsText" dxfId="1" priority="738" operator="between" text="送货车型9.6米">
      <formula>NOT(ISERROR(SEARCH("送货车型9.6米",O737)))</formula>
    </cfRule>
  </conditionalFormatting>
  <conditionalFormatting sqref="L738">
    <cfRule type="containsText" dxfId="1" priority="774" operator="between" text="送货车型9.6米">
      <formula>NOT(ISERROR(SEARCH("送货车型9.6米",L738)))</formula>
    </cfRule>
  </conditionalFormatting>
  <conditionalFormatting sqref="M738:O738">
    <cfRule type="containsText" dxfId="1" priority="737" operator="between" text="送货车型9.6米">
      <formula>NOT(ISERROR(SEARCH("送货车型9.6米",M738)))</formula>
    </cfRule>
  </conditionalFormatting>
  <conditionalFormatting sqref="M739:O739">
    <cfRule type="containsText" dxfId="1" priority="736" operator="between" text="送货车型9.6米">
      <formula>NOT(ISERROR(SEARCH("送货车型9.6米",M739)))</formula>
    </cfRule>
  </conditionalFormatting>
  <conditionalFormatting sqref="L740">
    <cfRule type="containsText" dxfId="1" priority="772" operator="between" text="送货车型9.6米">
      <formula>NOT(ISERROR(SEARCH("送货车型9.6米",L740)))</formula>
    </cfRule>
  </conditionalFormatting>
  <conditionalFormatting sqref="M740:O740">
    <cfRule type="containsText" dxfId="1" priority="735" operator="between" text="送货车型9.6米">
      <formula>NOT(ISERROR(SEARCH("送货车型9.6米",M740)))</formula>
    </cfRule>
  </conditionalFormatting>
  <conditionalFormatting sqref="M741:O741">
    <cfRule type="containsText" dxfId="1" priority="734" operator="between" text="送货车型9.6米">
      <formula>NOT(ISERROR(SEARCH("送货车型9.6米",M741)))</formula>
    </cfRule>
  </conditionalFormatting>
  <conditionalFormatting sqref="M742:O742">
    <cfRule type="containsText" dxfId="1" priority="733" operator="between" text="送货车型9.6米">
      <formula>NOT(ISERROR(SEARCH("送货车型9.6米",M742)))</formula>
    </cfRule>
  </conditionalFormatting>
  <conditionalFormatting sqref="M743:O743">
    <cfRule type="containsText" dxfId="1" priority="732" operator="between" text="送货车型9.6米">
      <formula>NOT(ISERROR(SEARCH("送货车型9.6米",M743)))</formula>
    </cfRule>
  </conditionalFormatting>
  <conditionalFormatting sqref="M744:O744">
    <cfRule type="containsText" dxfId="1" priority="731" operator="between" text="送货车型9.6米">
      <formula>NOT(ISERROR(SEARCH("送货车型9.6米",M744)))</formula>
    </cfRule>
  </conditionalFormatting>
  <conditionalFormatting sqref="M745:O745">
    <cfRule type="containsText" dxfId="1" priority="730" operator="between" text="送货车型9.6米">
      <formula>NOT(ISERROR(SEARCH("送货车型9.6米",M745)))</formula>
    </cfRule>
  </conditionalFormatting>
  <conditionalFormatting sqref="L746">
    <cfRule type="containsText" dxfId="1" priority="769" operator="between" text="送货车型9.6米">
      <formula>NOT(ISERROR(SEARCH("送货车型9.6米",L746)))</formula>
    </cfRule>
  </conditionalFormatting>
  <conditionalFormatting sqref="M746:O746">
    <cfRule type="containsText" dxfId="1" priority="729" operator="between" text="送货车型9.6米">
      <formula>NOT(ISERROR(SEARCH("送货车型9.6米",M746)))</formula>
    </cfRule>
  </conditionalFormatting>
  <conditionalFormatting sqref="M747:O747">
    <cfRule type="containsText" dxfId="1" priority="728" operator="between" text="送货车型9.6米">
      <formula>NOT(ISERROR(SEARCH("送货车型9.6米",M747)))</formula>
    </cfRule>
  </conditionalFormatting>
  <conditionalFormatting sqref="M748:O748">
    <cfRule type="containsText" dxfId="1" priority="727" operator="between" text="送货车型9.6米">
      <formula>NOT(ISERROR(SEARCH("送货车型9.6米",M748)))</formula>
    </cfRule>
  </conditionalFormatting>
  <conditionalFormatting sqref="M749:O749">
    <cfRule type="containsText" dxfId="1" priority="726" operator="between" text="送货车型9.6米">
      <formula>NOT(ISERROR(SEARCH("送货车型9.6米",M749)))</formula>
    </cfRule>
  </conditionalFormatting>
  <conditionalFormatting sqref="M750:O750">
    <cfRule type="containsText" dxfId="1" priority="725" operator="between" text="送货车型9.6米">
      <formula>NOT(ISERROR(SEARCH("送货车型9.6米",M750)))</formula>
    </cfRule>
  </conditionalFormatting>
  <conditionalFormatting sqref="M751:O751">
    <cfRule type="containsText" dxfId="1" priority="724" operator="between" text="送货车型9.6米">
      <formula>NOT(ISERROR(SEARCH("送货车型9.6米",M751)))</formula>
    </cfRule>
  </conditionalFormatting>
  <conditionalFormatting sqref="L752">
    <cfRule type="containsText" dxfId="1" priority="723" operator="between" text="送货车型9.6米">
      <formula>NOT(ISERROR(SEARCH("送货车型9.6米",L752)))</formula>
    </cfRule>
  </conditionalFormatting>
  <conditionalFormatting sqref="M752:O752">
    <cfRule type="containsText" dxfId="1" priority="722" operator="between" text="送货车型9.6米">
      <formula>NOT(ISERROR(SEARCH("送货车型9.6米",M752)))</formula>
    </cfRule>
  </conditionalFormatting>
  <conditionalFormatting sqref="M753:O753">
    <cfRule type="containsText" dxfId="1" priority="721" operator="between" text="送货车型9.6米">
      <formula>NOT(ISERROR(SEARCH("送货车型9.6米",M753)))</formula>
    </cfRule>
  </conditionalFormatting>
  <conditionalFormatting sqref="M754:O754">
    <cfRule type="containsText" dxfId="1" priority="720" operator="between" text="送货车型9.6米">
      <formula>NOT(ISERROR(SEARCH("送货车型9.6米",M754)))</formula>
    </cfRule>
  </conditionalFormatting>
  <conditionalFormatting sqref="L755">
    <cfRule type="containsText" dxfId="1" priority="715" operator="between" text="送货车型9.6米">
      <formula>NOT(ISERROR(SEARCH("送货车型9.6米",L755)))</formula>
    </cfRule>
  </conditionalFormatting>
  <conditionalFormatting sqref="M755:O755">
    <cfRule type="containsText" dxfId="1" priority="714" operator="between" text="送货车型9.6米">
      <formula>NOT(ISERROR(SEARCH("送货车型9.6米",M755)))</formula>
    </cfRule>
  </conditionalFormatting>
  <conditionalFormatting sqref="M756:O756">
    <cfRule type="containsText" dxfId="1" priority="713" operator="between" text="送货车型9.6米">
      <formula>NOT(ISERROR(SEARCH("送货车型9.6米",M756)))</formula>
    </cfRule>
  </conditionalFormatting>
  <conditionalFormatting sqref="M757:O757">
    <cfRule type="containsText" dxfId="1" priority="712" operator="between" text="送货车型9.6米">
      <formula>NOT(ISERROR(SEARCH("送货车型9.6米",M757)))</formula>
    </cfRule>
  </conditionalFormatting>
  <conditionalFormatting sqref="M758:O758">
    <cfRule type="containsText" dxfId="1" priority="711" operator="between" text="送货车型9.6米">
      <formula>NOT(ISERROR(SEARCH("送货车型9.6米",M758)))</formula>
    </cfRule>
  </conditionalFormatting>
  <conditionalFormatting sqref="L767">
    <cfRule type="containsText" dxfId="1" priority="709" operator="between" text="送货车型9.6米">
      <formula>NOT(ISERROR(SEARCH("送货车型9.6米",L767)))</formula>
    </cfRule>
  </conditionalFormatting>
  <conditionalFormatting sqref="C790">
    <cfRule type="timePeriod" dxfId="4" priority="692" timePeriod="yesterday">
      <formula>FLOOR(C790,1)=TODAY()-1</formula>
    </cfRule>
  </conditionalFormatting>
  <conditionalFormatting sqref="M791:O791">
    <cfRule type="containsText" dxfId="1" priority="708" operator="between" text="送货车型9.6米">
      <formula>NOT(ISERROR(SEARCH("送货车型9.6米",M791)))</formula>
    </cfRule>
  </conditionalFormatting>
  <conditionalFormatting sqref="L793">
    <cfRule type="containsText" dxfId="1" priority="693" operator="between" text="送货车型9.6米">
      <formula>NOT(ISERROR(SEARCH("送货车型9.6米",L793)))</formula>
    </cfRule>
  </conditionalFormatting>
  <conditionalFormatting sqref="L795">
    <cfRule type="containsText" dxfId="1" priority="702" operator="between" text="送货车型9.6米">
      <formula>NOT(ISERROR(SEARCH("送货车型9.6米",L795)))</formula>
    </cfRule>
  </conditionalFormatting>
  <conditionalFormatting sqref="M795:O795">
    <cfRule type="containsText" dxfId="1" priority="706" operator="between" text="送货车型9.6米">
      <formula>NOT(ISERROR(SEARCH("送货车型9.6米",M795)))</formula>
    </cfRule>
  </conditionalFormatting>
  <conditionalFormatting sqref="M796:O796">
    <cfRule type="containsText" dxfId="1" priority="705" operator="between" text="送货车型9.6米">
      <formula>NOT(ISERROR(SEARCH("送货车型9.6米",M796)))</formula>
    </cfRule>
  </conditionalFormatting>
  <conditionalFormatting sqref="L799">
    <cfRule type="containsText" dxfId="1" priority="701" operator="between" text="送货车型9.6米">
      <formula>NOT(ISERROR(SEARCH("送货车型9.6米",L799)))</formula>
    </cfRule>
  </conditionalFormatting>
  <conditionalFormatting sqref="L801">
    <cfRule type="containsText" dxfId="1" priority="697" operator="between" text="送货车型9.6米">
      <formula>NOT(ISERROR(SEARCH("送货车型9.6米",L801)))</formula>
    </cfRule>
  </conditionalFormatting>
  <conditionalFormatting sqref="L803">
    <cfRule type="containsText" dxfId="1" priority="696" operator="between" text="送货车型9.6米">
      <formula>NOT(ISERROR(SEARCH("送货车型9.6米",L803)))</formula>
    </cfRule>
  </conditionalFormatting>
  <conditionalFormatting sqref="M803:N803">
    <cfRule type="containsText" dxfId="1" priority="699" operator="between" text="送货车型9.6米">
      <formula>NOT(ISERROR(SEARCH("送货车型9.6米",M803)))</formula>
    </cfRule>
  </conditionalFormatting>
  <conditionalFormatting sqref="L805">
    <cfRule type="containsText" dxfId="1" priority="695" operator="between" text="送货车型9.6米">
      <formula>NOT(ISERROR(SEARCH("送货车型9.6米",L805)))</formula>
    </cfRule>
  </conditionalFormatting>
  <conditionalFormatting sqref="L809">
    <cfRule type="containsText" dxfId="1" priority="694" operator="between" text="送货车型9.6米">
      <formula>NOT(ISERROR(SEARCH("送货车型9.6米",L809)))</formula>
    </cfRule>
  </conditionalFormatting>
  <conditionalFormatting sqref="L820">
    <cfRule type="containsText" dxfId="1" priority="691" operator="between" text="送货车型9.6米">
      <formula>NOT(ISERROR(SEARCH("送货车型9.6米",L820)))</formula>
    </cfRule>
  </conditionalFormatting>
  <conditionalFormatting sqref="L825">
    <cfRule type="containsText" dxfId="1" priority="688" operator="between" text="送货车型9.6米">
      <formula>NOT(ISERROR(SEARCH("送货车型9.6米",L825)))</formula>
    </cfRule>
  </conditionalFormatting>
  <conditionalFormatting sqref="L827">
    <cfRule type="containsText" dxfId="1" priority="687" operator="between" text="送货车型9.6米">
      <formula>NOT(ISERROR(SEARCH("送货车型9.6米",L827)))</formula>
    </cfRule>
  </conditionalFormatting>
  <conditionalFormatting sqref="M827:O827">
    <cfRule type="containsText" dxfId="1" priority="686" operator="between" text="送货车型9.6米">
      <formula>NOT(ISERROR(SEARCH("送货车型9.6米",M827)))</formula>
    </cfRule>
  </conditionalFormatting>
  <conditionalFormatting sqref="M828:O828">
    <cfRule type="containsText" dxfId="1" priority="685" operator="between" text="送货车型9.6米">
      <formula>NOT(ISERROR(SEARCH("送货车型9.6米",M828)))</formula>
    </cfRule>
  </conditionalFormatting>
  <conditionalFormatting sqref="M829:O829">
    <cfRule type="containsText" dxfId="1" priority="684" operator="between" text="送货车型9.6米">
      <formula>NOT(ISERROR(SEARCH("送货车型9.6米",M829)))</formula>
    </cfRule>
  </conditionalFormatting>
  <conditionalFormatting sqref="M830:O830">
    <cfRule type="containsText" dxfId="1" priority="683" operator="between" text="送货车型9.6米">
      <formula>NOT(ISERROR(SEARCH("送货车型9.6米",M830)))</formula>
    </cfRule>
  </conditionalFormatting>
  <conditionalFormatting sqref="M831:O831">
    <cfRule type="containsText" dxfId="1" priority="682" operator="between" text="送货车型9.6米">
      <formula>NOT(ISERROR(SEARCH("送货车型9.6米",M831)))</formula>
    </cfRule>
  </conditionalFormatting>
  <conditionalFormatting sqref="M832:O832">
    <cfRule type="containsText" dxfId="1" priority="681" operator="between" text="送货车型9.6米">
      <formula>NOT(ISERROR(SEARCH("送货车型9.6米",M832)))</formula>
    </cfRule>
  </conditionalFormatting>
  <conditionalFormatting sqref="M833:O833">
    <cfRule type="containsText" dxfId="1" priority="680" operator="between" text="送货车型9.6米">
      <formula>NOT(ISERROR(SEARCH("送货车型9.6米",M833)))</formula>
    </cfRule>
  </conditionalFormatting>
  <conditionalFormatting sqref="M855">
    <cfRule type="containsText" dxfId="1" priority="671" operator="between" text="送货车型9.6米">
      <formula>NOT(ISERROR(SEARCH("送货车型9.6米",M855)))</formula>
    </cfRule>
  </conditionalFormatting>
  <conditionalFormatting sqref="M856:O856">
    <cfRule type="containsText" dxfId="1" priority="672" operator="between" text="送货车型9.6米">
      <formula>NOT(ISERROR(SEARCH("送货车型9.6米",M856)))</formula>
    </cfRule>
  </conditionalFormatting>
  <conditionalFormatting sqref="L880">
    <cfRule type="containsText" dxfId="1" priority="617" operator="between" text="送货车型9.6米">
      <formula>NOT(ISERROR(SEARCH("送货车型9.6米",L880)))</formula>
    </cfRule>
  </conditionalFormatting>
  <conditionalFormatting sqref="L881">
    <cfRule type="containsText" dxfId="1" priority="623" operator="between" text="送货车型9.6米">
      <formula>NOT(ISERROR(SEARCH("送货车型9.6米",L881)))</formula>
    </cfRule>
  </conditionalFormatting>
  <conditionalFormatting sqref="L883">
    <cfRule type="containsText" dxfId="1" priority="664" operator="between" text="送货车型9.6米">
      <formula>NOT(ISERROR(SEARCH("送货车型9.6米",L883)))</formula>
    </cfRule>
  </conditionalFormatting>
  <conditionalFormatting sqref="L887">
    <cfRule type="containsText" dxfId="1" priority="662" operator="between" text="送货车型9.6米">
      <formula>NOT(ISERROR(SEARCH("送货车型9.6米",L887)))</formula>
    </cfRule>
  </conditionalFormatting>
  <conditionalFormatting sqref="M887">
    <cfRule type="containsText" dxfId="1" priority="646" operator="between" text="送货车型9.6米">
      <formula>NOT(ISERROR(SEARCH("送货车型9.6米",M887)))</formula>
    </cfRule>
  </conditionalFormatting>
  <conditionalFormatting sqref="N887">
    <cfRule type="expression" dxfId="5" priority="645">
      <formula>N887&gt;0</formula>
    </cfRule>
  </conditionalFormatting>
  <conditionalFormatting sqref="M888">
    <cfRule type="containsText" dxfId="1" priority="632" operator="between" text="送货车型9.6米">
      <formula>NOT(ISERROR(SEARCH("送货车型9.6米",M888)))</formula>
    </cfRule>
  </conditionalFormatting>
  <conditionalFormatting sqref="N888">
    <cfRule type="containsText" dxfId="1" priority="644" operator="between" text="送货车型9.6米">
      <formula>NOT(ISERROR(SEARCH("送货车型9.6米",N888)))</formula>
    </cfRule>
  </conditionalFormatting>
  <conditionalFormatting sqref="M889">
    <cfRule type="containsText" dxfId="1" priority="631" operator="between" text="送货车型9.6米">
      <formula>NOT(ISERROR(SEARCH("送货车型9.6米",M889)))</formula>
    </cfRule>
  </conditionalFormatting>
  <conditionalFormatting sqref="N889">
    <cfRule type="containsText" dxfId="1" priority="643" operator="between" text="送货车型9.6米">
      <formula>NOT(ISERROR(SEARCH("送货车型9.6米",N889)))</formula>
    </cfRule>
  </conditionalFormatting>
  <conditionalFormatting sqref="M890">
    <cfRule type="containsText" dxfId="1" priority="630" operator="between" text="送货车型9.6米">
      <formula>NOT(ISERROR(SEARCH("送货车型9.6米",M890)))</formula>
    </cfRule>
  </conditionalFormatting>
  <conditionalFormatting sqref="N890">
    <cfRule type="containsText" dxfId="1" priority="642" operator="between" text="送货车型9.6米">
      <formula>NOT(ISERROR(SEARCH("送货车型9.6米",N890)))</formula>
    </cfRule>
  </conditionalFormatting>
  <conditionalFormatting sqref="M891">
    <cfRule type="containsText" dxfId="1" priority="629" operator="between" text="送货车型9.6米">
      <formula>NOT(ISERROR(SEARCH("送货车型9.6米",M891)))</formula>
    </cfRule>
  </conditionalFormatting>
  <conditionalFormatting sqref="N891">
    <cfRule type="containsText" dxfId="1" priority="641" operator="between" text="送货车型9.6米">
      <formula>NOT(ISERROR(SEARCH("送货车型9.6米",N891)))</formula>
    </cfRule>
  </conditionalFormatting>
  <conditionalFormatting sqref="M892">
    <cfRule type="containsText" dxfId="1" priority="628" operator="between" text="送货车型9.6米">
      <formula>NOT(ISERROR(SEARCH("送货车型9.6米",M892)))</formula>
    </cfRule>
  </conditionalFormatting>
  <conditionalFormatting sqref="N892">
    <cfRule type="containsText" dxfId="1" priority="640" operator="between" text="送货车型9.6米">
      <formula>NOT(ISERROR(SEARCH("送货车型9.6米",N892)))</formula>
    </cfRule>
  </conditionalFormatting>
  <conditionalFormatting sqref="N893">
    <cfRule type="containsText" dxfId="1" priority="639" operator="between" text="送货车型9.6米">
      <formula>NOT(ISERROR(SEARCH("送货车型9.6米",N893)))</formula>
    </cfRule>
  </conditionalFormatting>
  <conditionalFormatting sqref="L894">
    <cfRule type="containsText" dxfId="1" priority="661" operator="between" text="送货车型9.6米">
      <formula>NOT(ISERROR(SEARCH("送货车型9.6米",L894)))</formula>
    </cfRule>
  </conditionalFormatting>
  <conditionalFormatting sqref="N894">
    <cfRule type="containsText" dxfId="1" priority="660" operator="between" text="送货车型9.6米">
      <formula>NOT(ISERROR(SEARCH("送货车型9.6米",N894)))</formula>
    </cfRule>
  </conditionalFormatting>
  <conditionalFormatting sqref="N895">
    <cfRule type="containsText" dxfId="1" priority="659" operator="between" text="送货车型9.6米">
      <formula>NOT(ISERROR(SEARCH("送货车型9.6米",N895)))</formula>
    </cfRule>
  </conditionalFormatting>
  <conditionalFormatting sqref="N896">
    <cfRule type="containsText" dxfId="1" priority="658" operator="between" text="送货车型9.6米">
      <formula>NOT(ISERROR(SEARCH("送货车型9.6米",N896)))</formula>
    </cfRule>
  </conditionalFormatting>
  <conditionalFormatting sqref="N897">
    <cfRule type="containsText" dxfId="1" priority="657" operator="between" text="送货车型9.6米">
      <formula>NOT(ISERROR(SEARCH("送货车型9.6米",N897)))</formula>
    </cfRule>
  </conditionalFormatting>
  <conditionalFormatting sqref="N898">
    <cfRule type="containsText" dxfId="1" priority="656" operator="between" text="送货车型9.6米">
      <formula>NOT(ISERROR(SEARCH("送货车型9.6米",N898)))</formula>
    </cfRule>
  </conditionalFormatting>
  <conditionalFormatting sqref="N899">
    <cfRule type="containsText" dxfId="1" priority="655" operator="between" text="送货车型9.6米">
      <formula>NOT(ISERROR(SEARCH("送货车型9.6米",N899)))</formula>
    </cfRule>
  </conditionalFormatting>
  <conditionalFormatting sqref="C901">
    <cfRule type="timePeriod" dxfId="4" priority="622" timePeriod="yesterday">
      <formula>FLOOR(C901,1)=TODAY()-1</formula>
    </cfRule>
  </conditionalFormatting>
  <conditionalFormatting sqref="L901">
    <cfRule type="containsText" dxfId="1" priority="618" operator="between" text="送货车型9.6米">
      <formula>NOT(ISERROR(SEARCH("送货车型9.6米",L901)))</formula>
    </cfRule>
  </conditionalFormatting>
  <conditionalFormatting sqref="C902">
    <cfRule type="timePeriod" dxfId="4" priority="621" timePeriod="yesterday">
      <formula>FLOOR(C902,1)=TODAY()-1</formula>
    </cfRule>
  </conditionalFormatting>
  <conditionalFormatting sqref="C903">
    <cfRule type="timePeriod" dxfId="4" priority="620" timePeriod="yesterday">
      <formula>FLOOR(C903,1)=TODAY()-1</formula>
    </cfRule>
  </conditionalFormatting>
  <conditionalFormatting sqref="L905">
    <cfRule type="containsText" dxfId="1" priority="616" operator="between" text="送货车型9.6米">
      <formula>NOT(ISERROR(SEARCH("送货车型9.6米",L905)))</formula>
    </cfRule>
  </conditionalFormatting>
  <conditionalFormatting sqref="L908">
    <cfRule type="containsText" dxfId="1" priority="615" operator="between" text="送货车型9.6米">
      <formula>NOT(ISERROR(SEARCH("送货车型9.6米",L908)))</formula>
    </cfRule>
  </conditionalFormatting>
  <conditionalFormatting sqref="L911">
    <cfRule type="containsText" dxfId="1" priority="614" operator="between" text="送货车型9.6米">
      <formula>NOT(ISERROR(SEARCH("送货车型9.6米",L911)))</formula>
    </cfRule>
  </conditionalFormatting>
  <conditionalFormatting sqref="L917">
    <cfRule type="containsText" dxfId="1" priority="613" operator="between" text="送货车型9.6米">
      <formula>NOT(ISERROR(SEARCH("送货车型9.6米",L917)))</formula>
    </cfRule>
  </conditionalFormatting>
  <conditionalFormatting sqref="L918">
    <cfRule type="containsText" dxfId="1" priority="612" operator="between" text="送货车型9.6米">
      <formula>NOT(ISERROR(SEARCH("送货车型9.6米",L918)))</formula>
    </cfRule>
  </conditionalFormatting>
  <conditionalFormatting sqref="L923">
    <cfRule type="containsText" dxfId="1" priority="611" operator="between" text="送货车型9.6米">
      <formula>NOT(ISERROR(SEARCH("送货车型9.6米",L923)))</formula>
    </cfRule>
  </conditionalFormatting>
  <conditionalFormatting sqref="L951">
    <cfRule type="containsText" dxfId="1" priority="609" operator="between" text="送货车型9.6米">
      <formula>NOT(ISERROR(SEARCH("送货车型9.6米",L951)))</formula>
    </cfRule>
  </conditionalFormatting>
  <conditionalFormatting sqref="L955">
    <cfRule type="containsText" dxfId="1" priority="521" operator="between" text="送货车型9.6米">
      <formula>NOT(ISERROR(SEARCH("送货车型9.6米",L955)))</formula>
    </cfRule>
  </conditionalFormatting>
  <conditionalFormatting sqref="O955">
    <cfRule type="containsText" dxfId="1" priority="602" operator="between" text="送货车型9.6米">
      <formula>NOT(ISERROR(SEARCH("送货车型9.6米",O955)))</formula>
    </cfRule>
  </conditionalFormatting>
  <conditionalFormatting sqref="P955">
    <cfRule type="expression" dxfId="5" priority="561">
      <formula>P955&gt;0</formula>
    </cfRule>
  </conditionalFormatting>
  <conditionalFormatting sqref="O956">
    <cfRule type="containsText" dxfId="1" priority="601" operator="between" text="送货车型9.6米">
      <formula>NOT(ISERROR(SEARCH("送货车型9.6米",O956)))</formula>
    </cfRule>
  </conditionalFormatting>
  <conditionalFormatting sqref="P956">
    <cfRule type="expression" dxfId="5" priority="560">
      <formula>P956&gt;0</formula>
    </cfRule>
  </conditionalFormatting>
  <conditionalFormatting sqref="O957">
    <cfRule type="containsText" dxfId="1" priority="600" operator="between" text="送货车型9.6米">
      <formula>NOT(ISERROR(SEARCH("送货车型9.6米",O957)))</formula>
    </cfRule>
  </conditionalFormatting>
  <conditionalFormatting sqref="P957">
    <cfRule type="expression" dxfId="5" priority="559">
      <formula>P957&gt;0</formula>
    </cfRule>
  </conditionalFormatting>
  <conditionalFormatting sqref="O958">
    <cfRule type="containsText" dxfId="1" priority="599" operator="between" text="送货车型9.6米">
      <formula>NOT(ISERROR(SEARCH("送货车型9.6米",O958)))</formula>
    </cfRule>
  </conditionalFormatting>
  <conditionalFormatting sqref="P958">
    <cfRule type="expression" dxfId="5" priority="558">
      <formula>P958&gt;0</formula>
    </cfRule>
  </conditionalFormatting>
  <conditionalFormatting sqref="O959">
    <cfRule type="containsText" dxfId="1" priority="598" operator="between" text="送货车型9.6米">
      <formula>NOT(ISERROR(SEARCH("送货车型9.6米",O959)))</formula>
    </cfRule>
  </conditionalFormatting>
  <conditionalFormatting sqref="P959">
    <cfRule type="expression" dxfId="5" priority="557">
      <formula>P959&gt;0</formula>
    </cfRule>
  </conditionalFormatting>
  <conditionalFormatting sqref="O960">
    <cfRule type="containsText" dxfId="1" priority="597" operator="between" text="送货车型9.6米">
      <formula>NOT(ISERROR(SEARCH("送货车型9.6米",O960)))</formula>
    </cfRule>
  </conditionalFormatting>
  <conditionalFormatting sqref="P960">
    <cfRule type="expression" dxfId="5" priority="556">
      <formula>P960&gt;0</formula>
    </cfRule>
  </conditionalFormatting>
  <conditionalFormatting sqref="L961">
    <cfRule type="containsText" dxfId="1" priority="520" operator="between" text="送货车型9.6米">
      <formula>NOT(ISERROR(SEARCH("送货车型9.6米",L961)))</formula>
    </cfRule>
  </conditionalFormatting>
  <conditionalFormatting sqref="O961">
    <cfRule type="containsText" dxfId="1" priority="596" operator="between" text="送货车型9.6米">
      <formula>NOT(ISERROR(SEARCH("送货车型9.6米",O961)))</formula>
    </cfRule>
  </conditionalFormatting>
  <conditionalFormatting sqref="P961">
    <cfRule type="expression" dxfId="5" priority="555">
      <formula>P961&gt;0</formula>
    </cfRule>
  </conditionalFormatting>
  <conditionalFormatting sqref="O962">
    <cfRule type="containsText" dxfId="1" priority="595" operator="between" text="送货车型9.6米">
      <formula>NOT(ISERROR(SEARCH("送货车型9.6米",O962)))</formula>
    </cfRule>
  </conditionalFormatting>
  <conditionalFormatting sqref="P962">
    <cfRule type="expression" dxfId="5" priority="554">
      <formula>P962&gt;0</formula>
    </cfRule>
  </conditionalFormatting>
  <conditionalFormatting sqref="O963">
    <cfRule type="containsText" dxfId="1" priority="594" operator="between" text="送货车型9.6米">
      <formula>NOT(ISERROR(SEARCH("送货车型9.6米",O963)))</formula>
    </cfRule>
  </conditionalFormatting>
  <conditionalFormatting sqref="P963">
    <cfRule type="expression" dxfId="5" priority="553">
      <formula>P963&gt;0</formula>
    </cfRule>
  </conditionalFormatting>
  <conditionalFormatting sqref="L964">
    <cfRule type="containsText" dxfId="1" priority="519" operator="between" text="送货车型9.6米">
      <formula>NOT(ISERROR(SEARCH("送货车型9.6米",L964)))</formula>
    </cfRule>
  </conditionalFormatting>
  <conditionalFormatting sqref="O964">
    <cfRule type="containsText" dxfId="1" priority="593" operator="between" text="送货车型9.6米">
      <formula>NOT(ISERROR(SEARCH("送货车型9.6米",O964)))</formula>
    </cfRule>
  </conditionalFormatting>
  <conditionalFormatting sqref="P964">
    <cfRule type="expression" dxfId="5" priority="552">
      <formula>P964&gt;0</formula>
    </cfRule>
  </conditionalFormatting>
  <conditionalFormatting sqref="O965">
    <cfRule type="containsText" dxfId="1" priority="592" operator="between" text="送货车型9.6米">
      <formula>NOT(ISERROR(SEARCH("送货车型9.6米",O965)))</formula>
    </cfRule>
  </conditionalFormatting>
  <conditionalFormatting sqref="P965">
    <cfRule type="expression" dxfId="5" priority="551">
      <formula>P965&gt;0</formula>
    </cfRule>
  </conditionalFormatting>
  <conditionalFormatting sqref="O966">
    <cfRule type="containsText" dxfId="1" priority="591" operator="between" text="送货车型9.6米">
      <formula>NOT(ISERROR(SEARCH("送货车型9.6米",O966)))</formula>
    </cfRule>
  </conditionalFormatting>
  <conditionalFormatting sqref="P966">
    <cfRule type="expression" dxfId="5" priority="550">
      <formula>P966&gt;0</formula>
    </cfRule>
  </conditionalFormatting>
  <conditionalFormatting sqref="O967">
    <cfRule type="containsText" dxfId="1" priority="590" operator="between" text="送货车型9.6米">
      <formula>NOT(ISERROR(SEARCH("送货车型9.6米",O967)))</formula>
    </cfRule>
  </conditionalFormatting>
  <conditionalFormatting sqref="L968">
    <cfRule type="containsText" dxfId="1" priority="518" operator="between" text="送货车型9.6米">
      <formula>NOT(ISERROR(SEARCH("送货车型9.6米",L968)))</formula>
    </cfRule>
  </conditionalFormatting>
  <conditionalFormatting sqref="O968">
    <cfRule type="containsText" dxfId="1" priority="589" operator="between" text="送货车型9.6米">
      <formula>NOT(ISERROR(SEARCH("送货车型9.6米",O968)))</formula>
    </cfRule>
  </conditionalFormatting>
  <conditionalFormatting sqref="L969">
    <cfRule type="containsText" dxfId="1" priority="517" operator="between" text="送货车型9.6米">
      <formula>NOT(ISERROR(SEARCH("送货车型9.6米",L969)))</formula>
    </cfRule>
  </conditionalFormatting>
  <conditionalFormatting sqref="O969">
    <cfRule type="containsText" dxfId="1" priority="588" operator="between" text="送货车型9.6米">
      <formula>NOT(ISERROR(SEARCH("送货车型9.6米",O969)))</formula>
    </cfRule>
  </conditionalFormatting>
  <conditionalFormatting sqref="O970">
    <cfRule type="containsText" dxfId="1" priority="587" operator="between" text="送货车型9.6米">
      <formula>NOT(ISERROR(SEARCH("送货车型9.6米",O970)))</formula>
    </cfRule>
  </conditionalFormatting>
  <conditionalFormatting sqref="O971">
    <cfRule type="containsText" dxfId="1" priority="586" operator="between" text="送货车型9.6米">
      <formula>NOT(ISERROR(SEARCH("送货车型9.6米",O971)))</formula>
    </cfRule>
  </conditionalFormatting>
  <conditionalFormatting sqref="L972">
    <cfRule type="containsText" dxfId="1" priority="516" operator="between" text="送货车型9.6米">
      <formula>NOT(ISERROR(SEARCH("送货车型9.6米",L972)))</formula>
    </cfRule>
  </conditionalFormatting>
  <conditionalFormatting sqref="O972">
    <cfRule type="containsText" dxfId="1" priority="585" operator="between" text="送货车型9.6米">
      <formula>NOT(ISERROR(SEARCH("送货车型9.6米",O972)))</formula>
    </cfRule>
  </conditionalFormatting>
  <conditionalFormatting sqref="O973">
    <cfRule type="containsText" dxfId="1" priority="584" operator="between" text="送货车型9.6米">
      <formula>NOT(ISERROR(SEARCH("送货车型9.6米",O973)))</formula>
    </cfRule>
  </conditionalFormatting>
  <conditionalFormatting sqref="O974">
    <cfRule type="containsText" dxfId="1" priority="583" operator="between" text="送货车型9.6米">
      <formula>NOT(ISERROR(SEARCH("送货车型9.6米",O974)))</formula>
    </cfRule>
  </conditionalFormatting>
  <conditionalFormatting sqref="O975">
    <cfRule type="containsText" dxfId="1" priority="582" operator="between" text="送货车型9.6米">
      <formula>NOT(ISERROR(SEARCH("送货车型9.6米",O975)))</formula>
    </cfRule>
  </conditionalFormatting>
  <conditionalFormatting sqref="L976">
    <cfRule type="containsText" dxfId="1" priority="515" operator="between" text="送货车型9.6米">
      <formula>NOT(ISERROR(SEARCH("送货车型9.6米",L976)))</formula>
    </cfRule>
  </conditionalFormatting>
  <conditionalFormatting sqref="O976">
    <cfRule type="containsText" dxfId="1" priority="581" operator="between" text="送货车型9.6米">
      <formula>NOT(ISERROR(SEARCH("送货车型9.6米",O976)))</formula>
    </cfRule>
  </conditionalFormatting>
  <conditionalFormatting sqref="O977">
    <cfRule type="containsText" dxfId="1" priority="580" operator="between" text="送货车型9.6米">
      <formula>NOT(ISERROR(SEARCH("送货车型9.6米",O977)))</formula>
    </cfRule>
  </conditionalFormatting>
  <conditionalFormatting sqref="O978">
    <cfRule type="containsText" dxfId="1" priority="579" operator="between" text="送货车型9.6米">
      <formula>NOT(ISERROR(SEARCH("送货车型9.6米",O978)))</formula>
    </cfRule>
  </conditionalFormatting>
  <conditionalFormatting sqref="O979">
    <cfRule type="containsText" dxfId="1" priority="578" operator="between" text="送货车型9.6米">
      <formula>NOT(ISERROR(SEARCH("送货车型9.6米",O979)))</formula>
    </cfRule>
  </conditionalFormatting>
  <conditionalFormatting sqref="O980">
    <cfRule type="containsText" dxfId="1" priority="577" operator="between" text="送货车型9.6米">
      <formula>NOT(ISERROR(SEARCH("送货车型9.6米",O980)))</formula>
    </cfRule>
  </conditionalFormatting>
  <conditionalFormatting sqref="L981">
    <cfRule type="containsText" dxfId="1" priority="514" operator="between" text="送货车型9.6米">
      <formula>NOT(ISERROR(SEARCH("送货车型9.6米",L981)))</formula>
    </cfRule>
  </conditionalFormatting>
  <conditionalFormatting sqref="O981">
    <cfRule type="containsText" dxfId="1" priority="576" operator="between" text="送货车型9.6米">
      <formula>NOT(ISERROR(SEARCH("送货车型9.6米",O981)))</formula>
    </cfRule>
  </conditionalFormatting>
  <conditionalFormatting sqref="O982">
    <cfRule type="containsText" dxfId="1" priority="575" operator="between" text="送货车型9.6米">
      <formula>NOT(ISERROR(SEARCH("送货车型9.6米",O982)))</formula>
    </cfRule>
  </conditionalFormatting>
  <conditionalFormatting sqref="O983">
    <cfRule type="containsText" dxfId="1" priority="574" operator="between" text="送货车型9.6米">
      <formula>NOT(ISERROR(SEARCH("送货车型9.6米",O983)))</formula>
    </cfRule>
  </conditionalFormatting>
  <conditionalFormatting sqref="O984">
    <cfRule type="containsText" dxfId="1" priority="573" operator="between" text="送货车型9.6米">
      <formula>NOT(ISERROR(SEARCH("送货车型9.6米",O984)))</formula>
    </cfRule>
  </conditionalFormatting>
  <conditionalFormatting sqref="O985">
    <cfRule type="containsText" dxfId="1" priority="572" operator="between" text="送货车型9.6米">
      <formula>NOT(ISERROR(SEARCH("送货车型9.6米",O985)))</formula>
    </cfRule>
  </conditionalFormatting>
  <conditionalFormatting sqref="O986">
    <cfRule type="containsText" dxfId="1" priority="571" operator="between" text="送货车型9.6米">
      <formula>NOT(ISERROR(SEARCH("送货车型9.6米",O986)))</formula>
    </cfRule>
  </conditionalFormatting>
  <conditionalFormatting sqref="L987">
    <cfRule type="containsText" dxfId="1" priority="513" operator="between" text="送货车型9.6米">
      <formula>NOT(ISERROR(SEARCH("送货车型9.6米",L987)))</formula>
    </cfRule>
  </conditionalFormatting>
  <conditionalFormatting sqref="O987">
    <cfRule type="containsText" dxfId="1" priority="570" operator="between" text="送货车型9.6米">
      <formula>NOT(ISERROR(SEARCH("送货车型9.6米",O987)))</formula>
    </cfRule>
  </conditionalFormatting>
  <conditionalFormatting sqref="O988">
    <cfRule type="containsText" dxfId="1" priority="569" operator="between" text="送货车型9.6米">
      <formula>NOT(ISERROR(SEARCH("送货车型9.6米",O988)))</formula>
    </cfRule>
  </conditionalFormatting>
  <conditionalFormatting sqref="O989">
    <cfRule type="containsText" dxfId="1" priority="568" operator="between" text="送货车型9.6米">
      <formula>NOT(ISERROR(SEARCH("送货车型9.6米",O989)))</formula>
    </cfRule>
  </conditionalFormatting>
  <conditionalFormatting sqref="O990">
    <cfRule type="containsText" dxfId="1" priority="567" operator="between" text="送货车型9.6米">
      <formula>NOT(ISERROR(SEARCH("送货车型9.6米",O990)))</formula>
    </cfRule>
  </conditionalFormatting>
  <conditionalFormatting sqref="L991">
    <cfRule type="containsText" dxfId="1" priority="512" operator="between" text="送货车型9.6米">
      <formula>NOT(ISERROR(SEARCH("送货车型9.6米",L991)))</formula>
    </cfRule>
  </conditionalFormatting>
  <conditionalFormatting sqref="O991">
    <cfRule type="containsText" dxfId="1" priority="566" operator="between" text="送货车型9.6米">
      <formula>NOT(ISERROR(SEARCH("送货车型9.6米",O991)))</formula>
    </cfRule>
  </conditionalFormatting>
  <conditionalFormatting sqref="O992">
    <cfRule type="containsText" dxfId="1" priority="565" operator="between" text="送货车型9.6米">
      <formula>NOT(ISERROR(SEARCH("送货车型9.6米",O992)))</formula>
    </cfRule>
  </conditionalFormatting>
  <conditionalFormatting sqref="O993">
    <cfRule type="containsText" dxfId="1" priority="564" operator="between" text="送货车型9.6米">
      <formula>NOT(ISERROR(SEARCH("送货车型9.6米",O993)))</formula>
    </cfRule>
  </conditionalFormatting>
  <conditionalFormatting sqref="L995">
    <cfRule type="containsText" dxfId="1" priority="511" operator="between" text="送货车型9.6米">
      <formula>NOT(ISERROR(SEARCH("送货车型9.6米",L995)))</formula>
    </cfRule>
  </conditionalFormatting>
  <conditionalFormatting sqref="L996">
    <cfRule type="containsText" dxfId="1" priority="305" operator="between" text="送货车型9.6米">
      <formula>NOT(ISERROR(SEARCH("送货车型9.6米",L996)))</formula>
    </cfRule>
  </conditionalFormatting>
  <conditionalFormatting sqref="O996">
    <cfRule type="containsText" dxfId="1" priority="304" operator="between" text="送货车型9.6米">
      <formula>NOT(ISERROR(SEARCH("送货车型9.6米",O996)))</formula>
    </cfRule>
  </conditionalFormatting>
  <conditionalFormatting sqref="P996">
    <cfRule type="expression" dxfId="5" priority="303">
      <formula>P996&gt;0</formula>
    </cfRule>
  </conditionalFormatting>
  <conditionalFormatting sqref="L998:O998">
    <cfRule type="containsText" dxfId="1" priority="314" operator="between" text="送货车型9.6米">
      <formula>NOT(ISERROR(SEARCH("送货车型9.6米",L998)))</formula>
    </cfRule>
  </conditionalFormatting>
  <conditionalFormatting sqref="P998">
    <cfRule type="expression" dxfId="5" priority="313">
      <formula>P998&gt;0</formula>
    </cfRule>
  </conditionalFormatting>
  <conditionalFormatting sqref="L1002">
    <cfRule type="containsText" dxfId="1" priority="294" operator="between" text="送货车型9.6米">
      <formula>NOT(ISERROR(SEARCH("送货车型9.6米",L1002)))</formula>
    </cfRule>
  </conditionalFormatting>
  <conditionalFormatting sqref="L1004">
    <cfRule type="containsText" dxfId="1" priority="295" operator="between" text="送货车型9.6米">
      <formula>NOT(ISERROR(SEARCH("送货车型9.6米",L1004)))</formula>
    </cfRule>
  </conditionalFormatting>
  <conditionalFormatting sqref="L1006">
    <cfRule type="containsText" dxfId="1" priority="299" operator="between" text="送货车型9.6米">
      <formula>NOT(ISERROR(SEARCH("送货车型9.6米",L1006)))</formula>
    </cfRule>
  </conditionalFormatting>
  <conditionalFormatting sqref="L1008">
    <cfRule type="containsText" dxfId="1" priority="298" operator="between" text="送货车型9.6米">
      <formula>NOT(ISERROR(SEARCH("送货车型9.6米",L1008)))</formula>
    </cfRule>
  </conditionalFormatting>
  <conditionalFormatting sqref="L1012">
    <cfRule type="containsText" dxfId="1" priority="297" operator="between" text="送货车型9.6米">
      <formula>NOT(ISERROR(SEARCH("送货车型9.6米",L1012)))</formula>
    </cfRule>
  </conditionalFormatting>
  <conditionalFormatting sqref="L1017">
    <cfRule type="containsText" dxfId="1" priority="296" operator="between" text="送货车型9.6米">
      <formula>NOT(ISERROR(SEARCH("送货车型9.6米",L1017)))</formula>
    </cfRule>
  </conditionalFormatting>
  <conditionalFormatting sqref="C1028">
    <cfRule type="timePeriod" dxfId="4" priority="262" timePeriod="yesterday">
      <formula>FLOOR(C1028,1)=TODAY()-1</formula>
    </cfRule>
  </conditionalFormatting>
  <conditionalFormatting sqref="L1028">
    <cfRule type="containsText" dxfId="1" priority="274" operator="between" text="送货车型9.6米">
      <formula>NOT(ISERROR(SEARCH("送货车型9.6米",L1028)))</formula>
    </cfRule>
  </conditionalFormatting>
  <conditionalFormatting sqref="O1028">
    <cfRule type="containsText" dxfId="1" priority="221" operator="between" text="送货车型9.6米">
      <formula>NOT(ISERROR(SEARCH("送货车型9.6米",O1028)))</formula>
    </cfRule>
  </conditionalFormatting>
  <conditionalFormatting sqref="P1028">
    <cfRule type="expression" dxfId="5" priority="180">
      <formula>P1028&gt;0</formula>
    </cfRule>
  </conditionalFormatting>
  <conditionalFormatting sqref="O1029">
    <cfRule type="containsText" dxfId="1" priority="220" operator="between" text="送货车型9.6米">
      <formula>NOT(ISERROR(SEARCH("送货车型9.6米",O1029)))</formula>
    </cfRule>
  </conditionalFormatting>
  <conditionalFormatting sqref="P1029">
    <cfRule type="expression" dxfId="5" priority="179">
      <formula>P1029&gt;0</formula>
    </cfRule>
  </conditionalFormatting>
  <conditionalFormatting sqref="O1030">
    <cfRule type="containsText" dxfId="1" priority="219" operator="between" text="送货车型9.6米">
      <formula>NOT(ISERROR(SEARCH("送货车型9.6米",O1030)))</formula>
    </cfRule>
  </conditionalFormatting>
  <conditionalFormatting sqref="P1030">
    <cfRule type="expression" dxfId="5" priority="178">
      <formula>P1030&gt;0</formula>
    </cfRule>
  </conditionalFormatting>
  <conditionalFormatting sqref="O1031">
    <cfRule type="containsText" dxfId="1" priority="218" operator="between" text="送货车型9.6米">
      <formula>NOT(ISERROR(SEARCH("送货车型9.6米",O1031)))</formula>
    </cfRule>
  </conditionalFormatting>
  <conditionalFormatting sqref="P1031">
    <cfRule type="expression" dxfId="5" priority="177">
      <formula>P1031&gt;0</formula>
    </cfRule>
  </conditionalFormatting>
  <conditionalFormatting sqref="L1032">
    <cfRule type="containsText" dxfId="1" priority="273" operator="between" text="送货车型9.6米">
      <formula>NOT(ISERROR(SEARCH("送货车型9.6米",L1032)))</formula>
    </cfRule>
  </conditionalFormatting>
  <conditionalFormatting sqref="O1032">
    <cfRule type="containsText" dxfId="1" priority="217" operator="between" text="送货车型9.6米">
      <formula>NOT(ISERROR(SEARCH("送货车型9.6米",O1032)))</formula>
    </cfRule>
  </conditionalFormatting>
  <conditionalFormatting sqref="P1032">
    <cfRule type="expression" dxfId="5" priority="176">
      <formula>P1032&gt;0</formula>
    </cfRule>
  </conditionalFormatting>
  <conditionalFormatting sqref="O1033">
    <cfRule type="containsText" dxfId="1" priority="216" operator="between" text="送货车型9.6米">
      <formula>NOT(ISERROR(SEARCH("送货车型9.6米",O1033)))</formula>
    </cfRule>
  </conditionalFormatting>
  <conditionalFormatting sqref="P1033">
    <cfRule type="expression" dxfId="5" priority="175">
      <formula>P1033&gt;0</formula>
    </cfRule>
  </conditionalFormatting>
  <conditionalFormatting sqref="L1034">
    <cfRule type="containsText" dxfId="1" priority="272" operator="between" text="送货车型9.6米">
      <formula>NOT(ISERROR(SEARCH("送货车型9.6米",L1034)))</formula>
    </cfRule>
  </conditionalFormatting>
  <conditionalFormatting sqref="O1034">
    <cfRule type="containsText" dxfId="1" priority="215" operator="between" text="送货车型9.6米">
      <formula>NOT(ISERROR(SEARCH("送货车型9.6米",O1034)))</formula>
    </cfRule>
  </conditionalFormatting>
  <conditionalFormatting sqref="P1034">
    <cfRule type="expression" dxfId="5" priority="174">
      <formula>P1034&gt;0</formula>
    </cfRule>
  </conditionalFormatting>
  <conditionalFormatting sqref="O1035">
    <cfRule type="containsText" dxfId="1" priority="214" operator="between" text="送货车型9.6米">
      <formula>NOT(ISERROR(SEARCH("送货车型9.6米",O1035)))</formula>
    </cfRule>
  </conditionalFormatting>
  <conditionalFormatting sqref="P1035">
    <cfRule type="expression" dxfId="5" priority="173">
      <formula>P1035&gt;0</formula>
    </cfRule>
  </conditionalFormatting>
  <conditionalFormatting sqref="O1036">
    <cfRule type="containsText" dxfId="1" priority="213" operator="between" text="送货车型9.6米">
      <formula>NOT(ISERROR(SEARCH("送货车型9.6米",O1036)))</formula>
    </cfRule>
  </conditionalFormatting>
  <conditionalFormatting sqref="P1036">
    <cfRule type="expression" dxfId="5" priority="172">
      <formula>P1036&gt;0</formula>
    </cfRule>
  </conditionalFormatting>
  <conditionalFormatting sqref="C1037">
    <cfRule type="timePeriod" dxfId="4" priority="253" timePeriod="yesterday">
      <formula>FLOOR(C1037,1)=TODAY()-1</formula>
    </cfRule>
  </conditionalFormatting>
  <conditionalFormatting sqref="O1037">
    <cfRule type="containsText" dxfId="1" priority="212" operator="between" text="送货车型9.6米">
      <formula>NOT(ISERROR(SEARCH("送货车型9.6米",O1037)))</formula>
    </cfRule>
  </conditionalFormatting>
  <conditionalFormatting sqref="P1037">
    <cfRule type="expression" dxfId="5" priority="171">
      <formula>P1037&gt;0</formula>
    </cfRule>
  </conditionalFormatting>
  <conditionalFormatting sqref="O1038">
    <cfRule type="containsText" dxfId="1" priority="211" operator="between" text="送货车型9.6米">
      <formula>NOT(ISERROR(SEARCH("送货车型9.6米",O1038)))</formula>
    </cfRule>
  </conditionalFormatting>
  <conditionalFormatting sqref="P1038">
    <cfRule type="expression" dxfId="5" priority="170">
      <formula>P1038&gt;0</formula>
    </cfRule>
  </conditionalFormatting>
  <conditionalFormatting sqref="O1039">
    <cfRule type="containsText" dxfId="1" priority="210" operator="between" text="送货车型9.6米">
      <formula>NOT(ISERROR(SEARCH("送货车型9.6米",O1039)))</formula>
    </cfRule>
  </conditionalFormatting>
  <conditionalFormatting sqref="P1039">
    <cfRule type="expression" dxfId="5" priority="169">
      <formula>P1039&gt;0</formula>
    </cfRule>
  </conditionalFormatting>
  <conditionalFormatting sqref="O1040">
    <cfRule type="containsText" dxfId="1" priority="209" operator="between" text="送货车型9.6米">
      <formula>NOT(ISERROR(SEARCH("送货车型9.6米",O1040)))</formula>
    </cfRule>
  </conditionalFormatting>
  <conditionalFormatting sqref="P1040">
    <cfRule type="expression" dxfId="5" priority="168">
      <formula>P1040&gt;0</formula>
    </cfRule>
  </conditionalFormatting>
  <conditionalFormatting sqref="L1041">
    <cfRule type="containsText" dxfId="1" priority="271" operator="between" text="送货车型9.6米">
      <formula>NOT(ISERROR(SEARCH("送货车型9.6米",L1041)))</formula>
    </cfRule>
  </conditionalFormatting>
  <conditionalFormatting sqref="O1041">
    <cfRule type="containsText" dxfId="1" priority="208" operator="between" text="送货车型9.6米">
      <formula>NOT(ISERROR(SEARCH("送货车型9.6米",O1041)))</formula>
    </cfRule>
  </conditionalFormatting>
  <conditionalFormatting sqref="P1041">
    <cfRule type="expression" dxfId="5" priority="167">
      <formula>P1041&gt;0</formula>
    </cfRule>
  </conditionalFormatting>
  <conditionalFormatting sqref="O1042">
    <cfRule type="containsText" dxfId="1" priority="207" operator="between" text="送货车型9.6米">
      <formula>NOT(ISERROR(SEARCH("送货车型9.6米",O1042)))</formula>
    </cfRule>
  </conditionalFormatting>
  <conditionalFormatting sqref="P1042">
    <cfRule type="expression" dxfId="5" priority="166">
      <formula>P1042&gt;0</formula>
    </cfRule>
  </conditionalFormatting>
  <conditionalFormatting sqref="O1043">
    <cfRule type="containsText" dxfId="1" priority="206" operator="between" text="送货车型9.6米">
      <formula>NOT(ISERROR(SEARCH("送货车型9.6米",O1043)))</formula>
    </cfRule>
  </conditionalFormatting>
  <conditionalFormatting sqref="P1043">
    <cfRule type="expression" dxfId="5" priority="165">
      <formula>P1043&gt;0</formula>
    </cfRule>
  </conditionalFormatting>
  <conditionalFormatting sqref="O1044">
    <cfRule type="containsText" dxfId="1" priority="205" operator="between" text="送货车型9.6米">
      <formula>NOT(ISERROR(SEARCH("送货车型9.6米",O1044)))</formula>
    </cfRule>
  </conditionalFormatting>
  <conditionalFormatting sqref="P1044">
    <cfRule type="expression" dxfId="5" priority="164">
      <formula>P1044&gt;0</formula>
    </cfRule>
  </conditionalFormatting>
  <conditionalFormatting sqref="C1045">
    <cfRule type="timePeriod" dxfId="4" priority="245" timePeriod="yesterday">
      <formula>FLOOR(C1045,1)=TODAY()-1</formula>
    </cfRule>
  </conditionalFormatting>
  <conditionalFormatting sqref="L1045">
    <cfRule type="containsText" dxfId="1" priority="270" operator="between" text="送货车型9.6米">
      <formula>NOT(ISERROR(SEARCH("送货车型9.6米",L1045)))</formula>
    </cfRule>
  </conditionalFormatting>
  <conditionalFormatting sqref="O1045">
    <cfRule type="containsText" dxfId="1" priority="204" operator="between" text="送货车型9.6米">
      <formula>NOT(ISERROR(SEARCH("送货车型9.6米",O1045)))</formula>
    </cfRule>
  </conditionalFormatting>
  <conditionalFormatting sqref="P1045">
    <cfRule type="expression" dxfId="5" priority="163">
      <formula>P1045&gt;0</formula>
    </cfRule>
  </conditionalFormatting>
  <conditionalFormatting sqref="C1046">
    <cfRule type="timePeriod" dxfId="4" priority="244" timePeriod="yesterday">
      <formula>FLOOR(C1046,1)=TODAY()-1</formula>
    </cfRule>
  </conditionalFormatting>
  <conditionalFormatting sqref="O1046">
    <cfRule type="containsText" dxfId="1" priority="203" operator="between" text="送货车型9.6米">
      <formula>NOT(ISERROR(SEARCH("送货车型9.6米",O1046)))</formula>
    </cfRule>
  </conditionalFormatting>
  <conditionalFormatting sqref="P1046">
    <cfRule type="expression" dxfId="5" priority="162">
      <formula>P1046&gt;0</formula>
    </cfRule>
  </conditionalFormatting>
  <conditionalFormatting sqref="C1047">
    <cfRule type="timePeriod" dxfId="4" priority="243" timePeriod="yesterday">
      <formula>FLOOR(C1047,1)=TODAY()-1</formula>
    </cfRule>
  </conditionalFormatting>
  <conditionalFormatting sqref="O1047">
    <cfRule type="containsText" dxfId="1" priority="202" operator="between" text="送货车型9.6米">
      <formula>NOT(ISERROR(SEARCH("送货车型9.6米",O1047)))</formula>
    </cfRule>
  </conditionalFormatting>
  <conditionalFormatting sqref="P1047">
    <cfRule type="expression" dxfId="5" priority="161">
      <formula>P1047&gt;0</formula>
    </cfRule>
  </conditionalFormatting>
  <conditionalFormatting sqref="C1048">
    <cfRule type="timePeriod" dxfId="4" priority="242" timePeriod="yesterday">
      <formula>FLOOR(C1048,1)=TODAY()-1</formula>
    </cfRule>
  </conditionalFormatting>
  <conditionalFormatting sqref="O1048">
    <cfRule type="containsText" dxfId="1" priority="201" operator="between" text="送货车型9.6米">
      <formula>NOT(ISERROR(SEARCH("送货车型9.6米",O1048)))</formula>
    </cfRule>
  </conditionalFormatting>
  <conditionalFormatting sqref="P1048">
    <cfRule type="expression" dxfId="5" priority="160">
      <formula>P1048&gt;0</formula>
    </cfRule>
  </conditionalFormatting>
  <conditionalFormatting sqref="C1049">
    <cfRule type="timePeriod" dxfId="4" priority="241" timePeriod="yesterday">
      <formula>FLOOR(C1049,1)=TODAY()-1</formula>
    </cfRule>
  </conditionalFormatting>
  <conditionalFormatting sqref="O1049">
    <cfRule type="containsText" dxfId="1" priority="200" operator="between" text="送货车型9.6米">
      <formula>NOT(ISERROR(SEARCH("送货车型9.6米",O1049)))</formula>
    </cfRule>
  </conditionalFormatting>
  <conditionalFormatting sqref="P1049">
    <cfRule type="expression" dxfId="5" priority="159">
      <formula>P1049&gt;0</formula>
    </cfRule>
  </conditionalFormatting>
  <conditionalFormatting sqref="L1050">
    <cfRule type="containsText" dxfId="1" priority="269" operator="between" text="送货车型9.6米">
      <formula>NOT(ISERROR(SEARCH("送货车型9.6米",L1050)))</formula>
    </cfRule>
  </conditionalFormatting>
  <conditionalFormatting sqref="O1050">
    <cfRule type="containsText" dxfId="1" priority="199" operator="between" text="送货车型9.6米">
      <formula>NOT(ISERROR(SEARCH("送货车型9.6米",O1050)))</formula>
    </cfRule>
  </conditionalFormatting>
  <conditionalFormatting sqref="P1050">
    <cfRule type="expression" dxfId="5" priority="158">
      <formula>P1050&gt;0</formula>
    </cfRule>
  </conditionalFormatting>
  <conditionalFormatting sqref="O1051">
    <cfRule type="containsText" dxfId="1" priority="198" operator="between" text="送货车型9.6米">
      <formula>NOT(ISERROR(SEARCH("送货车型9.6米",O1051)))</formula>
    </cfRule>
  </conditionalFormatting>
  <conditionalFormatting sqref="P1051">
    <cfRule type="expression" dxfId="5" priority="157">
      <formula>P1051&gt;0</formula>
    </cfRule>
  </conditionalFormatting>
  <conditionalFormatting sqref="O1052">
    <cfRule type="containsText" dxfId="1" priority="197" operator="between" text="送货车型9.6米">
      <formula>NOT(ISERROR(SEARCH("送货车型9.6米",O1052)))</formula>
    </cfRule>
  </conditionalFormatting>
  <conditionalFormatting sqref="P1052">
    <cfRule type="expression" dxfId="5" priority="156">
      <formula>P1052&gt;0</formula>
    </cfRule>
  </conditionalFormatting>
  <conditionalFormatting sqref="O1053">
    <cfRule type="containsText" dxfId="1" priority="196" operator="between" text="送货车型9.6米">
      <formula>NOT(ISERROR(SEARCH("送货车型9.6米",O1053)))</formula>
    </cfRule>
  </conditionalFormatting>
  <conditionalFormatting sqref="P1053">
    <cfRule type="expression" dxfId="5" priority="155">
      <formula>P1053&gt;0</formula>
    </cfRule>
  </conditionalFormatting>
  <conditionalFormatting sqref="L1054">
    <cfRule type="containsText" dxfId="1" priority="268" operator="between" text="送货车型9.6米">
      <formula>NOT(ISERROR(SEARCH("送货车型9.6米",L1054)))</formula>
    </cfRule>
  </conditionalFormatting>
  <conditionalFormatting sqref="O1054">
    <cfRule type="containsText" dxfId="1" priority="195" operator="between" text="送货车型9.6米">
      <formula>NOT(ISERROR(SEARCH("送货车型9.6米",O1054)))</formula>
    </cfRule>
  </conditionalFormatting>
  <conditionalFormatting sqref="P1054">
    <cfRule type="expression" dxfId="5" priority="154">
      <formula>P1054&gt;0</formula>
    </cfRule>
  </conditionalFormatting>
  <conditionalFormatting sqref="O1055">
    <cfRule type="containsText" dxfId="1" priority="194" operator="between" text="送货车型9.6米">
      <formula>NOT(ISERROR(SEARCH("送货车型9.6米",O1055)))</formula>
    </cfRule>
  </conditionalFormatting>
  <conditionalFormatting sqref="P1055">
    <cfRule type="expression" dxfId="5" priority="153">
      <formula>P1055&gt;0</formula>
    </cfRule>
  </conditionalFormatting>
  <conditionalFormatting sqref="L1056">
    <cfRule type="containsText" dxfId="1" priority="267" operator="between" text="送货车型9.6米">
      <formula>NOT(ISERROR(SEARCH("送货车型9.6米",L1056)))</formula>
    </cfRule>
  </conditionalFormatting>
  <conditionalFormatting sqref="O1056">
    <cfRule type="containsText" dxfId="1" priority="193" operator="between" text="送货车型9.6米">
      <formula>NOT(ISERROR(SEARCH("送货车型9.6米",O1056)))</formula>
    </cfRule>
  </conditionalFormatting>
  <conditionalFormatting sqref="P1056">
    <cfRule type="expression" dxfId="5" priority="152">
      <formula>P1056&gt;0</formula>
    </cfRule>
  </conditionalFormatting>
  <conditionalFormatting sqref="O1057">
    <cfRule type="containsText" dxfId="1" priority="192" operator="between" text="送货车型9.6米">
      <formula>NOT(ISERROR(SEARCH("送货车型9.6米",O1057)))</formula>
    </cfRule>
  </conditionalFormatting>
  <conditionalFormatting sqref="P1057">
    <cfRule type="expression" dxfId="5" priority="151">
      <formula>P1057&gt;0</formula>
    </cfRule>
  </conditionalFormatting>
  <conditionalFormatting sqref="O1058">
    <cfRule type="containsText" dxfId="1" priority="191" operator="between" text="送货车型9.6米">
      <formula>NOT(ISERROR(SEARCH("送货车型9.6米",O1058)))</formula>
    </cfRule>
  </conditionalFormatting>
  <conditionalFormatting sqref="P1058">
    <cfRule type="expression" dxfId="5" priority="150">
      <formula>P1058&gt;0</formula>
    </cfRule>
  </conditionalFormatting>
  <conditionalFormatting sqref="L1059">
    <cfRule type="containsText" dxfId="1" priority="266" operator="between" text="送货车型9.6米">
      <formula>NOT(ISERROR(SEARCH("送货车型9.6米",L1059)))</formula>
    </cfRule>
  </conditionalFormatting>
  <conditionalFormatting sqref="O1059">
    <cfRule type="containsText" dxfId="1" priority="190" operator="between" text="送货车型9.6米">
      <formula>NOT(ISERROR(SEARCH("送货车型9.6米",O1059)))</formula>
    </cfRule>
  </conditionalFormatting>
  <conditionalFormatting sqref="P1059">
    <cfRule type="expression" dxfId="5" priority="149">
      <formula>P1059&gt;0</formula>
    </cfRule>
  </conditionalFormatting>
  <conditionalFormatting sqref="O1060">
    <cfRule type="containsText" dxfId="1" priority="189" operator="between" text="送货车型9.6米">
      <formula>NOT(ISERROR(SEARCH("送货车型9.6米",O1060)))</formula>
    </cfRule>
  </conditionalFormatting>
  <conditionalFormatting sqref="P1060">
    <cfRule type="expression" dxfId="5" priority="148">
      <formula>P1060&gt;0</formula>
    </cfRule>
  </conditionalFormatting>
  <conditionalFormatting sqref="O1061">
    <cfRule type="containsText" dxfId="1" priority="188" operator="between" text="送货车型9.6米">
      <formula>NOT(ISERROR(SEARCH("送货车型9.6米",O1061)))</formula>
    </cfRule>
  </conditionalFormatting>
  <conditionalFormatting sqref="P1061">
    <cfRule type="expression" dxfId="5" priority="147">
      <formula>P1061&gt;0</formula>
    </cfRule>
  </conditionalFormatting>
  <conditionalFormatting sqref="L1062">
    <cfRule type="containsText" dxfId="1" priority="265" operator="between" text="送货车型9.6米">
      <formula>NOT(ISERROR(SEARCH("送货车型9.6米",L1062)))</formula>
    </cfRule>
  </conditionalFormatting>
  <conditionalFormatting sqref="O1062">
    <cfRule type="containsText" dxfId="1" priority="187" operator="between" text="送货车型9.6米">
      <formula>NOT(ISERROR(SEARCH("送货车型9.6米",O1062)))</formula>
    </cfRule>
  </conditionalFormatting>
  <conditionalFormatting sqref="P1062">
    <cfRule type="expression" dxfId="5" priority="146">
      <formula>P1062&gt;0</formula>
    </cfRule>
  </conditionalFormatting>
  <conditionalFormatting sqref="O1063">
    <cfRule type="containsText" dxfId="1" priority="186" operator="between" text="送货车型9.6米">
      <formula>NOT(ISERROR(SEARCH("送货车型9.6米",O1063)))</formula>
    </cfRule>
  </conditionalFormatting>
  <conditionalFormatting sqref="P1063">
    <cfRule type="expression" dxfId="5" priority="145">
      <formula>P1063&gt;0</formula>
    </cfRule>
  </conditionalFormatting>
  <conditionalFormatting sqref="O1064">
    <cfRule type="containsText" dxfId="1" priority="185" operator="between" text="送货车型9.6米">
      <formula>NOT(ISERROR(SEARCH("送货车型9.6米",O1064)))</formula>
    </cfRule>
  </conditionalFormatting>
  <conditionalFormatting sqref="P1064">
    <cfRule type="expression" dxfId="5" priority="144">
      <formula>P1064&gt;0</formula>
    </cfRule>
  </conditionalFormatting>
  <conditionalFormatting sqref="O1065">
    <cfRule type="containsText" dxfId="1" priority="184" operator="between" text="送货车型9.6米">
      <formula>NOT(ISERROR(SEARCH("送货车型9.6米",O1065)))</formula>
    </cfRule>
  </conditionalFormatting>
  <conditionalFormatting sqref="P1065">
    <cfRule type="expression" dxfId="5" priority="143">
      <formula>P1065&gt;0</formula>
    </cfRule>
  </conditionalFormatting>
  <conditionalFormatting sqref="L1066">
    <cfRule type="containsText" dxfId="1" priority="264" operator="between" text="送货车型9.6米">
      <formula>NOT(ISERROR(SEARCH("送货车型9.6米",L1066)))</formula>
    </cfRule>
  </conditionalFormatting>
  <conditionalFormatting sqref="O1066">
    <cfRule type="containsText" dxfId="1" priority="183" operator="between" text="送货车型9.6米">
      <formula>NOT(ISERROR(SEARCH("送货车型9.6米",O1066)))</formula>
    </cfRule>
  </conditionalFormatting>
  <conditionalFormatting sqref="P1066">
    <cfRule type="expression" dxfId="5" priority="142">
      <formula>P1066&gt;0</formula>
    </cfRule>
  </conditionalFormatting>
  <conditionalFormatting sqref="O1067">
    <cfRule type="containsText" dxfId="1" priority="182" operator="between" text="送货车型9.6米">
      <formula>NOT(ISERROR(SEARCH("送货车型9.6米",O1067)))</formula>
    </cfRule>
  </conditionalFormatting>
  <conditionalFormatting sqref="P1067">
    <cfRule type="expression" dxfId="5" priority="141">
      <formula>P1067&gt;0</formula>
    </cfRule>
  </conditionalFormatting>
  <conditionalFormatting sqref="O1068">
    <cfRule type="containsText" dxfId="1" priority="181" operator="between" text="送货车型9.6米">
      <formula>NOT(ISERROR(SEARCH("送货车型9.6米",O1068)))</formula>
    </cfRule>
  </conditionalFormatting>
  <conditionalFormatting sqref="P1068">
    <cfRule type="expression" dxfId="5" priority="140">
      <formula>P1068&gt;0</formula>
    </cfRule>
  </conditionalFormatting>
  <conditionalFormatting sqref="M1112">
    <cfRule type="containsText" dxfId="1" priority="18" operator="between" text="送货车型9.6米">
      <formula>NOT(ISERROR(SEARCH("送货车型9.6米",M1112)))</formula>
    </cfRule>
  </conditionalFormatting>
  <conditionalFormatting sqref="O1300">
    <cfRule type="containsText" dxfId="1" priority="5" operator="between" text="送货车型9.6米">
      <formula>NOT(ISERROR(SEARCH("送货车型9.6米",O1300)))</formula>
    </cfRule>
  </conditionalFormatting>
  <conditionalFormatting sqref="P1300">
    <cfRule type="expression" dxfId="5" priority="4">
      <formula>P1300&gt;0</formula>
    </cfRule>
  </conditionalFormatting>
  <conditionalFormatting sqref="C18:C59">
    <cfRule type="timePeriod" dxfId="4" priority="900" timePeriod="yesterday">
      <formula>FLOOR(C18,1)=TODAY()-1</formula>
    </cfRule>
  </conditionalFormatting>
  <conditionalFormatting sqref="C60:C91">
    <cfRule type="timePeriod" dxfId="4" priority="894" timePeriod="yesterday">
      <formula>FLOOR(C60,1)=TODAY()-1</formula>
    </cfRule>
  </conditionalFormatting>
  <conditionalFormatting sqref="C166:C200">
    <cfRule type="timePeriod" dxfId="4" priority="885" timePeriod="yesterday">
      <formula>FLOOR(C166,1)=TODAY()-1</formula>
    </cfRule>
  </conditionalFormatting>
  <conditionalFormatting sqref="C263:C265">
    <cfRule type="timePeriod" dxfId="4" priority="877" timePeriod="yesterday">
      <formula>FLOOR(C263,1)=TODAY()-1</formula>
    </cfRule>
  </conditionalFormatting>
  <conditionalFormatting sqref="C395:C397">
    <cfRule type="timePeriod" dxfId="4" priority="800" timePeriod="yesterday">
      <formula>FLOOR(C395,1)=TODAY()-1</formula>
    </cfRule>
  </conditionalFormatting>
  <conditionalFormatting sqref="C417:C424">
    <cfRule type="timePeriod" dxfId="4" priority="795" timePeriod="yesterday">
      <formula>FLOOR(C417,1)=TODAY()-1</formula>
    </cfRule>
  </conditionalFormatting>
  <conditionalFormatting sqref="C608:C637">
    <cfRule type="timePeriod" dxfId="4" priority="789" timePeriod="yesterday">
      <formula>FLOOR(C608,1)=TODAY()-1</formula>
    </cfRule>
  </conditionalFormatting>
  <conditionalFormatting sqref="C693:C717">
    <cfRule type="timePeriod" dxfId="4" priority="787" timePeriod="yesterday">
      <formula>FLOOR(C693,1)=TODAY()-1</formula>
    </cfRule>
  </conditionalFormatting>
  <conditionalFormatting sqref="C738:C754">
    <cfRule type="timePeriod" dxfId="4" priority="771" timePeriod="yesterday">
      <formula>FLOOR(C738,1)=TODAY()-1</formula>
    </cfRule>
  </conditionalFormatting>
  <conditionalFormatting sqref="C755:C772">
    <cfRule type="timePeriod" dxfId="4" priority="710" timePeriod="yesterday">
      <formula>FLOOR(C755,1)=TODAY()-1</formula>
    </cfRule>
  </conditionalFormatting>
  <conditionalFormatting sqref="C857:C900">
    <cfRule type="timePeriod" dxfId="4" priority="625" timePeriod="yesterday">
      <formula>FLOOR(C857,1)=TODAY()-1</formula>
    </cfRule>
  </conditionalFormatting>
  <conditionalFormatting sqref="C904:C905">
    <cfRule type="timePeriod" dxfId="4" priority="619" timePeriod="yesterday">
      <formula>FLOOR(C904,1)=TODAY()-1</formula>
    </cfRule>
  </conditionalFormatting>
  <conditionalFormatting sqref="C906:C941">
    <cfRule type="timePeriod" dxfId="4" priority="610" timePeriod="yesterday">
      <formula>FLOOR(C906,1)=TODAY()-1</formula>
    </cfRule>
  </conditionalFormatting>
  <conditionalFormatting sqref="C955:C995">
    <cfRule type="timePeriod" dxfId="4" priority="607" timePeriod="yesterday">
      <formula>FLOOR(C955,1)=TODAY()-1</formula>
    </cfRule>
  </conditionalFormatting>
  <conditionalFormatting sqref="C996:C1019">
    <cfRule type="timePeriod" dxfId="4" priority="301" timePeriod="yesterday">
      <formula>FLOOR(C996,1)=TODAY()-1</formula>
    </cfRule>
  </conditionalFormatting>
  <conditionalFormatting sqref="C1029:C1036">
    <cfRule type="timePeriod" dxfId="4" priority="139" timePeriod="yesterday">
      <formula>FLOOR(C1029,1)=TODAY()-1</formula>
    </cfRule>
  </conditionalFormatting>
  <conditionalFormatting sqref="C1038:C1044">
    <cfRule type="timePeriod" dxfId="4" priority="138" timePeriod="yesterday">
      <formula>FLOOR(C1038,1)=TODAY()-1</formula>
    </cfRule>
  </conditionalFormatting>
  <conditionalFormatting sqref="C1050:C1068">
    <cfRule type="timePeriod" dxfId="4" priority="137" timePeriod="yesterday">
      <formula>FLOOR(C1050,1)=TODAY()-1</formula>
    </cfRule>
  </conditionalFormatting>
  <conditionalFormatting sqref="C1069:C1137">
    <cfRule type="timePeriod" dxfId="4" priority="89" timePeriod="yesterday">
      <formula>FLOOR(C1069,1)=TODAY()-1</formula>
    </cfRule>
  </conditionalFormatting>
  <conditionalFormatting sqref="F18:F49">
    <cfRule type="containsText" dxfId="2" priority="904" operator="between" text="12m">
      <formula>NOT(ISERROR(SEARCH("12m",F18)))</formula>
    </cfRule>
    <cfRule type="containsText" dxfId="3" priority="905" operator="between" text="HRB500E">
      <formula>NOT(ISERROR(SEARCH("HRB500E",F18)))</formula>
    </cfRule>
  </conditionalFormatting>
  <conditionalFormatting sqref="F263:F265">
    <cfRule type="containsText" dxfId="2" priority="874" operator="between" text="12m">
      <formula>NOT(ISERROR(SEARCH("12m",F263)))</formula>
    </cfRule>
    <cfRule type="containsText" dxfId="3" priority="875" operator="between" text="HRB500E">
      <formula>NOT(ISERROR(SEARCH("HRB500E",F263)))</formula>
    </cfRule>
  </conditionalFormatting>
  <conditionalFormatting sqref="F350:F355">
    <cfRule type="containsText" dxfId="2" priority="841" operator="between" text="12m">
      <formula>NOT(ISERROR(SEARCH("12m",F350)))</formula>
    </cfRule>
    <cfRule type="containsText" dxfId="3" priority="842" operator="between" text="HRB500E">
      <formula>NOT(ISERROR(SEARCH("HRB500E",F350)))</formula>
    </cfRule>
  </conditionalFormatting>
  <conditionalFormatting sqref="F395:F397">
    <cfRule type="containsText" dxfId="2" priority="808" operator="between" text="12m">
      <formula>NOT(ISERROR(SEARCH("12m",F395)))</formula>
    </cfRule>
    <cfRule type="containsText" dxfId="3" priority="809" operator="between" text="HRB500E">
      <formula>NOT(ISERROR(SEARCH("HRB500E",F395)))</formula>
    </cfRule>
  </conditionalFormatting>
  <conditionalFormatting sqref="F417:F424">
    <cfRule type="containsText" dxfId="2" priority="797" operator="between" text="12m">
      <formula>NOT(ISERROR(SEARCH("12m",F417)))</formula>
    </cfRule>
    <cfRule type="containsText" dxfId="3" priority="798" operator="between" text="HRB500E">
      <formula>NOT(ISERROR(SEARCH("HRB500E",F417)))</formula>
    </cfRule>
  </conditionalFormatting>
  <conditionalFormatting sqref="F955:F994">
    <cfRule type="containsText" dxfId="2" priority="605" operator="between" text="12m">
      <formula>NOT(ISERROR(SEARCH("12m",F955)))</formula>
    </cfRule>
    <cfRule type="containsText" dxfId="3" priority="606" operator="between" text="HRB500E">
      <formula>NOT(ISERROR(SEARCH("HRB500E",F955)))</formula>
    </cfRule>
  </conditionalFormatting>
  <conditionalFormatting sqref="F1096:F1115">
    <cfRule type="containsText" dxfId="2" priority="20" operator="between" text="12m">
      <formula>NOT(ISERROR(SEARCH("12m",F1096)))</formula>
    </cfRule>
    <cfRule type="containsText" dxfId="3" priority="21" operator="between" text="HRB500E">
      <formula>NOT(ISERROR(SEARCH("HRB500E",F1096)))</formula>
    </cfRule>
  </conditionalFormatting>
  <conditionalFormatting sqref="F1382:F1389">
    <cfRule type="containsText" dxfId="2" priority="1" operator="between" text="12m">
      <formula>NOT(ISERROR(SEARCH("12m",F1382)))</formula>
    </cfRule>
    <cfRule type="containsText" dxfId="3" priority="2" operator="between" text="HRB500E">
      <formula>NOT(ISERROR(SEARCH("HRB500E",F1382)))</formula>
    </cfRule>
  </conditionalFormatting>
  <conditionalFormatting sqref="L1000:L1001">
    <cfRule type="containsText" dxfId="1" priority="308" operator="between" text="送货车型9.6米">
      <formula>NOT(ISERROR(SEARCH("送货车型9.6米",L1000)))</formula>
    </cfRule>
  </conditionalFormatting>
  <conditionalFormatting sqref="L1069:L1137">
    <cfRule type="containsText" dxfId="1" priority="106" operator="between" text="送货车型9.6米">
      <formula>NOT(ISERROR(SEARCH("送货车型9.6米",L1069)))</formula>
    </cfRule>
  </conditionalFormatting>
  <conditionalFormatting sqref="M318:M327">
    <cfRule type="containsText" dxfId="1" priority="846" operator="between" text="送货车型9.6米">
      <formula>NOT(ISERROR(SEARCH("送货车型9.6米",M318)))</formula>
    </cfRule>
  </conditionalFormatting>
  <conditionalFormatting sqref="M357:M361">
    <cfRule type="containsText" dxfId="1" priority="839" operator="between" text="送货车型9.6米">
      <formula>NOT(ISERROR(SEARCH("送货车型9.6米",M357)))</formula>
    </cfRule>
  </conditionalFormatting>
  <conditionalFormatting sqref="M362:M367">
    <cfRule type="containsText" dxfId="1" priority="840" operator="between" text="送货车型9.6米">
      <formula>NOT(ISERROR(SEARCH("送货车型9.6米",M362)))</formula>
    </cfRule>
  </conditionalFormatting>
  <conditionalFormatting sqref="M368:M382">
    <cfRule type="containsText" dxfId="1" priority="832" operator="between" text="送货车型9.6米">
      <formula>NOT(ISERROR(SEARCH("送货车型9.6米",M368)))</formula>
    </cfRule>
  </conditionalFormatting>
  <conditionalFormatting sqref="M395:M397">
    <cfRule type="containsText" dxfId="1" priority="805" operator="between" text="送货车型9.6米">
      <formula>NOT(ISERROR(SEARCH("送货车型9.6米",M395)))</formula>
    </cfRule>
  </conditionalFormatting>
  <conditionalFormatting sqref="M801:M802">
    <cfRule type="containsText" dxfId="1" priority="700" operator="between" text="送货车型9.6米">
      <formula>NOT(ISERROR(SEARCH("送货车型9.6米",M801)))</formula>
    </cfRule>
  </conditionalFormatting>
  <conditionalFormatting sqref="M847:M850">
    <cfRule type="containsText" dxfId="1" priority="668" operator="between" text="送货车型9.6米">
      <formula>NOT(ISERROR(SEARCH("送货车型9.6米",M847)))</formula>
    </cfRule>
  </conditionalFormatting>
  <conditionalFormatting sqref="M851:M854">
    <cfRule type="containsText" dxfId="1" priority="670" operator="between" text="送货车型9.6米">
      <formula>NOT(ISERROR(SEARCH("送货车型9.6米",M851)))</formula>
    </cfRule>
  </conditionalFormatting>
  <conditionalFormatting sqref="M893:M904">
    <cfRule type="containsText" dxfId="1" priority="627" operator="between" text="送货车型9.6米">
      <formula>NOT(ISERROR(SEARCH("送货车型9.6米",M893)))</formula>
    </cfRule>
  </conditionalFormatting>
  <conditionalFormatting sqref="M955:M994">
    <cfRule type="containsText" dxfId="1" priority="604" operator="between" text="送货车型9.6米">
      <formula>NOT(ISERROR(SEARCH("送货车型9.6米",M955)))</formula>
    </cfRule>
  </conditionalFormatting>
  <conditionalFormatting sqref="M1008:M1019">
    <cfRule type="containsText" dxfId="1" priority="293" operator="between" text="送货车型9.6米">
      <formula>NOT(ISERROR(SEARCH("送货车型9.6米",M1008)))</formula>
    </cfRule>
  </conditionalFormatting>
  <conditionalFormatting sqref="N395:N397">
    <cfRule type="containsText" dxfId="1" priority="810" operator="between" text="送货车型9.6米">
      <formula>NOT(ISERROR(SEARCH("送货车型9.6米",N395)))</formula>
    </cfRule>
  </conditionalFormatting>
  <conditionalFormatting sqref="N900:N904">
    <cfRule type="containsText" dxfId="1" priority="654" operator="between" text="送货车型9.6米">
      <formula>NOT(ISERROR(SEARCH("送货车型9.6米",N900)))</formula>
    </cfRule>
  </conditionalFormatting>
  <conditionalFormatting sqref="O395:O397">
    <cfRule type="containsText" dxfId="1" priority="806" operator="between" text="送货车型9.6米">
      <formula>NOT(ISERROR(SEARCH("送货车型9.6米",O395)))</formula>
    </cfRule>
  </conditionalFormatting>
  <conditionalFormatting sqref="O994:O995">
    <cfRule type="containsText" dxfId="1" priority="563" operator="between" text="送货车型9.6米">
      <formula>NOT(ISERROR(SEARCH("送货车型9.6米",O994)))</formula>
    </cfRule>
  </conditionalFormatting>
  <conditionalFormatting sqref="O1069:O1137">
    <cfRule type="containsText" dxfId="1" priority="112" operator="between" text="送货车型9.6米">
      <formula>NOT(ISERROR(SEARCH("送货车型9.6米",O1069)))</formula>
    </cfRule>
  </conditionalFormatting>
  <conditionalFormatting sqref="P598:P692">
    <cfRule type="expression" dxfId="5" priority="790">
      <formula>P598&gt;0</formula>
    </cfRule>
  </conditionalFormatting>
  <conditionalFormatting sqref="P751:P773">
    <cfRule type="expression" dxfId="5" priority="690">
      <formula>P751&gt;0</formula>
    </cfRule>
  </conditionalFormatting>
  <conditionalFormatting sqref="P812:P954">
    <cfRule type="expression" dxfId="5" priority="689">
      <formula>P812&gt;0</formula>
    </cfRule>
  </conditionalFormatting>
  <conditionalFormatting sqref="P1069:P1075">
    <cfRule type="expression" dxfId="5" priority="108">
      <formula>P1069&gt;0</formula>
    </cfRule>
  </conditionalFormatting>
  <conditionalFormatting sqref="P1076:P1146">
    <cfRule type="expression" dxfId="5" priority="17">
      <formula>P1076&gt;0</formula>
    </cfRule>
  </conditionalFormatting>
  <conditionalFormatting sqref="P1251:P1254">
    <cfRule type="expression" dxfId="5" priority="7">
      <formula>P1251&gt;0</formula>
    </cfRule>
  </conditionalFormatting>
  <conditionalFormatting sqref="C1:C17 C92:C165 C201:C232 C234:C261 C267:C349 C383:C394 C398:C416 C425:C607 C638:C692 C718:C737 C773:C789 C791:C856 C942:C954 C1020:C1027 C1138:C1048576">
    <cfRule type="timePeriod" dxfId="4" priority="6576" timePeriod="yesterday">
      <formula>FLOOR(C1,1)=TODAY()-1</formula>
    </cfRule>
  </conditionalFormatting>
  <conditionalFormatting sqref="F1:F17 F50:F71 F73:F170 F172:F262 F266:F349 F356:F394 F398:F416 F425:F607 F613:F954 F995:F1095 F1116:F1381 F1390:F1048576">
    <cfRule type="containsText" dxfId="2" priority="3540" operator="between" text="12m">
      <formula>NOT(ISERROR(SEARCH("12m",F1)))</formula>
    </cfRule>
    <cfRule type="containsText" dxfId="3" priority="5883"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7" operator="between" text="送货车型9.6米">
      <formula>NOT(ISERROR(SEARCH("送货车型9.6米",L1)))</formula>
    </cfRule>
  </conditionalFormatting>
  <conditionalFormatting sqref="L18:O18 L21:O21 L23:O23 L27:O27">
    <cfRule type="containsText" dxfId="1" priority="906" operator="between" text="送货车型9.6米">
      <formula>NOT(ISERROR(SEARCH("送货车型9.6米",L18)))</formula>
    </cfRule>
  </conditionalFormatting>
  <conditionalFormatting sqref="L318 M328:O335 N318:O327">
    <cfRule type="containsText" dxfId="1" priority="849" operator="between" text="送货车型9.6米">
      <formula>NOT(ISERROR(SEARCH("送货车型9.6米",L318)))</formula>
    </cfRule>
  </conditionalFormatting>
  <conditionalFormatting sqref="C350:C352 C357:C382">
    <cfRule type="timePeriod" dxfId="4" priority="844" timePeriod="yesterday">
      <formula>FLOOR(C350,1)=TODAY()-1</formula>
    </cfRule>
  </conditionalFormatting>
  <conditionalFormatting sqref="L350:O350 M351:O352 O356:O382">
    <cfRule type="containsText" dxfId="1" priority="843" operator="between" text="送货车型9.6米">
      <formula>NOT(ISERROR(SEARCH("送货车型9.6米",L350)))</formula>
    </cfRule>
  </conditionalFormatting>
  <conditionalFormatting sqref="M792:O794">
    <cfRule type="containsText" dxfId="1" priority="707" operator="between" text="送货车型9.6米">
      <formula>NOT(ISERROR(SEARCH("送货车型9.6米",M792)))</formula>
    </cfRule>
  </conditionalFormatting>
  <conditionalFormatting sqref="M797:O798">
    <cfRule type="containsText" dxfId="1" priority="704" operator="between" text="送货车型9.6米">
      <formula>NOT(ISERROR(SEARCH("送货车型9.6米",M797)))</formula>
    </cfRule>
  </conditionalFormatting>
  <conditionalFormatting sqref="M799:O800 O801:O803">
    <cfRule type="containsText" dxfId="1" priority="703" operator="between" text="送货车型9.6米">
      <formula>NOT(ISERROR(SEARCH("送货车型9.6米",M799)))</formula>
    </cfRule>
  </conditionalFormatting>
  <conditionalFormatting sqref="M804:O811">
    <cfRule type="containsText" dxfId="1" priority="698" operator="between" text="送货车型9.6米">
      <formula>NOT(ISERROR(SEARCH("送货车型9.6米",M804)))</formula>
    </cfRule>
  </conditionalFormatting>
  <conditionalFormatting sqref="P967:P995 P997 P999:P1027">
    <cfRule type="expression" dxfId="5" priority="549">
      <formula>P967&gt;0</formula>
    </cfRule>
  </conditionalFormatting>
  <conditionalFormatting sqref="M1096:M1111 M1113:M1137">
    <cfRule type="containsText" dxfId="1" priority="19" operator="between" text="送货车型9.6米">
      <formula>NOT(ISERROR(SEARCH("送货车型9.6米",M1096)))</formula>
    </cfRule>
  </conditionalFormatting>
  <conditionalFormatting sqref="P1147:P1250 P1255:P1264">
    <cfRule type="expression" dxfId="5" priority="16">
      <formula>P1147&gt;0</formula>
    </cfRule>
  </conditionalFormatting>
  <conditionalFormatting sqref="P1265:P1299 P1301:P1315">
    <cfRule type="expression" dxfId="5" priority="6">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62 J1363:J1370 J1371:J1380 J1381:J1389 J1390: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6" sqref="E6"/>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45779</v>
      </c>
      <c r="B2" s="29" t="s">
        <v>400</v>
      </c>
      <c r="C2" s="29" t="str">
        <f>VLOOKUP(D2,辅助信息!A:B,2,FALSE)</f>
        <v>盘螺</v>
      </c>
      <c r="D2" s="29" t="s">
        <v>41</v>
      </c>
    </row>
    <row r="3" spans="1:4">
      <c r="A3" s="32">
        <f ca="1" t="shared" si="0"/>
        <v>45779</v>
      </c>
      <c r="B3" s="29" t="s">
        <v>400</v>
      </c>
      <c r="C3" s="29" t="str">
        <f>VLOOKUP(D3,辅助信息!A:B,2,FALSE)</f>
        <v>螺纹钢</v>
      </c>
      <c r="D3" s="29" t="s">
        <v>27</v>
      </c>
    </row>
    <row r="4" spans="1:4">
      <c r="A4" s="32">
        <f ca="1" t="shared" si="0"/>
        <v>45779</v>
      </c>
      <c r="B4" s="29" t="s">
        <v>400</v>
      </c>
      <c r="C4" s="29" t="str">
        <f>VLOOKUP(D4,辅助信息!A:B,2,FALSE)</f>
        <v>螺纹钢</v>
      </c>
      <c r="D4" s="29" t="s">
        <v>19</v>
      </c>
    </row>
    <row r="5" spans="1:4">
      <c r="A5" s="32">
        <f ca="1" t="shared" si="0"/>
        <v>45779</v>
      </c>
      <c r="B5" s="29" t="s">
        <v>400</v>
      </c>
      <c r="C5" s="29" t="str">
        <f>VLOOKUP(D5,辅助信息!A:B,2,FALSE)</f>
        <v>螺纹钢</v>
      </c>
      <c r="D5" s="29" t="s">
        <v>28</v>
      </c>
    </row>
    <row r="6" spans="1:4">
      <c r="A6" s="32">
        <f ca="1" t="shared" si="0"/>
        <v>45779</v>
      </c>
      <c r="B6" s="29" t="s">
        <v>400</v>
      </c>
      <c r="C6" s="29" t="str">
        <f>VLOOKUP(D6,辅助信息!A:B,2,FALSE)</f>
        <v>螺纹钢</v>
      </c>
      <c r="D6" s="29" t="s">
        <v>52</v>
      </c>
    </row>
    <row r="7" spans="1:4">
      <c r="A7" s="32">
        <f ca="1" t="shared" si="0"/>
        <v>45779</v>
      </c>
      <c r="B7" s="29" t="s">
        <v>400</v>
      </c>
      <c r="C7" s="29" t="str">
        <f>VLOOKUP(D7,辅助信息!A:B,2,FALSE)</f>
        <v>螺纹钢</v>
      </c>
      <c r="D7" s="29" t="s">
        <v>76</v>
      </c>
    </row>
    <row r="8" spans="1:4">
      <c r="A8" s="32">
        <f ca="1" t="shared" si="0"/>
        <v>45779</v>
      </c>
      <c r="B8" s="29" t="s">
        <v>400</v>
      </c>
      <c r="C8" s="29" t="str">
        <f>VLOOKUP(D8,辅助信息!A:B,2,FALSE)</f>
        <v>螺纹钢</v>
      </c>
      <c r="D8" s="29" t="s">
        <v>86</v>
      </c>
    </row>
    <row r="9" spans="1:4">
      <c r="A9" s="32">
        <f ca="1" t="shared" si="0"/>
        <v>45779</v>
      </c>
      <c r="B9" s="29" t="s">
        <v>400</v>
      </c>
      <c r="C9" s="29" t="str">
        <f>VLOOKUP(D9,辅助信息!A:B,2,FALSE)</f>
        <v>螺纹钢</v>
      </c>
      <c r="D9" s="29" t="s">
        <v>82</v>
      </c>
    </row>
    <row r="10" spans="1:4">
      <c r="A10" s="32">
        <f ca="1" t="shared" si="0"/>
        <v>45779</v>
      </c>
      <c r="B10" s="29" t="s">
        <v>400</v>
      </c>
      <c r="C10" s="29" t="str">
        <f>VLOOKUP(D10,辅助信息!A:B,2,FALSE)</f>
        <v>螺纹钢</v>
      </c>
      <c r="D10" s="29" t="s">
        <v>45</v>
      </c>
    </row>
    <row r="11" spans="1:4">
      <c r="A11" s="32">
        <f ca="1" t="shared" si="0"/>
        <v>45779</v>
      </c>
      <c r="B11" s="29" t="s">
        <v>400</v>
      </c>
      <c r="C11" s="29" t="str">
        <f>VLOOKUP(D11,辅助信息!A:B,2,FALSE)</f>
        <v>螺纹钢</v>
      </c>
      <c r="D11" s="29" t="s">
        <v>21</v>
      </c>
    </row>
    <row r="12" ht="19" customHeight="1" spans="1:1">
      <c r="A12" s="32">
        <f ca="1" t="shared" si="0"/>
        <v>45779</v>
      </c>
    </row>
    <row r="13" spans="1:4">
      <c r="A13" s="32">
        <f ca="1" t="shared" ref="A13:A26" si="1">TODAY()</f>
        <v>45779</v>
      </c>
      <c r="B13" s="33" t="s">
        <v>401</v>
      </c>
      <c r="C13" s="29" t="str">
        <f>VLOOKUP(D13,辅助信息!A:B,2,FALSE)</f>
        <v>螺纹钢</v>
      </c>
      <c r="D13" s="29" t="s">
        <v>133</v>
      </c>
    </row>
    <row r="14" spans="1:4">
      <c r="A14" s="32">
        <f ca="1" t="shared" si="1"/>
        <v>45779</v>
      </c>
      <c r="B14" s="33" t="s">
        <v>401</v>
      </c>
      <c r="C14" s="29" t="str">
        <f>VLOOKUP(D14,辅助信息!A:B,2,FALSE)</f>
        <v>螺纹钢</v>
      </c>
      <c r="D14" s="29" t="s">
        <v>91</v>
      </c>
    </row>
    <row r="15" spans="1:4">
      <c r="A15" s="32">
        <f ca="1" t="shared" si="1"/>
        <v>45779</v>
      </c>
      <c r="B15" s="33" t="s">
        <v>401</v>
      </c>
      <c r="C15" s="29" t="str">
        <f>VLOOKUP(D15,辅助信息!A:B,2,FALSE)</f>
        <v>螺纹钢</v>
      </c>
      <c r="D15" s="29" t="s">
        <v>77</v>
      </c>
    </row>
    <row r="16" spans="1:4">
      <c r="A16" s="32">
        <f ca="1" t="shared" si="1"/>
        <v>45779</v>
      </c>
      <c r="B16" s="33" t="s">
        <v>401</v>
      </c>
      <c r="C16" s="29" t="str">
        <f>VLOOKUP(D16,辅助信息!A:B,2,FALSE)</f>
        <v>螺纹钢</v>
      </c>
      <c r="D16" s="29" t="s">
        <v>86</v>
      </c>
    </row>
    <row r="17" spans="1:4">
      <c r="A17" s="32">
        <f ca="1" t="shared" si="1"/>
        <v>45779</v>
      </c>
      <c r="B17" s="33" t="s">
        <v>401</v>
      </c>
      <c r="C17" s="29" t="str">
        <f>VLOOKUP(D17,辅助信息!A:B,2,FALSE)</f>
        <v>螺纹钢</v>
      </c>
      <c r="D17" s="29" t="s">
        <v>66</v>
      </c>
    </row>
    <row r="18" spans="1:4">
      <c r="A18" s="32">
        <f ca="1" t="shared" si="1"/>
        <v>45779</v>
      </c>
      <c r="B18" s="33" t="s">
        <v>401</v>
      </c>
      <c r="C18" s="29" t="str">
        <f>VLOOKUP(D18,辅助信息!A:B,2,FALSE)</f>
        <v>螺纹钢</v>
      </c>
      <c r="D18" s="29" t="s">
        <v>82</v>
      </c>
    </row>
    <row r="19" spans="1:4">
      <c r="A19" s="32">
        <f ca="1" t="shared" si="1"/>
        <v>45779</v>
      </c>
      <c r="B19" s="33" t="s">
        <v>401</v>
      </c>
      <c r="C19" s="29" t="str">
        <f>VLOOKUP(D19,辅助信息!A:B,2,FALSE)</f>
        <v>螺纹钢</v>
      </c>
      <c r="D19" s="29" t="s">
        <v>45</v>
      </c>
    </row>
    <row r="20" spans="1:4">
      <c r="A20" s="32">
        <f ca="1" t="shared" si="1"/>
        <v>45779</v>
      </c>
      <c r="B20" s="33" t="s">
        <v>401</v>
      </c>
      <c r="C20" s="29" t="str">
        <f>VLOOKUP(D20,辅助信息!A:B,2,FALSE)</f>
        <v>螺纹钢</v>
      </c>
      <c r="D20" s="29" t="s">
        <v>21</v>
      </c>
    </row>
    <row r="21" spans="1:4">
      <c r="A21" s="32">
        <f ca="1" t="shared" si="1"/>
        <v>45779</v>
      </c>
      <c r="B21" s="33" t="s">
        <v>401</v>
      </c>
      <c r="C21" s="29" t="str">
        <f>VLOOKUP(D21,辅助信息!A:B,2,FALSE)</f>
        <v>螺纹钢</v>
      </c>
      <c r="D21" s="29" t="s">
        <v>58</v>
      </c>
    </row>
    <row r="22" spans="1:4">
      <c r="A22" s="32">
        <f ca="1" t="shared" si="1"/>
        <v>45779</v>
      </c>
      <c r="B22" s="33" t="s">
        <v>401</v>
      </c>
      <c r="C22" s="29" t="str">
        <f>VLOOKUP(D22,辅助信息!A:B,2,FALSE)</f>
        <v>螺纹钢</v>
      </c>
      <c r="D22" s="29" t="s">
        <v>46</v>
      </c>
    </row>
    <row r="23" spans="1:4">
      <c r="A23" s="32">
        <f ca="1" t="shared" si="1"/>
        <v>45779</v>
      </c>
      <c r="B23" s="33" t="s">
        <v>401</v>
      </c>
      <c r="C23" s="29" t="str">
        <f>VLOOKUP(D23,辅助信息!A:B,2,FALSE)</f>
        <v>螺纹钢</v>
      </c>
      <c r="D23" s="29" t="s">
        <v>22</v>
      </c>
    </row>
    <row r="24" spans="1:4">
      <c r="A24" s="32">
        <f ca="1" t="shared" si="1"/>
        <v>45779</v>
      </c>
      <c r="B24" s="33" t="s">
        <v>401</v>
      </c>
      <c r="C24" s="29" t="str">
        <f>VLOOKUP(D24,辅助信息!A:B,2,FALSE)</f>
        <v>螺纹钢</v>
      </c>
      <c r="D24" s="29" t="s">
        <v>289</v>
      </c>
    </row>
    <row r="25" spans="1:4">
      <c r="A25" s="32">
        <f ca="1" t="shared" si="1"/>
        <v>45779</v>
      </c>
      <c r="B25" s="33" t="s">
        <v>401</v>
      </c>
      <c r="C25" s="29" t="str">
        <f>VLOOKUP(D25,辅助信息!A:B,2,FALSE)</f>
        <v>螺纹钢</v>
      </c>
      <c r="D25" s="29" t="s">
        <v>293</v>
      </c>
    </row>
    <row r="26" spans="1:4">
      <c r="A26" s="32">
        <f ca="1" t="shared" si="1"/>
        <v>45779</v>
      </c>
      <c r="B26" s="29" t="s">
        <v>402</v>
      </c>
      <c r="C26" s="29" t="str">
        <f>VLOOKUP(D26,辅助信息!A:B,2,FALSE)</f>
        <v>盘螺</v>
      </c>
      <c r="D26" s="29" t="s">
        <v>49</v>
      </c>
    </row>
    <row r="27" spans="1:4">
      <c r="A27" s="32">
        <f ca="1" t="shared" ref="A27:A36" si="2">TODAY()</f>
        <v>45779</v>
      </c>
      <c r="B27" s="29" t="s">
        <v>402</v>
      </c>
      <c r="C27" s="29" t="str">
        <f>VLOOKUP(D27,辅助信息!A:B,2,FALSE)</f>
        <v>盘螺</v>
      </c>
      <c r="D27" s="29" t="s">
        <v>40</v>
      </c>
    </row>
    <row r="28" spans="1:4">
      <c r="A28" s="32">
        <f ca="1" t="shared" si="2"/>
        <v>45779</v>
      </c>
      <c r="B28" s="29" t="s">
        <v>402</v>
      </c>
      <c r="C28" s="29" t="str">
        <f>VLOOKUP(D28,辅助信息!A:B,2,FALSE)</f>
        <v>盘螺</v>
      </c>
      <c r="D28" s="29" t="s">
        <v>41</v>
      </c>
    </row>
    <row r="29" spans="1:4">
      <c r="A29" s="32">
        <f ca="1" t="shared" si="2"/>
        <v>45779</v>
      </c>
      <c r="B29" s="29" t="s">
        <v>402</v>
      </c>
      <c r="C29" s="29" t="str">
        <f>VLOOKUP(D29,辅助信息!A:B,2,FALSE)</f>
        <v>盘螺</v>
      </c>
      <c r="D29" s="29" t="s">
        <v>26</v>
      </c>
    </row>
    <row r="30" spans="1:4">
      <c r="A30" s="32">
        <f ca="1" t="shared" si="2"/>
        <v>45779</v>
      </c>
      <c r="B30" s="29" t="s">
        <v>402</v>
      </c>
      <c r="C30" s="29" t="str">
        <f>VLOOKUP(D30,辅助信息!A:B,2,FALSE)</f>
        <v>盘螺</v>
      </c>
      <c r="D30" s="29" t="s">
        <v>196</v>
      </c>
    </row>
    <row r="31" spans="1:4">
      <c r="A31" s="32">
        <f ca="1" t="shared" si="2"/>
        <v>45779</v>
      </c>
      <c r="B31" s="29" t="s">
        <v>402</v>
      </c>
      <c r="C31" s="29" t="str">
        <f>VLOOKUP(D31,辅助信息!A:B,2,FALSE)</f>
        <v>螺纹钢</v>
      </c>
      <c r="D31" s="29" t="s">
        <v>27</v>
      </c>
    </row>
    <row r="32" spans="1:4">
      <c r="A32" s="32">
        <f ca="1" t="shared" si="2"/>
        <v>45779</v>
      </c>
      <c r="B32" s="29" t="s">
        <v>402</v>
      </c>
      <c r="C32" s="29" t="str">
        <f>VLOOKUP(D32,辅助信息!A:B,2,FALSE)</f>
        <v>螺纹钢</v>
      </c>
      <c r="D32" s="29" t="s">
        <v>19</v>
      </c>
    </row>
    <row r="33" spans="1:4">
      <c r="A33" s="32">
        <f ca="1" t="shared" si="2"/>
        <v>45779</v>
      </c>
      <c r="B33" s="29" t="s">
        <v>402</v>
      </c>
      <c r="C33" s="29" t="str">
        <f>VLOOKUP(D33,辅助信息!A:B,2,FALSE)</f>
        <v>螺纹钢</v>
      </c>
      <c r="D33" s="29" t="s">
        <v>32</v>
      </c>
    </row>
    <row r="34" spans="1:4">
      <c r="A34" s="32">
        <f ca="1" t="shared" si="2"/>
        <v>45779</v>
      </c>
      <c r="B34" s="29" t="s">
        <v>402</v>
      </c>
      <c r="C34" s="29" t="str">
        <f>VLOOKUP(D34,辅助信息!A:B,2,FALSE)</f>
        <v>螺纹钢</v>
      </c>
      <c r="D34" s="29" t="s">
        <v>33</v>
      </c>
    </row>
    <row r="35" spans="1:4">
      <c r="A35" s="32">
        <f ca="1" t="shared" si="2"/>
        <v>45779</v>
      </c>
      <c r="B35" s="29" t="s">
        <v>402</v>
      </c>
      <c r="C35" s="29" t="str">
        <f>VLOOKUP(D35,辅助信息!A:B,2,FALSE)</f>
        <v>螺纹钢</v>
      </c>
      <c r="D35" s="29" t="s">
        <v>28</v>
      </c>
    </row>
    <row r="36" spans="1:4">
      <c r="A36" s="32">
        <f ca="1" t="shared" si="2"/>
        <v>45779</v>
      </c>
      <c r="B36" s="29" t="s">
        <v>402</v>
      </c>
      <c r="C36" s="29" t="str">
        <f>VLOOKUP(D36,辅助信息!A:B,2,FALSE)</f>
        <v>螺纹钢</v>
      </c>
      <c r="D36" s="29" t="s">
        <v>18</v>
      </c>
    </row>
    <row r="37" spans="1:4">
      <c r="A37" s="32">
        <f ca="1" t="shared" ref="A37:A46" si="3">TODAY()</f>
        <v>45779</v>
      </c>
      <c r="B37" s="29" t="s">
        <v>402</v>
      </c>
      <c r="C37" s="29" t="str">
        <f>VLOOKUP(D37,辅助信息!A:B,2,FALSE)</f>
        <v>螺纹钢</v>
      </c>
      <c r="D37" s="29" t="s">
        <v>65</v>
      </c>
    </row>
    <row r="38" spans="1:4">
      <c r="A38" s="32">
        <f ca="1" t="shared" si="3"/>
        <v>45779</v>
      </c>
      <c r="B38" s="29" t="s">
        <v>402</v>
      </c>
      <c r="C38" s="29" t="str">
        <f>VLOOKUP(D38,辅助信息!A:B,2,FALSE)</f>
        <v>螺纹钢</v>
      </c>
      <c r="D38" s="29" t="s">
        <v>52</v>
      </c>
    </row>
    <row r="39" spans="1:4">
      <c r="A39" s="32">
        <f ca="1" t="shared" si="3"/>
        <v>45779</v>
      </c>
      <c r="B39" s="29" t="s">
        <v>402</v>
      </c>
      <c r="C39" s="29" t="str">
        <f>VLOOKUP(D39,辅助信息!A:B,2,FALSE)</f>
        <v>螺纹钢</v>
      </c>
      <c r="D39" s="29" t="s">
        <v>111</v>
      </c>
    </row>
    <row r="40" spans="1:4">
      <c r="A40" s="32">
        <f ca="1" t="shared" si="3"/>
        <v>45779</v>
      </c>
      <c r="B40" s="29" t="s">
        <v>402</v>
      </c>
      <c r="C40" s="29" t="str">
        <f>VLOOKUP(D40,辅助信息!A:B,2,FALSE)</f>
        <v>螺纹钢</v>
      </c>
      <c r="D40" s="29" t="s">
        <v>76</v>
      </c>
    </row>
    <row r="41" spans="1:4">
      <c r="A41" s="32">
        <f ca="1" t="shared" si="3"/>
        <v>45779</v>
      </c>
      <c r="B41" s="29" t="s">
        <v>402</v>
      </c>
      <c r="C41" s="29" t="str">
        <f>VLOOKUP(D41,辅助信息!A:B,2,FALSE)</f>
        <v>螺纹钢</v>
      </c>
      <c r="D41" s="29" t="s">
        <v>90</v>
      </c>
    </row>
    <row r="42" spans="1:4">
      <c r="A42" s="32">
        <f ca="1" t="shared" si="3"/>
        <v>45779</v>
      </c>
      <c r="B42" s="29" t="s">
        <v>402</v>
      </c>
      <c r="C42" s="29" t="str">
        <f>VLOOKUP(D42,辅助信息!A:B,2,FALSE)</f>
        <v>螺纹钢</v>
      </c>
      <c r="D42" s="29" t="s">
        <v>130</v>
      </c>
    </row>
    <row r="43" spans="1:4">
      <c r="A43" s="32">
        <f ca="1" t="shared" si="3"/>
        <v>45779</v>
      </c>
      <c r="B43" s="29" t="s">
        <v>402</v>
      </c>
      <c r="C43" s="29" t="str">
        <f>VLOOKUP(D43,辅助信息!A:B,2,FALSE)</f>
        <v>螺纹钢</v>
      </c>
      <c r="D43" s="29" t="s">
        <v>133</v>
      </c>
    </row>
    <row r="44" spans="1:4">
      <c r="A44" s="32">
        <f ca="1" t="shared" si="3"/>
        <v>45779</v>
      </c>
      <c r="B44" s="29" t="s">
        <v>402</v>
      </c>
      <c r="C44" s="29" t="str">
        <f>VLOOKUP(D44,辅助信息!A:B,2,FALSE)</f>
        <v>螺纹钢</v>
      </c>
      <c r="D44" s="29" t="s">
        <v>91</v>
      </c>
    </row>
    <row r="45" spans="1:4">
      <c r="A45" s="32">
        <f ca="1" t="shared" si="3"/>
        <v>45779</v>
      </c>
      <c r="B45" s="29" t="s">
        <v>402</v>
      </c>
      <c r="C45" s="29" t="str">
        <f>VLOOKUP(D45,辅助信息!A:B,2,FALSE)</f>
        <v>螺纹钢</v>
      </c>
      <c r="D45" s="29" t="s">
        <v>77</v>
      </c>
    </row>
    <row r="46" spans="1:4">
      <c r="A46" s="32">
        <f ca="1" t="shared" si="3"/>
        <v>45779</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39"/>
  <sheetViews>
    <sheetView zoomScale="85" zoomScaleNormal="85" topLeftCell="A392" workbookViewId="0">
      <selection activeCell="J422" sqref="J42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row r="416" spans="1:10">
      <c r="A416" s="1" t="s">
        <v>473</v>
      </c>
      <c r="B416" s="1" t="s">
        <v>152</v>
      </c>
      <c r="C416" s="1" t="s">
        <v>53</v>
      </c>
      <c r="D416" s="1" t="s">
        <v>410</v>
      </c>
      <c r="E416" s="2">
        <v>2</v>
      </c>
      <c r="F416" s="3">
        <v>45778</v>
      </c>
      <c r="G416" s="1" t="s">
        <v>175</v>
      </c>
      <c r="H416" s="1" t="s">
        <v>176</v>
      </c>
      <c r="I416" s="1">
        <v>15884666220</v>
      </c>
      <c r="J416" s="1" t="str">
        <f>_xlfn._xlws.FILTER(辅助信息!D:D,辅助信息!G:G=G416)</f>
        <v>华西简阳西城嘉苑</v>
      </c>
    </row>
    <row r="417" spans="1:10">
      <c r="A417" s="1" t="s">
        <v>473</v>
      </c>
      <c r="B417" s="1" t="s">
        <v>119</v>
      </c>
      <c r="C417" s="1" t="s">
        <v>49</v>
      </c>
      <c r="D417" s="1" t="s">
        <v>410</v>
      </c>
      <c r="E417" s="2">
        <v>2</v>
      </c>
      <c r="F417" s="3">
        <v>45778</v>
      </c>
      <c r="G417" s="1" t="s">
        <v>175</v>
      </c>
      <c r="H417" s="1" t="s">
        <v>176</v>
      </c>
      <c r="I417" s="1">
        <v>15884666220</v>
      </c>
      <c r="J417" s="1" t="str">
        <f>_xlfn._xlws.FILTER(辅助信息!D:D,辅助信息!G:G=G417)</f>
        <v>华西简阳西城嘉苑</v>
      </c>
    </row>
    <row r="418" spans="1:10">
      <c r="A418" s="1" t="s">
        <v>473</v>
      </c>
      <c r="B418" s="1" t="s">
        <v>119</v>
      </c>
      <c r="C418" s="1" t="s">
        <v>40</v>
      </c>
      <c r="D418" s="1" t="s">
        <v>410</v>
      </c>
      <c r="E418" s="2">
        <v>12</v>
      </c>
      <c r="F418" s="3">
        <v>45778</v>
      </c>
      <c r="G418" s="1" t="s">
        <v>175</v>
      </c>
      <c r="H418" s="1" t="s">
        <v>176</v>
      </c>
      <c r="I418" s="1">
        <v>15884666220</v>
      </c>
      <c r="J418" s="1" t="str">
        <f>_xlfn._xlws.FILTER(辅助信息!D:D,辅助信息!G:G=G418)</f>
        <v>华西简阳西城嘉苑</v>
      </c>
    </row>
    <row r="419" spans="1:10">
      <c r="A419" s="1" t="s">
        <v>473</v>
      </c>
      <c r="B419" s="1" t="s">
        <v>119</v>
      </c>
      <c r="C419" s="1" t="s">
        <v>41</v>
      </c>
      <c r="D419" s="1" t="s">
        <v>410</v>
      </c>
      <c r="E419" s="2">
        <v>53</v>
      </c>
      <c r="F419" s="3">
        <v>45778</v>
      </c>
      <c r="G419" s="1" t="s">
        <v>175</v>
      </c>
      <c r="H419" s="1" t="s">
        <v>176</v>
      </c>
      <c r="I419" s="1">
        <v>15884666220</v>
      </c>
      <c r="J419" s="1" t="str">
        <f>_xlfn._xlws.FILTER(辅助信息!D:D,辅助信息!G:G=G419)</f>
        <v>华西简阳西城嘉苑</v>
      </c>
    </row>
    <row r="420" spans="1:10">
      <c r="A420" s="1" t="s">
        <v>473</v>
      </c>
      <c r="B420" s="1" t="s">
        <v>119</v>
      </c>
      <c r="C420" s="1" t="s">
        <v>49</v>
      </c>
      <c r="D420" s="1" t="s">
        <v>410</v>
      </c>
      <c r="E420" s="2">
        <v>2.5</v>
      </c>
      <c r="F420" s="3">
        <v>45778</v>
      </c>
      <c r="G420" s="1" t="s">
        <v>169</v>
      </c>
      <c r="H420" s="1" t="s">
        <v>170</v>
      </c>
      <c r="I420" s="1">
        <v>18384145895</v>
      </c>
      <c r="J420" s="1" t="str">
        <f>_xlfn._xlws.FILTER(辅助信息!D:D,辅助信息!G:G=G420)</f>
        <v>华西酒城南</v>
      </c>
    </row>
    <row r="421" spans="1:10">
      <c r="A421" s="1" t="s">
        <v>473</v>
      </c>
      <c r="B421" s="1" t="s">
        <v>119</v>
      </c>
      <c r="C421" s="1" t="s">
        <v>26</v>
      </c>
      <c r="D421" s="1" t="s">
        <v>410</v>
      </c>
      <c r="E421" s="2">
        <v>32.5</v>
      </c>
      <c r="F421" s="3">
        <v>45778</v>
      </c>
      <c r="G421" s="1" t="s">
        <v>169</v>
      </c>
      <c r="H421" s="1" t="s">
        <v>170</v>
      </c>
      <c r="I421" s="1">
        <v>18384145895</v>
      </c>
      <c r="J421" s="1" t="str">
        <f>_xlfn._xlws.FILTER(辅助信息!D:D,辅助信息!G:G=G421)</f>
        <v>华西酒城南</v>
      </c>
    </row>
    <row r="422" spans="1:10">
      <c r="A422" s="1" t="s">
        <v>401</v>
      </c>
      <c r="B422" s="1" t="s">
        <v>116</v>
      </c>
      <c r="C422" s="1" t="s">
        <v>27</v>
      </c>
      <c r="D422" s="1" t="s">
        <v>410</v>
      </c>
      <c r="E422" s="2">
        <v>15</v>
      </c>
      <c r="F422" s="3">
        <v>45778</v>
      </c>
      <c r="G422" s="1" t="s">
        <v>246</v>
      </c>
      <c r="H422" s="1" t="s">
        <v>247</v>
      </c>
      <c r="I422" s="1">
        <v>15692885305</v>
      </c>
      <c r="J422" s="1" t="str">
        <f>_xlfn._xlws.FILTER(辅助信息!D:D,辅助信息!G:G=G422)</f>
        <v>四川商建
射洪城乡一体化项目</v>
      </c>
    </row>
    <row r="423" spans="1:10">
      <c r="A423" s="1" t="s">
        <v>401</v>
      </c>
      <c r="B423" s="1" t="s">
        <v>116</v>
      </c>
      <c r="C423" s="1" t="s">
        <v>30</v>
      </c>
      <c r="D423" s="1" t="s">
        <v>410</v>
      </c>
      <c r="E423" s="2">
        <v>12</v>
      </c>
      <c r="F423" s="3">
        <v>45778</v>
      </c>
      <c r="G423" s="1" t="s">
        <v>246</v>
      </c>
      <c r="H423" s="1" t="s">
        <v>247</v>
      </c>
      <c r="I423" s="1">
        <v>15692885305</v>
      </c>
      <c r="J423" s="1" t="str">
        <f>_xlfn._xlws.FILTER(辅助信息!D:D,辅助信息!G:G=G423)</f>
        <v>四川商建
射洪城乡一体化项目</v>
      </c>
    </row>
    <row r="424" spans="1:10">
      <c r="A424" s="1" t="s">
        <v>401</v>
      </c>
      <c r="B424" s="1" t="s">
        <v>116</v>
      </c>
      <c r="C424" s="1" t="s">
        <v>66</v>
      </c>
      <c r="D424" s="1" t="s">
        <v>410</v>
      </c>
      <c r="E424" s="2">
        <v>9</v>
      </c>
      <c r="F424" s="3">
        <v>45778</v>
      </c>
      <c r="G424" s="1" t="s">
        <v>246</v>
      </c>
      <c r="H424" s="1" t="s">
        <v>247</v>
      </c>
      <c r="I424" s="1">
        <v>15692885305</v>
      </c>
      <c r="J424" s="1" t="str">
        <f>_xlfn._xlws.FILTER(辅助信息!D:D,辅助信息!G:G=G424)</f>
        <v>四川商建
射洪城乡一体化项目</v>
      </c>
    </row>
    <row r="425" spans="1:10">
      <c r="A425" s="1" t="s">
        <v>401</v>
      </c>
      <c r="B425" s="1" t="s">
        <v>116</v>
      </c>
      <c r="C425" s="1" t="s">
        <v>21</v>
      </c>
      <c r="D425" s="1" t="s">
        <v>410</v>
      </c>
      <c r="E425" s="2">
        <v>3</v>
      </c>
      <c r="F425" s="3">
        <v>45778</v>
      </c>
      <c r="G425" s="1" t="s">
        <v>246</v>
      </c>
      <c r="H425" s="1" t="s">
        <v>247</v>
      </c>
      <c r="I425" s="1">
        <v>15692885305</v>
      </c>
      <c r="J425" s="1" t="str">
        <f>_xlfn._xlws.FILTER(辅助信息!D:D,辅助信息!G:G=G425)</f>
        <v>四川商建
射洪城乡一体化项目</v>
      </c>
    </row>
    <row r="426" spans="1:10">
      <c r="A426" s="1" t="s">
        <v>401</v>
      </c>
      <c r="B426" s="1" t="s">
        <v>116</v>
      </c>
      <c r="C426" s="1" t="s">
        <v>22</v>
      </c>
      <c r="D426" s="1" t="s">
        <v>410</v>
      </c>
      <c r="E426" s="2">
        <v>30</v>
      </c>
      <c r="F426" s="3">
        <v>45778</v>
      </c>
      <c r="G426" s="1" t="s">
        <v>246</v>
      </c>
      <c r="H426" s="1" t="s">
        <v>247</v>
      </c>
      <c r="I426" s="1">
        <v>15692885305</v>
      </c>
      <c r="J426" s="1" t="str">
        <f>_xlfn._xlws.FILTER(辅助信息!D:D,辅助信息!G:G=G426)</f>
        <v>四川商建
射洪城乡一体化项目</v>
      </c>
    </row>
    <row r="427" spans="1:10">
      <c r="A427" s="1" t="s">
        <v>401</v>
      </c>
      <c r="B427" s="1" t="s">
        <v>116</v>
      </c>
      <c r="C427" s="1" t="s">
        <v>27</v>
      </c>
      <c r="D427" s="1" t="s">
        <v>410</v>
      </c>
      <c r="E427" s="2">
        <v>18</v>
      </c>
      <c r="F427" s="3">
        <v>45778</v>
      </c>
      <c r="G427" s="1" t="s">
        <v>175</v>
      </c>
      <c r="H427" s="1" t="s">
        <v>176</v>
      </c>
      <c r="I427" s="1">
        <v>15884666220</v>
      </c>
      <c r="J427" s="1" t="str">
        <f>_xlfn._xlws.FILTER(辅助信息!D:D,辅助信息!G:G=G427)</f>
        <v>华西简阳西城嘉苑</v>
      </c>
    </row>
    <row r="428" spans="1:10">
      <c r="A428" s="1" t="s">
        <v>401</v>
      </c>
      <c r="B428" s="1" t="s">
        <v>116</v>
      </c>
      <c r="C428" s="1" t="s">
        <v>19</v>
      </c>
      <c r="D428" s="1" t="s">
        <v>410</v>
      </c>
      <c r="E428" s="2">
        <v>2</v>
      </c>
      <c r="F428" s="3">
        <v>45778</v>
      </c>
      <c r="G428" s="1" t="s">
        <v>175</v>
      </c>
      <c r="H428" s="1" t="s">
        <v>176</v>
      </c>
      <c r="I428" s="1">
        <v>15884666220</v>
      </c>
      <c r="J428" s="1" t="str">
        <f>_xlfn._xlws.FILTER(辅助信息!D:D,辅助信息!G:G=G428)</f>
        <v>华西简阳西城嘉苑</v>
      </c>
    </row>
    <row r="429" spans="1:10">
      <c r="A429" s="1" t="s">
        <v>401</v>
      </c>
      <c r="B429" s="1" t="s">
        <v>116</v>
      </c>
      <c r="C429" s="1" t="s">
        <v>32</v>
      </c>
      <c r="D429" s="1" t="s">
        <v>410</v>
      </c>
      <c r="E429" s="2">
        <v>17</v>
      </c>
      <c r="F429" s="3">
        <v>45778</v>
      </c>
      <c r="G429" s="1" t="s">
        <v>175</v>
      </c>
      <c r="H429" s="1" t="s">
        <v>176</v>
      </c>
      <c r="I429" s="1">
        <v>15884666220</v>
      </c>
      <c r="J429" s="1" t="str">
        <f>_xlfn._xlws.FILTER(辅助信息!D:D,辅助信息!G:G=G429)</f>
        <v>华西简阳西城嘉苑</v>
      </c>
    </row>
    <row r="430" spans="1:10">
      <c r="A430" s="1" t="s">
        <v>401</v>
      </c>
      <c r="B430" s="1" t="s">
        <v>116</v>
      </c>
      <c r="C430" s="1" t="s">
        <v>30</v>
      </c>
      <c r="D430" s="1" t="s">
        <v>410</v>
      </c>
      <c r="E430" s="2">
        <v>16</v>
      </c>
      <c r="F430" s="3">
        <v>45778</v>
      </c>
      <c r="G430" s="1" t="s">
        <v>175</v>
      </c>
      <c r="H430" s="1" t="s">
        <v>176</v>
      </c>
      <c r="I430" s="1">
        <v>15884666220</v>
      </c>
      <c r="J430" s="1" t="str">
        <f>_xlfn._xlws.FILTER(辅助信息!D:D,辅助信息!G:G=G430)</f>
        <v>华西简阳西城嘉苑</v>
      </c>
    </row>
    <row r="431" spans="1:10">
      <c r="A431" s="1" t="s">
        <v>401</v>
      </c>
      <c r="B431" s="1" t="s">
        <v>116</v>
      </c>
      <c r="C431" s="1" t="s">
        <v>33</v>
      </c>
      <c r="D431" s="1" t="s">
        <v>410</v>
      </c>
      <c r="E431" s="2">
        <v>13</v>
      </c>
      <c r="F431" s="3">
        <v>45778</v>
      </c>
      <c r="G431" s="1" t="s">
        <v>175</v>
      </c>
      <c r="H431" s="1" t="s">
        <v>176</v>
      </c>
      <c r="I431" s="1">
        <v>15884666220</v>
      </c>
      <c r="J431" s="1" t="str">
        <f>_xlfn._xlws.FILTER(辅助信息!D:D,辅助信息!G:G=G431)</f>
        <v>华西简阳西城嘉苑</v>
      </c>
    </row>
    <row r="432" spans="1:10">
      <c r="A432" s="1" t="s">
        <v>401</v>
      </c>
      <c r="B432" s="1" t="s">
        <v>116</v>
      </c>
      <c r="C432" s="1" t="s">
        <v>28</v>
      </c>
      <c r="D432" s="1" t="s">
        <v>410</v>
      </c>
      <c r="E432" s="2">
        <v>2</v>
      </c>
      <c r="F432" s="3">
        <v>45778</v>
      </c>
      <c r="G432" s="1" t="s">
        <v>175</v>
      </c>
      <c r="H432" s="1" t="s">
        <v>176</v>
      </c>
      <c r="I432" s="1">
        <v>15884666220</v>
      </c>
      <c r="J432" s="1" t="str">
        <f>_xlfn._xlws.FILTER(辅助信息!D:D,辅助信息!G:G=G432)</f>
        <v>华西简阳西城嘉苑</v>
      </c>
    </row>
    <row r="433" spans="1:10">
      <c r="A433" s="1" t="s">
        <v>401</v>
      </c>
      <c r="B433" s="1" t="s">
        <v>116</v>
      </c>
      <c r="C433" s="1" t="s">
        <v>18</v>
      </c>
      <c r="D433" s="1" t="s">
        <v>410</v>
      </c>
      <c r="E433" s="2">
        <v>2</v>
      </c>
      <c r="F433" s="3">
        <v>45778</v>
      </c>
      <c r="G433" s="1" t="s">
        <v>175</v>
      </c>
      <c r="H433" s="1" t="s">
        <v>176</v>
      </c>
      <c r="I433" s="1">
        <v>15884666220</v>
      </c>
      <c r="J433" s="1" t="str">
        <f>_xlfn._xlws.FILTER(辅助信息!D:D,辅助信息!G:G=G433)</f>
        <v>华西简阳西城嘉苑</v>
      </c>
    </row>
    <row r="434" spans="1:10">
      <c r="A434" s="1" t="s">
        <v>409</v>
      </c>
      <c r="B434" s="1" t="s">
        <v>116</v>
      </c>
      <c r="C434" s="1" t="s">
        <v>27</v>
      </c>
      <c r="D434" s="1" t="s">
        <v>410</v>
      </c>
      <c r="E434" s="2">
        <v>36</v>
      </c>
      <c r="F434" s="3">
        <v>45778</v>
      </c>
      <c r="G434" s="1" t="s">
        <v>448</v>
      </c>
      <c r="H434" s="1" t="s">
        <v>449</v>
      </c>
      <c r="I434" s="1">
        <v>18586545402</v>
      </c>
      <c r="J434" s="1" vm="1" t="e">
        <f>_xlfn._xlws.FILTER(辅助信息!D:D,辅助信息!G:G=G434)</f>
        <v>#VALUE!</v>
      </c>
    </row>
    <row r="435" spans="1:10">
      <c r="A435" s="1" t="s">
        <v>409</v>
      </c>
      <c r="B435" s="1" t="s">
        <v>116</v>
      </c>
      <c r="C435" s="1" t="s">
        <v>19</v>
      </c>
      <c r="D435" s="1" t="s">
        <v>410</v>
      </c>
      <c r="E435" s="2">
        <v>3</v>
      </c>
      <c r="F435" s="3">
        <v>45778</v>
      </c>
      <c r="G435" s="1" t="s">
        <v>448</v>
      </c>
      <c r="H435" s="1" t="s">
        <v>449</v>
      </c>
      <c r="I435" s="1">
        <v>18586545402</v>
      </c>
      <c r="J435" s="1" vm="1" t="e">
        <f>_xlfn._xlws.FILTER(辅助信息!D:D,辅助信息!G:G=G435)</f>
        <v>#VALUE!</v>
      </c>
    </row>
    <row r="436" spans="1:10">
      <c r="A436" s="1" t="s">
        <v>409</v>
      </c>
      <c r="B436" s="1" t="s">
        <v>116</v>
      </c>
      <c r="C436" s="1" t="s">
        <v>32</v>
      </c>
      <c r="D436" s="1" t="s">
        <v>410</v>
      </c>
      <c r="E436" s="2">
        <v>3</v>
      </c>
      <c r="F436" s="3">
        <v>45778</v>
      </c>
      <c r="G436" s="1" t="s">
        <v>448</v>
      </c>
      <c r="H436" s="1" t="s">
        <v>449</v>
      </c>
      <c r="I436" s="1">
        <v>18586545402</v>
      </c>
      <c r="J436" s="1" vm="1" t="e">
        <f>_xlfn._xlws.FILTER(辅助信息!D:D,辅助信息!G:G=G436)</f>
        <v>#VALUE!</v>
      </c>
    </row>
    <row r="437" spans="1:10">
      <c r="A437" s="1" t="s">
        <v>409</v>
      </c>
      <c r="B437" s="1" t="s">
        <v>116</v>
      </c>
      <c r="C437" s="1" t="s">
        <v>30</v>
      </c>
      <c r="D437" s="1" t="s">
        <v>410</v>
      </c>
      <c r="E437" s="2">
        <v>3</v>
      </c>
      <c r="F437" s="3">
        <v>45778</v>
      </c>
      <c r="G437" s="1" t="s">
        <v>448</v>
      </c>
      <c r="H437" s="1" t="s">
        <v>449</v>
      </c>
      <c r="I437" s="1">
        <v>18586545402</v>
      </c>
      <c r="J437" s="1" vm="1" t="e">
        <f>_xlfn._xlws.FILTER(辅助信息!D:D,辅助信息!G:G=G437)</f>
        <v>#VALUE!</v>
      </c>
    </row>
    <row r="438" spans="1:10">
      <c r="A438" s="1" t="s">
        <v>409</v>
      </c>
      <c r="B438" s="1" t="s">
        <v>116</v>
      </c>
      <c r="C438" s="1" t="s">
        <v>33</v>
      </c>
      <c r="D438" s="1" t="s">
        <v>410</v>
      </c>
      <c r="E438" s="2">
        <v>16</v>
      </c>
      <c r="F438" s="3">
        <v>45778</v>
      </c>
      <c r="G438" s="1" t="s">
        <v>448</v>
      </c>
      <c r="H438" s="1" t="s">
        <v>449</v>
      </c>
      <c r="I438" s="1">
        <v>18586545402</v>
      </c>
      <c r="J438" s="1" vm="1" t="e">
        <f>_xlfn._xlws.FILTER(辅助信息!D:D,辅助信息!G:G=G438)</f>
        <v>#VALUE!</v>
      </c>
    </row>
    <row r="439" spans="1:10">
      <c r="A439" s="1" t="s">
        <v>409</v>
      </c>
      <c r="B439" s="1" t="s">
        <v>116</v>
      </c>
      <c r="C439" s="1" t="s">
        <v>18</v>
      </c>
      <c r="D439" s="1" t="s">
        <v>410</v>
      </c>
      <c r="E439" s="2">
        <v>9</v>
      </c>
      <c r="F439" s="3">
        <v>45778</v>
      </c>
      <c r="G439" s="1" t="s">
        <v>448</v>
      </c>
      <c r="H439" s="1" t="s">
        <v>449</v>
      </c>
      <c r="I439" s="1">
        <v>18586545402</v>
      </c>
      <c r="J439" s="1" vm="1" t="e">
        <f>_xlfn._xlws.FILTER(辅助信息!D:D,辅助信息!G:G=G439)</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2025-05-02T09:35:51Z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