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activeTab="3"/>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汇总计划!$A$1:$Q$4867</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<sst xmlns="http://schemas.openxmlformats.org/spreadsheetml/2006/main" count="11025" uniqueCount="486">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</sst>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7" fontId="37" fillId="0" borderId="0">
      <alignment vertical="center"/>
    </xf>
    <xf numFmtId="0" fontId="0" fillId="0" borderId="0">
      <alignment vertical="center"/>
    </xf>
    <xf numFmtId="0" fontId="29" fillId="0" borderId="0">
      <alignment vertical="center"/>
    </xf>
  </cellStyleXfs>
  <cellXfs count="15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Font="1" applyBorder="1" applyAlignment="1">
      <alignment horizontal="center" vertical="center"/>
    </xf>
    <xf numFmtId="0" fontId="10" fillId="0" borderId="1" xfId="0" applyFont="1" applyBorder="1" applyAlignment="1">
      <alignment horizontal="center" vertical="center"/>
    </xf>
    <xf numFmtId="0" fontId="10" fillId="0" borderId="1" xfId="0" applyFont="1" applyFill="1" applyBorder="1" applyAlignment="1">
      <alignment horizontal="center" vertical="center"/>
    </xf>
    <xf numFmtId="0" fontId="1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877"/>
  <sheetViews>
    <sheetView topLeftCell="G1" workbookViewId="0">
      <pane ySplit="1" topLeftCell="A4842" activePane="bottomLeft" state="frozen"/>
      <selection/>
      <selection pane="bottomLeft" activeCell="I4855" sqref="I4855"/>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249</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249</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249</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249</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249</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249</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249</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249</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249</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249</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249</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249</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249</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249</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250</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250</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250</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250</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249</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249</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249</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249</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249</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249</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250</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250</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250</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250</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251</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250</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250</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250</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249</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249</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249</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248</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248</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248</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248</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247</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247</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247</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247</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247</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247</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247</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247</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247</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247</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247</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248</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248</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248</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248</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248</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248</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248</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248</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248</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248</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248</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248</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248</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248</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248</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249</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249</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249</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248</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248</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248</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248</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247</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247</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247</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247</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247</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247</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247</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247</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247</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248</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248</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248</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248</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247</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247</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247</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243</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243</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243</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243</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246</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246</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241</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241</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241</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241</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249</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249</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249</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248</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248</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247</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247</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247</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247</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247</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248</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248</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248</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248</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247</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247</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247</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243</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246</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246</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241</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241</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241</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241</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246</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246</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246</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246</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249</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249</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249</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247</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247</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247</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247</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247</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248</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248</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248</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248</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247</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247</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247</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243</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246</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246</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241</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241</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241</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241</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246</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246</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246</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246</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246</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246</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246</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246</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246</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246</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246</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246</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245</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245</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245</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245</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244</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244</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244</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244</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244</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244</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244</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244</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244</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244</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244</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244</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244</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244</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244</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249</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249</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249</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249</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247</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247</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247</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247</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248</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247</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247</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243</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246</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246</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241</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241</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241</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241</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246</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246</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246</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246</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244</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244</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244</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244</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244</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244</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244</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244</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244</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244</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244</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244</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244</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244</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244</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244</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244</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244</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247</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247</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247</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247</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248</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247</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247</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243</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246</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246</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241</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241</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241</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241</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246</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246</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246</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244</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244</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244</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244</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244</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243</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243</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243</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243</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243</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243</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244</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244</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244</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244</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244</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244</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244</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244</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244</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244</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244</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244</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244</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242</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248</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247</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247</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247</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247</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243</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246</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246</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241</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241</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241</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241</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246</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246</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246</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244</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244</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244</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244</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243</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243</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243</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243</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243</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243</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244</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244</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242</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241</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248</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242</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242</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247</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247</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247</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247</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241</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241</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241</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241</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243</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243</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243</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243</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243</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243</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244</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244</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241</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248</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247</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247</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247</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247</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241</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241</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241</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241</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243</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243</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243</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243</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243</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243</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244</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244</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240</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240</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240</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240</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240</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240</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234</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234</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234</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234</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234</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238</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238</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236</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236</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236</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236</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236</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240</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240</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240</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240</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238</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238</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236</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236</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236</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238</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238</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238</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238</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238</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238</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243</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243</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243</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243</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243</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236</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236</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236</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236</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236</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236</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236</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236</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236</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236</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236</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236</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236</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236</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236</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235</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235</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235</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235</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235</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236</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236</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236</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236</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236</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236</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236</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236</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236</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236</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236</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236</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236</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236</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236</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236</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236</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236</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236</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236</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236</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236</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235</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235</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235</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235</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235</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236</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236</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236</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236</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236</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236</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236</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236</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236</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235</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235</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235</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235</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235</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236</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236</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236</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236</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236</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236</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235</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234</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234</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234</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234</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234</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234</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232</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232</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234</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234</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234</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233</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233</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228</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228</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234</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234</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233</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233</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233</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233</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233</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233</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233</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235</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235</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235</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236</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236</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232</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234</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234</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230</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230</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230</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230</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230</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229</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229</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230</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230</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230</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230</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230</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230</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230</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236</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236</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232</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234</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234</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230</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230</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230</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230</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230</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230</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230</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230</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228</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228</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228</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228</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229</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229</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229</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229</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229</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229</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236</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236</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232</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226</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226</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230</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230</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230</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230</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230</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230</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230</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230</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228</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228</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228</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228</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226</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224</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224</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226</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226</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226</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226</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225</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225</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225</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225</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225</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225</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225</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225</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225</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225</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225</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225</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225</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225</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224</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224</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224</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224</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221</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221</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221</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224</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224</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224</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224</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224</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224</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224</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224</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224</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224</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224</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224</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224</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224</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224</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224</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224</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224</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224</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224</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226</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226</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226</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226</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226</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226</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226</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224</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224</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225</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225</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225</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225</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225</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224</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224</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224</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224</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224</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224</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226</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226</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226</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221</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221</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221</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221</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224</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224</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224</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224</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224</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224</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226</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226</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226</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221</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221</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221</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221</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219</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219</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219</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219</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214</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214</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214</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214</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219</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219</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219</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219</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219</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219</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219</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219</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219</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219</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219</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219</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219</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219</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219</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219</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219</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219</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219</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218</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221</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219</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219</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216</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214</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214</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214</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214</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214</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214</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214</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214</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214</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214</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214</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214</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214</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214</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214</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214</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214</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211</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211</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211</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214</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214</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214</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214</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214</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200</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200</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200</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200</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206</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206</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205</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205</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205</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205</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205</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205</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205</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202</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202</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202</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202</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202</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202</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202</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202</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202</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203</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203</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203</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203</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202</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202</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205</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205</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205</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205</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205</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205</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205</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205</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205</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205</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205</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205</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205</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184</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184</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184</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184</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184</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184</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184</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184</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184</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184</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184</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183</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183</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183</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183</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183</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183</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183</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183</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183</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183</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183</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183</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183</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183</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183</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183</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184</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183</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183</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183</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183</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183</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183</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180</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180</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180</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180</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180</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183</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183</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183</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183</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183</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183</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183</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183</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183</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183</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183</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183</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183</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183</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183</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183</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183</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183</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183</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183</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189</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189</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189</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189</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180</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180</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180</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180</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180</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180</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183</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183</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184</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180</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180</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180</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180</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180</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186</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186</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186</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186</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183</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183</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183</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183</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189</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189</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189</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189</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184</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184</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180</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180</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180</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180</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180</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180</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180</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180</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180</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180</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179</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179</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179</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179</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179</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179</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179</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179</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179</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179</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179</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179</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179</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179</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179</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179</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179</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179</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179</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179</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179</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179</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179</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179</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179</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179</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179</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179</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179</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179</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179</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179</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179</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179</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183</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183</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189</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189</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189</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189</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184</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184</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180</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180</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180</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180</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180</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179</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179</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179</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179</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179</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179</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173</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173</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173</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173</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173</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173</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173</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173</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173</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179</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179</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179</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179</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179</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179</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179</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179</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179</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179</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179</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179</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179</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179</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179</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179</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179</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179</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179</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179</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177</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177</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177</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177</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177</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177</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177</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177</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177</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177</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183</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183</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177</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177</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177</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173</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173</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173</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173</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173</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173</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177</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175</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175</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175</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175</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175</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175</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175</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175</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175</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175</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175</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175</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175</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175</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175</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175</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175</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175</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175</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175</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175</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175</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175</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173</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173</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173</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173</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173</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174</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174</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174</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174</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174</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174</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174</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174</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172</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172</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172</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173</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173</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173</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173</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173</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173</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177</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175</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175</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175</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175</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175</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175</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174</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174</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174</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174</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172</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172</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172</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170</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170</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170</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170</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170</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170</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170</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170</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170</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170</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170</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172</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172</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173</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173</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175</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175</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175</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175</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172</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172</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172</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172</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172</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172</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170</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170</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170</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170</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170</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170</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170</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170</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170</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170</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172</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172</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168</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168</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168</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168</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168</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168</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168</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168</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168</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168</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168</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168</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168</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168</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168</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168</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168</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168</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168</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168</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168</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168</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168</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168</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168</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168</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168</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168</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168</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167</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167</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167</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167</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167</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167</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167</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167</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167</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167</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167</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167</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167</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165</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165</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165</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165</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165</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165</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165</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165</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165</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165</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165</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165</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165</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165</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165</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168</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168</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168</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168</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167</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167</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167</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167</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167</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167</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167</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167</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167</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167</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167</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167</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165</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165</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165</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165</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165</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165</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165</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165</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165</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165</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165</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165</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165</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165</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165</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165</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165</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165</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165</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165</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165</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165</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165</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165</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165</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165</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165</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165</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165</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165</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165</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165</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165</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165</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165</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165</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168</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168</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167</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167</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167</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167</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167</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167</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167</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167</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167</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167</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165</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165</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165</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165</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164</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164</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165</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165</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165</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165</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165</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165</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165</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165</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164</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164</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164</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164</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164</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164</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164</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164</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160</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160</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160</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168</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168</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167</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167</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167</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167</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167</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165</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164</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164</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165</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165</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165</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165</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165</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164</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164</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164</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160</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160</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160</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168</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168</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167</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167</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167</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165</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164</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164</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165</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165</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165</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165</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165</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164</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164</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160</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160</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160</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158</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158</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159</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159</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159</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159</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159</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155</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155</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155</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155</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155</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155</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155</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155</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155</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155</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155</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155</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155</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155</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155</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155</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155</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155</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152</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152</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152</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152</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152</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152</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152</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152</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152</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152</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155</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155</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155</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152</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152</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152</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152</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152</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152</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152</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152</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153</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153</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153</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153</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153</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153</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153</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153</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153</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153</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153</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153</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153</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153</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153</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153</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153</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153</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153</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153</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149</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149</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149</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149</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149</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149</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147</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147</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148</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148</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148</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148</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148</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148</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149</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149</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148</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148</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148</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148</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153</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145</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148</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148</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148</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148</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148</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148</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146</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146</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146</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146</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146</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146</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146</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145</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145</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145</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145</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145</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145</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145</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145</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145</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145</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145</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145</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145</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145</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145</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145</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145</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145</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145</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145</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145</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139</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139</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139</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139</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141</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141</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141</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141</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141</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141</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141</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141</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141</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141</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141</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140</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140</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140</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140</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140</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140</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139</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139</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139</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139</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139</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139</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139</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139</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139</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139</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139</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139</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139</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139</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139</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139</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139</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139</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139</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139</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139</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139</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139</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139</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139</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139</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139</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139</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139</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139</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139</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139</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139</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139</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139</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139</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139</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139</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139</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139</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139</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139</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139</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139</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139</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139</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132</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132</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132</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132</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132</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132</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133</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133</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133</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133</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133</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133</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133</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133</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133</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133</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133</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133</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133</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133</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133</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133</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133</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133</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133</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133</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133</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133</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130</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130</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130</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130</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130</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130</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130</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130</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130</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130</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130</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130</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130</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130</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130</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130</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130</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130</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130</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130</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130</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130</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130</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130</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130</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130</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130</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130</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130</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130</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133</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133</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133</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133</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133</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133</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133</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133</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130</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130</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130</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130</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130</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130</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130</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130</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130</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130</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130</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133</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133</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130</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130</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JWDDCD2025102100473</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124</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JWDDCD2025102100473</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124</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JWDDCD2025102100473</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124</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JWDDCD2025102100473</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124</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JWDDCD2025102100473</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124</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JWDDCD2025102100473</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124</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JWDDCD2025102100473</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124</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JWDDCD2025102100473</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124</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JWDDCD2025102100473</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124</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124</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124</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133</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133</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JWDDCD2025102100473</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124</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JWDDCD2025102100473</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124</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JWDDCD2025102100473</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124</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JWDDCD2025102100473</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124</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JWDDCD2025102100473</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124</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JWDDCD2025102100473</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124</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JWDDCD2025102100473</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124</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JWDDCD2025102100473</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124</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JWDDCD2025102100473</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124</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124</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124</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124</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124</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124</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124</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124</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124</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124</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124</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124</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124</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124</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124</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124</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125</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125</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125</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125</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125</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125</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125</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125</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125</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125</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124</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124</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124</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124</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124</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124</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124</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124</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124</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124</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124</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124</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124</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124</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124</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124</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124</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124</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124</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124</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124</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124</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124</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124</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124</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124</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124</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123</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123</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123</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123</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123</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123</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123</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123</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123</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123</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123</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123</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123</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123</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123</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123</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123</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123</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121</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121</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121</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121</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121</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121</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121</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121</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121</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121</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122</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122</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122</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122</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121</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121</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121</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121</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121</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121</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121</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121</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121</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121</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121</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121</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121</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121</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121</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121</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121</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121</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121</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121</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121</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121</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121</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121</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121</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121</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121</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117</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117</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117</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117</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117</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117</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117</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117</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117</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117</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117</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117</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117</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117</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117</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117</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117</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117</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117</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117</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121</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121</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121</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JWDDCD2025102100473</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121</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JWDDCD2025102100473</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121</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JWDDCD2025102100473</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121</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JWDDCD2025102100473</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121</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JWDDCD2025102100473</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121</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JWDDCD2025102100473</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121</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JWDDCD2025102100473</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121</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JWDDCD2025102100473</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121</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JWDDCD2025102100473</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121</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JWDDCD2025102100473</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121</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JWDDCD2025102100473</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121</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JWDDCD2025102100473</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121</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JWDDCD2025102100473</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121</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JWDDCD2025102100473</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121</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JWDDCD2025102100473</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121</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JWDDCD2025102100473</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121</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JWDDCD2025102100473</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121</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JWDDCD2025102100473</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121</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JWDDCD2025102100473</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121</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JWDDCD2025102100473</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121</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117</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117</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117</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117</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117</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117</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117</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117</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117</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117</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117</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117</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117</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JWDDCD2025102100473</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117</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JWDDCD2025102100473</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117</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JWDDCD2025102100473</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117</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JWDDCD2025102100473</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117</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JWDDCD2025102100473</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117</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JWDDCD2025102100473</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117</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JWDDCD2025102100473</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117</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117</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117</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117</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117</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117</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117</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117</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117</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117</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117</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117</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117</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117</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114</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114</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114</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114</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114</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114</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114</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114</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114</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114</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114</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114</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114</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114</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114</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114</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114</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114</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114</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114</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114</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114</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114</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114</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114</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114</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114</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114</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114</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114</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114</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114</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114</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114</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114</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114</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114</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114</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114</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114</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114</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114</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114</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111</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111</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111</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111</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110</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110</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110</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110</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107</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107</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107</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107</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107</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107</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107</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107</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109</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109</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109</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109</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109</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109</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107</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107</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107</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107</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107</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107</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107</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107</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107</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107</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107</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107</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107</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107</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107</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107</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107</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107</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107</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107</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107</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107</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107</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107</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107</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107</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107</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107</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107</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107</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107</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107</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107</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107</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107</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107</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107</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107</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107</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107</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107</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107</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107</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107</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107</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107</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107</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107</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107</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107</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107</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107</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107</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105</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105</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105</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105</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105</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JWDDCD2025102100473</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105</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JWDDCD2025102100473</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105</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JWDDCD2025102100473</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105</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107</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107</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107</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107</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107</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107</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107</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107</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105</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105</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103</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103</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103</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103</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103</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103</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103</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103</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107</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107</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107</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107</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107</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107</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107</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107</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105</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101</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101</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101</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101</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101</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101</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101</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101</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101</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101</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101</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101</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101</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101</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101</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101</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101</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101</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101</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99</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99</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99</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99</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99</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99</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99</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99</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99</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97</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97</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97</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97</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97</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97</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97</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97</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JWDDCD2025102100475</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97</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JWDDCD2025102100475</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97</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JWDDCD2025102100475</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97</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JWDDCD2025102100475</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97</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JWDDCD2025102100475</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97</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JWDDCD2025102100475</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97</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JWDDCD2025102100475</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97</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JWDDCD2025102100475</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97</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99</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99</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97</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97</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97</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97</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97</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97</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97</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97</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97</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97</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97</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97</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97</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97</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JWDDCD2025102100475</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97</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JWDDCD2025102100475</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97</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JWDDCD2025102100475</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97</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JWDDCD2025102100475</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97</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JWDDCD2025102100475</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97</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JWDDCD2025102100475</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97</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JWDDCD2025102100475</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97</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JWDDCD2025102100475</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97</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99</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99</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97</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97</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97</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97</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97</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97</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97</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97</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92</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92</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92</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92</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92</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92</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92</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JWDDCD2025102100473</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92</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JWDDCD2025102100473</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92</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JWDDCD2025102100473</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92</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JWDDCD2025102100473</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92</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92</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92</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JWDDCD2025102100476</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92</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JWDDCD2025102100476</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92</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JWDDCD2025102100476</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92</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JWDDCD2025102100476</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92</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JWDDCD2025102100476</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92</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JWDDCD2025102100476</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92</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JWDDCD2025102100476</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92</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JWDDCD2025102100476</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92</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JWDDCD2025102100476</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92</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JWDDCD2025102100476</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92</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JWDDCD2025102100476</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92</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JWDDCD2025102100476</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92</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JWDDCD2025102100476</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92</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JWDDCD2025102100476</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92</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JWDDCD2025102100476</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92</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JWDDCD2025102100476</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92</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JWDDCD2025102100476</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92</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JWDDCD2025102100476</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92</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92</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92</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92</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92</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92</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92</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92</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92</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92</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92</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92</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92</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92</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JWDDCD2025102100473</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92</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JWDDCD2025102100473</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92</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92</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92</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92</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92</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92</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92</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92</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92</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92</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92</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JWDDCD2025102100473</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92</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JWDDCD2025102100473</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91</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JWDDCD2025102100473</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91</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91</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91</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91</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91</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91</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91</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91</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89</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89</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89</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89</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89</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89</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89</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89</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89</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89</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89</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89</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89</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89</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89</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89</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89</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89</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89</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89</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89</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89</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89</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89</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89</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89</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89</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89</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89</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89</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89</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89</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89</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89</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89</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89</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89</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89</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89</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89</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89</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89</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89</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89</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89</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89</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89</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89</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89</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89</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89</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89</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JWDDCD2025102100476</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89</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JWDDCD2025102100476</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89</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JWDDCD2025102100476</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89</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JWDDCD2025102100476</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89</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JWDDCD2025102100476</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89</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JWDDCD2025102100476</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89</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JWDDCD2025102100476</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89</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JWDDCD2025102100476</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89</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JWDDCD2025102100476</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89</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JWDDCD2025102100476</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89</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JWDDCD2025102100476</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89</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JWDDCD2025102100476</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89</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JWDDCD2025102100476</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89</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JWDDCD2025102100476</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89</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JWDDCD2025102100476</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89</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JWDDCD2025102100476</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89</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JWDDCD2025102100476</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89</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JWDDCD2025102100476</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89</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JWDDCD2025102100479</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JWDDCD2025102100479</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JWDDCD2025102100479</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JWDDCD2025102100479</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JWDDCD2025102100479</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JWDDCD2025102100479</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JWDDCD2025102100479</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JWDDCD2025102100479</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JWDDCD2025102100479</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89</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JWDDCD2025102100473</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JWDDCD2025102100473</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JWDDCD2025102100473</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JWDDCD2025102100473</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JWDDCD2025102100473</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JWDDCD2025102100473</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JWDDCD2025102100473</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JWDDCD2025102100473</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JWDDCD2025102100473</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JWDDCD2025102100473</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86</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JWDDCD2025102100473</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86</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JWDDCD2025102100473</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86</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JWDDCD2025102100473</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86</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JWDDCD2025102100473</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86</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JWDDCD2025102100473</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86</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JWDDCD2025102100473</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86</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JWDDCD2025102100473</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86</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JWDDCD2025102100473</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86</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JWDDCD2025102100473</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86</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JWDDCD2025102100473</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86</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JWDDCD2025102100473</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86</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86</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86</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86</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86</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86</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86</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86</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83</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83</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83</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83</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83</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83</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83</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83</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83</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83</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86</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86</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86</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86</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86</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86</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86</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86</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86</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84</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84</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84</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84</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84</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84</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84</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84</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84</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84</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84</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84</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84</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84</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84</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84</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84</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84</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84</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84</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84</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84</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84</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84</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84</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84</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84</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82</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82</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82</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82</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82</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82</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82</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82</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82</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82</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82</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82</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82</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82</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82</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82</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82</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82</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82</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82</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82</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82</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82</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82</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82</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82</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82</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82</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78</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78</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78</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78</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78</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78</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78</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78</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78</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78</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78</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78</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78</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78</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78</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78</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78</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78</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78</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78</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78</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78</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78</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78</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77</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77</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77</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77</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77</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77</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77</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77</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77</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77</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77</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77</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77</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77</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77</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77</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77</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77</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77</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JWDDCD2025102100475</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77</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JWDDCD2025102100475</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77</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JWDDCD2025102100475</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77</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JWDDCD2025102100475</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77</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JWDDCD2025102100475</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77</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77</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77</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77</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77</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77</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77</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77</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77</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77</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77</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77</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77</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77</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JWDDCD2025102100473</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73</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JWDDCD2025102100473</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73</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JWDDCD2025102100473</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73</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JWDDCD2025102100473</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73</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JWDDCD2025102100473</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73</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JWDDCD2025102100473</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73</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JWDDCD2025102100473</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73</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JWDDCD2025102100473</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73</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JWDDCD2025102100473</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73</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JWDDCD2025102100473</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73</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JWDDCD2025102100473</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73</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JWDDCD2025102100473</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73</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JWDDCD2025102100473</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73</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JWDDCD2025102100473</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73</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JWDDCD2025102100473</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73</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73</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73</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73</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73</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73</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73</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73</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73</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73</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73</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73</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73</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73</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73</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73</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73</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73</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73</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73</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73</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73</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JWDDCD2025102100480</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JWDDCD2025102100480</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JWDDCD2025102100480</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JWDDCD2025102100480</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JWDDCD2025102100480</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82</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82</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82</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82</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82</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82</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82</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82</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82</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82</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82</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82</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82</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82</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82</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JWDDCD2025102100473</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82</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JWDDCD2025102100473</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82</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JWDDCD2025102100473</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82</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JWDDCD2025102100473</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JWDDCD2025102100473</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JWDDCD2025102100473</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JWDDCD2025102100473</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JWDDCD2025102100473</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JWDDCD2025102100473</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JWDDCD2025102100473</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JWDDCD2025102100473</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JWDDCD2025102100473</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JWDDCD2025102100480</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JWDDCD2025102100480</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JWDDCD2025102100480</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JWDDCD2025102100480</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JWDDCD2025102100480</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JWDDCD2025102100480</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JWDDCD2025102100473</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JWDDCD2025102100473</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JWDDCD2025102100473</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JWDDCD2025102100473</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JWDDCD2025102100480</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JWDDCD2025102100480</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JWDDCD2025102100480</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JWDDCD2025102100475</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JWDDCD2025102100475</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JWDDCD2025102100475</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JWDDCD2025102100475</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JWDDCD2025102100475</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JWDDCD2025102100480</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JWDDCD2025102100480</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JWDDCD2025102100480</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55</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55</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55</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55</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55</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55</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55</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55</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55</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55</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JWDDCD2025102100473</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JWDDCD2025102100473</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JWDDCD2025102100473</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55</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55</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55</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55</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55</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55</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55</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55</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52</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51</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50</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JWDDCD2025102100473</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50</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JWDDCD2025102100473</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50</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JWDDCD2025102100480</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49</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JWDDCD2025102100480</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49</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JWDDCD2025102100480</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49</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JWDDCD2025102100480</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49</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JWDDCD2025102100480</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49</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49</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49</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49</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49</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49</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49</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49</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49</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49</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49</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48</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48</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48</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48</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48</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48</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48</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48</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48</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48</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48</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48</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48</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48</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48</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50</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50</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50</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50</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50</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50</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50</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50</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51</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51</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51</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51</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51</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51</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48</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48</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48</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48</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48</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48</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48</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48</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48</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48</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50</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50</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50</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49</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49</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49</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49</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49</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49</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49</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49</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49</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49</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49</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49</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49</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49</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49</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JWDDCD2025102100473</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48</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JWDDCD2025102100473</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48</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JWDDCD2025102100473</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48</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JWDDCD2025102100473</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48</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JWDDCD2025102100473</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48</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JWDDCD2025102100473</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48</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JWDDCD2025102100473</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48</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48</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48</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48</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48</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48</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48</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48</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48</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49</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49</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49</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49</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46</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46</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46</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46</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46</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46</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46</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46</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46</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46</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46</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49</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49</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49</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49</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49</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49</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49</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49</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49</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49</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49</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49</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49</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49</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48</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48</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48</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48</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48</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48</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48</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48</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49</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49</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49</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49</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49</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49</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48</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48</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48</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48</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48</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48</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48</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48</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49</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49</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49</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49</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46</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46</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46</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46</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46</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46</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46</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46</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46</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46</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46</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49</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49</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49</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47</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47</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47</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47</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47</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JWDDCD2025102100476</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47</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JWDDCD2025102100476</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47</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JWDDCD2025102100476</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47</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JWDDCD2025102100476</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47</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JWDDCD2025102100476</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47</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JWDDCD2025102100476</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47</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JWDDCD2025102100476</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47</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JWDDCD2025102100476</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47</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JWDDCD2025102100476</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47</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JWDDCD2025102100475</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47</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JWDDCD2025102100475</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47</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JWDDCD2025102100475</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47</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JWDDCD2025102100475</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47</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JWDDCD2025102100475</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47</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JWDDCD2025102100486</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47</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JWDDCD2025102100486</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47</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JWDDCD2025102100486</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47</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JWDDCD2025102100486</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47</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JWDDCD2025102100486</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47</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JWDDCD2025102100486</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47</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JWDDCD2025102100486</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47</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JWDDCD2025102100486</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47</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JWDDCD2025102100486</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47</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JWDDCD2025102100486</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47</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JWDDCD2025102100486</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47</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JWDDCD2025102100486</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47</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JWDDCD2025102100486</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47</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JWDDCD2025102100486</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47</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JWDDCD2025102100486</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47</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48</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48</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48</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48</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48</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48</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48</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48</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49</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46</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46</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46</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46</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46</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46</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49</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49</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49</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47</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47</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47</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47</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47</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42</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42</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42</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42</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42</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42</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42</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42</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42</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42</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42</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42</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42</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42</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42</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42</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42</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42</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42</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42</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42</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42</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42</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42</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42</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42</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42</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JWDDCD2025102100473</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JWDDCD2025102100473</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JWDDCD2025102100473</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44</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JWDDCD2025102100473</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44</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JWDDCD2025102100473</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44</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JWDDCD2025102100473</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44</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JWDDCD2025102100473</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44</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42</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42</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42</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42</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42</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42</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42</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42</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40</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40</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40</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40</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40</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40</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JWDDCD2025102100476</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41</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JWDDCD2025102100476</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41</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JWDDCD2025102100476</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41</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JWDDCD2025102100476</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41</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JWDDCD2025102100476</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41</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JWDDCD2025102100476</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41</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JWDDCD2025102100476</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41</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JWDDCD2025102100476</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41</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JWDDCD2025102100476</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41</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JWDDCD2025102100479</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JWDDCD2025102100479</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JWDDCD2025102100480</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JWDDCD2025102100480</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JWDDCD2025102100480</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34</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34</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34</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34</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34</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34</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34</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34</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34</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34</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34</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34</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34</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34</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JWDDCD2025102100475</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JWDDCD2025102100475</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JWDDCD2025102100475</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JWDDCD2025102100475</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JWDDCD2025102100475</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JWDDCD2025102100480</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35</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JWDDCD2025102100480</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35</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JWDDCD2025102100480</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35</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34</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34</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34</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34</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34</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34</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33</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33</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34</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34</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34</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34</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34</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34</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33</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JWDDCD2025102100473</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31</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JWDDCD2025102100473</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31</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JWDDCD2025102100473</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31</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JWDDCD2025102100473</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31</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JWDDCD2025102100473</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31</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JWDDCD2025102100473</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31</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JWDDCD2025102100473</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31</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JWDDCD2025102100473</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31</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JWDDCD2025102100475</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31</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JWDDCD2025102100475</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31</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JWDDCD2025102100475</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31</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JWDDCD2025102100475</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31</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JWDDCD2025102100475</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31</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JWDDCD2025102100475</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31</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JWDDCD2025102100475</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31</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34</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34</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34</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34</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34</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34</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34</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34</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34</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34</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33</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33</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33</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JWDDCD2025102100473</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31</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JWDDCD2025102100473</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31</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JWDDCD2025102100475</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31</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31</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31</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31</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31</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31</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31</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32</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32</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32</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32</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32</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32</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32</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32</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32</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32</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32</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32</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32</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32</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32</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32</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32</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32</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32</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32</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32</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32</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32</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32</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34</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34</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34</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34</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33</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JWDDCD2025102100473</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31</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JWDDCD2025102100473</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31</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JWDDCD2025102100475</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31</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31</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31</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31</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31</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32</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32</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30</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30</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30</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30</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30</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30</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30</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30</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30</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30</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30</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30</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30</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30</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30</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30</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30</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30</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30</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30</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30</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30</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30</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30</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30</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30</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30</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30</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30</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30</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30</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30</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30</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30</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27</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27</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27</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27</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27</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27</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JWDDCD2025102100479</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29</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JWDDCD2025102100479</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29</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JWDDCD2025102100479</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29</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JWDDCD2025102100479</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29</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JWDDCD2025102100479</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29</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JWDDCD2025102100479</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29</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JWDDCD2025102100479</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29</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JWDDCD2025102100479</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29</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JWDDCD2025102100473</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27</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JWDDCD2025102100473</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27</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JWDDCD2025102100473</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27</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JWDDCD2025102100473</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27</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JWDDCD2025102100473</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27</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JWDDCD2025102100473</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27</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31</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31</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30</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30</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30</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30</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30</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27</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27</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27</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27</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27</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27</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JWDDCD2025102100473</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27</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JWDDCD2025102100473</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27</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JWDDCD2025102100473</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27</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JWDDCD2025102100473</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27</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JWDDCD2025102100473</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27</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JWDDCD2025102100473</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27</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28</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28</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28</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28</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28</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28</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28</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28</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JWDDCD2025102100486</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28</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JWDDCD2025102100486</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28</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JWDDCD2025102100486</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28</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JWDDCD2025102100486</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28</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JWDDCD2025102100486</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28</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JWDDCD2025102100476</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JWDDCD2025102100476</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JWDDCD2025102100476</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JWDDCD2025102100476</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JWDDCD2025102100476</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JWDDCD2025102100476</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JWDDCD2025102100476</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JWDDCD2025102100476</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JWDDCD2025102100476</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JWDDCD2025102100476</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JWDDCD2025102100476</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JWDDCD2025102100476</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JWDDCD2025102100476</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JWDDCD2025102100476</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30</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30</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27</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27</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27</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27</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27</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27</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27</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27</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27</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JWDDCD2025102100473</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JWDDCD2025102100473</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JWDDCD2025102100473</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JWDDCD2025102100473</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JWDDCD2025102100473</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JWDDCD2025102100473</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JWDDCD2025102100473</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JWDDCD2025102100473</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JWDDCD2025102100473</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JWDDCD2025102100473</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30</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30</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27</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27</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27</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27</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JWDDCD2025102100473</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JWDDCD2025102100473</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JWDDCD2025102100486</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JWDDCD2025102100486</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JWDDCD2025102100486</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JWDDCD2025102100486</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JWDDCD2025102100486</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JWDDCD2025102100486</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JWDDCD2025102100486</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JWDDCD2025102100486</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JWDDCD2025102100486</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JWDDCD2025102100486</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JWDDCD2025102100486</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JWDDCD2025102100486</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JWDDCD2025102100486</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JWDDCD2025102100486</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JWDDCD2025102100486</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JWDDCD2025102100486</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JWDDCD2025102100480</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JWDDCD2025102100480</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JWDDCD2025102100480</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JWDDCD2025102100480</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27</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27</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27</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27</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27</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27</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27</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27</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27</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23</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23</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23</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23</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23</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23</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23</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23</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23</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23</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23</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23</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23</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23</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23</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23</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23</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23</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23</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23</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23</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23</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23</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23</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23</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23</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23</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23</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23</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23</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23</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23</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23</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24</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24</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23</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23</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23</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23</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23</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23</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23</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23</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23</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23</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23</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23</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23</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23</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23</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23</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23</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23</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23</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23</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23</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23</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23</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23</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23</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23</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23</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23</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23</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23</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23</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23</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23</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23</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23</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23</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23</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23</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JWDDCD2025102100481</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23</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JWDDCD2025102100481</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23</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JWDDCD2025102100481</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23</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JWDDCD2025102100481</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23</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JWDDCD2025102100481</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23</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JWDDCD2025102100481</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23</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JWDDCD2025102100481</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23</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JWDDCD2025102100473</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23</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JWDDCD2025102100473</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23</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JWDDCD2025102100473</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23</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JWDDCD2025102100473</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23</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JWDDCD2025102100473</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23</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JWDDCD2025102100473</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23</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JWDDCD2025102100473</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23</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JWDDCD2025102100473</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23</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JWDDCD2025102100486</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JWDDCD2025102100486</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JWDDCD2025102100486</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JWDDCD2025102100486</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JWDDCD2025102100476</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JWDDCD2025102100476</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23</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23</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23</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23</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23</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23</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23</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23</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23</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23</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23</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23</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23</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23</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23</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23</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23</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23</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23</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23</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23</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23</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23</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23</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23</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23</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24</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24</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23</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23</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23</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23</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23</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23</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JWDDCD2025102100481</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23</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JWDDCD2025102100481</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23</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JWDDCD2025102100481</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23</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JWDDCD2025102100481</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23</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JWDDCD2025102100481</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23</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JWDDCD2025102100481</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23</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JWDDCD2025102100481</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23</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JWDDCD2025102100473</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23</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JWDDCD2025102100473</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23</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JWDDCD2025102100473</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23</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JWDDCD2025102100473</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23</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JWDDCD2025102100473</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23</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JWDDCD2025102100473</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23</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JWDDCD2025102100473</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23</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JWDDCD2025102100486</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JWDDCD2025102100486</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JWDDCD2025102100486</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JWDDCD2025102100486</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23</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23</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23</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23</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23</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24</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24</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23</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23</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JWDDCD2025102100481</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23</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JWDDCD2025102100481</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23</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JWDDCD2025102100481</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23</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JWDDCD2025102100481</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23</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JWDDCD2025102100481</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23</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JWDDCD2025102100481</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23</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JWDDCD2025102100481</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23</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JWDDCD2025102100473</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23</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JWDDCD2025102100473</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JWDDCD2025102100473</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23</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JWDDCD2025102100473</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23</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JWDDCD2025102100473</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23</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JWDDCD2025102100473</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23</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JWDDCD2025102100473</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23</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JWDDCD2025102100473</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23</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JWDDCD2025102100480</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JWDDCD2025102100480</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JWDDCD2025102100480</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JWDDCD2025102100480</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JWDDCD2025102100473</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JWDDCD2025102100473</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JWDDCD2025102100473</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JWDDCD2025102100473</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JWDDCD2025102100473</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JWDDCD2025102100473</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JWDDCD2025102100473</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JWDDCD2025102100486</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JWDDCD2025102100486</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JWDDCD2025102100486</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JWDDCD2025102100486</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JWDDCD2025102100486</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JWDDCD2025102100481</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JWDDCD2025102100481</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JWDDCD2025102100481</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JWDDCD2025102100480</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JWDDCD2025102100480</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JWDDCD2025102100480</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JWDDCD2025102100476</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12</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JWDDCD2025102100476</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12</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JWDDCD2025102100476</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12</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JWDDCD2025102100476</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12</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JWDDCD2025102100476</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12</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JWDDCD2025102100476</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12</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JWDDCD2025102100476</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12</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10</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10</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10</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10</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10</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10</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10</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10</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10</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11</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11</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11</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11</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11</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11</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11</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11</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11</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11</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11</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11</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11</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11</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11</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11</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11</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11</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11</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11</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11</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11</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11</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11</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11</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11</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11</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11</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11</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11</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11</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11</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11</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11</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11</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11</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11</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11</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11</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11</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11</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11</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11</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11</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JWDDCD2025102100479</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11</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JWDDCD2025102100479</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11</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JWDDCD2025102100479</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11</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11</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11</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11</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JWDDCD2025102100475</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11</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JWDDCD2025102100475</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11</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JWDDCD2025102100475</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11</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JWDDCD2025102100481</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JWDDCD2025102100481</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JWDDCD2025102100481</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JWDDCD2025102100481</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JWDDCD2025102100481</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JWDDCD2025102100481</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JWDDCD2025102100481</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JWDDCD2025102100481</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JWDDCD2025102100476</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12</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JWDDCD2025102100476</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12</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JWDDCD2025102100476</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12</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JWDDCD2025102100476</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12</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JWDDCD2025102100476</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12</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JWDDCD2025102100476</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12</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JWDDCD2025102100476</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12</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10</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10</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10</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10</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10</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10</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10</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10</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10</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11</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11</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11</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11</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11</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11</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11</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11</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11</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11</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11</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11</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11</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11</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11</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11</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11</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11</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11</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11</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11</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11</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11</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11</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11</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11</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11</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11</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11</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11</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11</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11</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11</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11</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11</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11</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11</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JWDDCD2025102100475</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11</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JWDDCD2025102100475</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11</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JWDDCD2025102100475</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11</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JWDDCD2025102100481</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JWDDCD2025102100481</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JWDDCD2025102100481</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JWDDCD2025102100481</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JWDDCD2025102100481</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JWDDCD2025102100479</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JWDDCD2025102100479</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JWDDCD2025102100479</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JWDDCD2025102100479</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JWDDCD2025102100479</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JWDDCD2025102100479</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JWDDCD2025102100479</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JWDDCD2025102100479</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JWDDCD2025102100479</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JWDDCD2025102100479</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JWDDCD2025102100479</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JWDDCD2025102100479</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JWDDCD2025102100479</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10</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10</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10</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11</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11</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11</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11</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11</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11</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11</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11</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11</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11</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11</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11</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11</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11</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11</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11</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11</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11</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11</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11</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11</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11</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11</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11</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11</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11</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11</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11</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11</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11</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11</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11</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11</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JWDDCD2025102100479</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JWDDCD2025102100479</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JWDDCD2025102100479</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JWDDCD2025102100479</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JWDDCD2025102100479</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JWDDCD2025102100479</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JWDDCD2025102100479</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JWDDCD2025102100479</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JWDDCD2025102100479</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JWDDCD2025102100479</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JWDDCD2025102100479</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JWDDCD2025102100479</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JWDDCD2025102100479</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JWDDCD2025102100481</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JWDDCD2025102100481</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JWDDCD2025102100481</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JWDDCD2025102100481</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JWDDCD2025102100481</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JWDDCD2025102100473</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JWDDCD2025102100473</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JWDDCD2025102100473</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JWDDCD2025102100473</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JWDDCD2025102100473</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JWDDCD2025102100473</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JWDDCD2025102100473</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JWDDCD2025102100486</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JWDDCD2025102100486</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JWDDCD2025102100486</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JWDDCD2025102100486</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JWDDCD2025102100486</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JWDDCD2025102100486</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JWDDCD2025102100486</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JWDDCD2025102100486</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JWDDCD2025102100486</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JWDDCD2025102100486</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JWDDCD2025102100486</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JWDDCD2025102100486</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JWDDCD2025102100486</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JWDDCD2025102100486</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JWDDCD2025102100486</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JWDDCD2025102100486</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JWDDCD2025102100486</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JWDDCD2025102100476</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JWDDCD2025102100476</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JWDDCD2025102100476</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JWDDCD2025102100481</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JWDDCD2025102100481</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JWDDCD2025102100481</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JWDDCD2025102100481</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JWDDCD2025102100481</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JWDDCD2025102100481</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JWDDCD2025102100481</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JWDDCD2025102100481</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JWDDCD2025102100480</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JWDDCD2025102100480</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JWDDCD2025102100480</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JWDDCD2025102100480</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JWDDCD2025102100479</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JWDDCD2025102100479</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JWDDCD2025102100479</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JWDDCD2025102100479</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JWDDCD2025102100479</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JWDDCD2025102100479</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JWDDCD2025102100479</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JWDDCD2025102100479</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JWDDCD2025102100479</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JWDDCD2025102100479</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JWDDCD2025102100479</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JWDDCD2025102100479</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JWDDCD2025102100479</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JWDDCD2025102100479</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JWDDCD2025102100479</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11</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8</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8</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8</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8</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8</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JWDDCD2025102100479</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JWDDCD2025102100479</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JWDDCD2025102100479</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4</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4</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4</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4</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4</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4</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4</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4</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11</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4</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JWDDCD2025102100473</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JWDDCD2025102100473</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JWDDCD2025102100473</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JWDDCD2025102100473</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JWDDCD2025102100473</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4</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4</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4</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4</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4</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4</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JWDDCD2025102100479</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JWDDCD2025102100479</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4</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4</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4</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4</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4</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4</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4</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4</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4</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4</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4</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4</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4</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4</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JWDDCD2025102100481</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4</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hidden="1" spans="2:18">
      <c r="B4720" s="124" t="s">
        <v>231</v>
      </c>
      <c r="C4720" s="59">
        <v>45950</v>
      </c>
      <c r="D4720" s="29" t="str">
        <f>VLOOKUP(B4720,辅助信息!E:K,7,FALSE)</f>
        <v>JWDDCD2025102100481</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4</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JWDDCD2025102100476</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JWDDCD2025102100476</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3</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3</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3</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JWDDCD2025102100479</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JWDDCD2025102100479</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JWDDCD2025102100479</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JWDDCD2025102100479</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JWDDCD2025102100479</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JWDDCD2025102100479</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JWDDCD2025102100479</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JWDDCD2025102100479</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JWDDCD2025102100479</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JWDDCD2025102100479</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JWDDCD2025102100479</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hidden="1" spans="2:18">
      <c r="B4737" s="124" t="s">
        <v>203</v>
      </c>
      <c r="C4737" s="59">
        <v>45950</v>
      </c>
      <c r="D4737" s="29" t="str">
        <f>VLOOKUP(B4737,辅助信息!E:K,7,FALSE)</f>
        <v>JWDDCD2025102100479</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3</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hidden="1" spans="2:18">
      <c r="B4738" s="124" t="s">
        <v>203</v>
      </c>
      <c r="C4738" s="59">
        <v>45950</v>
      </c>
      <c r="D4738" s="29" t="str">
        <f>VLOOKUP(B4738,辅助信息!E:K,7,FALSE)</f>
        <v>JWDDCD2025102100479</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3</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hidden="1" spans="2:18">
      <c r="B4739" s="124" t="s">
        <v>203</v>
      </c>
      <c r="C4739" s="59">
        <v>45950</v>
      </c>
      <c r="D4739" s="29" t="str">
        <f>VLOOKUP(B4739,辅助信息!E:K,7,FALSE)</f>
        <v>JWDDCD2025102100479</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3</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hidden="1" spans="2:18">
      <c r="B4740" s="124" t="s">
        <v>203</v>
      </c>
      <c r="C4740" s="59">
        <v>45950</v>
      </c>
      <c r="D4740" s="29" t="str">
        <f>VLOOKUP(B4740,辅助信息!E:K,7,FALSE)</f>
        <v>JWDDCD2025102100479</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3</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hidden="1" spans="2:18">
      <c r="B4741" s="124" t="s">
        <v>203</v>
      </c>
      <c r="C4741" s="59">
        <v>45950</v>
      </c>
      <c r="D4741" s="29" t="str">
        <f>VLOOKUP(B4741,辅助信息!E:K,7,FALSE)</f>
        <v>JWDDCD2025102100479</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3</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hidden="1" spans="2:18">
      <c r="B4742" s="124" t="s">
        <v>203</v>
      </c>
      <c r="C4742" s="59">
        <v>45950</v>
      </c>
      <c r="D4742" s="29" t="str">
        <f>VLOOKUP(B4742,辅助信息!E:K,7,FALSE)</f>
        <v>JWDDCD2025102100479</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3</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hidden="1" spans="2:18">
      <c r="B4743" s="124" t="s">
        <v>203</v>
      </c>
      <c r="C4743" s="59">
        <v>45950</v>
      </c>
      <c r="D4743" s="29" t="str">
        <f>VLOOKUP(B4743,辅助信息!E:K,7,FALSE)</f>
        <v>JWDDCD2025102100479</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3</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hidden="1" spans="2:18">
      <c r="B4744" s="124" t="s">
        <v>203</v>
      </c>
      <c r="C4744" s="59">
        <v>45950</v>
      </c>
      <c r="D4744" s="29" t="str">
        <f>VLOOKUP(B4744,辅助信息!E:K,7,FALSE)</f>
        <v>JWDDCD2025102100479</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3</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6</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6</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6</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6</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3</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3</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3</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3</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3</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hidden="1" spans="2:18">
      <c r="B4754" s="124" t="s">
        <v>215</v>
      </c>
      <c r="C4754" s="59">
        <v>45950</v>
      </c>
      <c r="D4754" s="29" t="str">
        <f>VLOOKUP(B4754,辅助信息!E:K,7,FALSE)</f>
        <v>JWDDCD2025102100486</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6</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hidden="1" spans="2:18">
      <c r="B4755" s="124" t="s">
        <v>215</v>
      </c>
      <c r="C4755" s="59">
        <v>45950</v>
      </c>
      <c r="D4755" s="29" t="str">
        <f>VLOOKUP(B4755,辅助信息!E:K,7,FALSE)</f>
        <v>JWDDCD2025102100486</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6</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hidden="1" spans="2:18">
      <c r="B4756" s="124" t="s">
        <v>215</v>
      </c>
      <c r="C4756" s="59">
        <v>45950</v>
      </c>
      <c r="D4756" s="29" t="str">
        <f>VLOOKUP(B4756,辅助信息!E:K,7,FALSE)</f>
        <v>JWDDCD2025102100486</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6</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hidden="1" spans="2:18">
      <c r="B4757" s="124" t="s">
        <v>215</v>
      </c>
      <c r="C4757" s="59">
        <v>45950</v>
      </c>
      <c r="D4757" s="29" t="str">
        <f>VLOOKUP(B4757,辅助信息!E:K,7,FALSE)</f>
        <v>JWDDCD2025102100486</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6</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hidden="1" spans="2:18">
      <c r="B4758" s="124" t="s">
        <v>215</v>
      </c>
      <c r="C4758" s="59">
        <v>45950</v>
      </c>
      <c r="D4758" s="29" t="str">
        <f>VLOOKUP(B4758,辅助信息!E:K,7,FALSE)</f>
        <v>JWDDCD2025102100486</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6</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hidden="1" spans="2:18">
      <c r="B4759" s="124" t="s">
        <v>215</v>
      </c>
      <c r="C4759" s="59">
        <v>45950</v>
      </c>
      <c r="D4759" s="29" t="str">
        <f>VLOOKUP(B4759,辅助信息!E:K,7,FALSE)</f>
        <v>JWDDCD2025102100486</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6</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hidden="1" spans="2:18">
      <c r="B4760" s="124" t="s">
        <v>215</v>
      </c>
      <c r="C4760" s="59">
        <v>45950</v>
      </c>
      <c r="D4760" s="29" t="str">
        <f>VLOOKUP(B4760,辅助信息!E:K,7,FALSE)</f>
        <v>JWDDCD2025102100486</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6</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hidden="1" spans="2:18">
      <c r="B4761" s="124" t="s">
        <v>215</v>
      </c>
      <c r="C4761" s="59">
        <v>45950</v>
      </c>
      <c r="D4761" s="29" t="str">
        <f>VLOOKUP(B4761,辅助信息!E:K,7,FALSE)</f>
        <v>JWDDCD2025102100486</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6</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hidden="1" spans="2:18">
      <c r="B4762" s="124" t="s">
        <v>215</v>
      </c>
      <c r="C4762" s="59">
        <v>45950</v>
      </c>
      <c r="D4762" s="29" t="str">
        <f>VLOOKUP(B4762,辅助信息!E:K,7,FALSE)</f>
        <v>JWDDCD2025102100486</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6</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hidden="1" spans="2:18">
      <c r="B4763" s="124" t="s">
        <v>215</v>
      </c>
      <c r="C4763" s="59">
        <v>45950</v>
      </c>
      <c r="D4763" s="29" t="str">
        <f>VLOOKUP(B4763,辅助信息!E:K,7,FALSE)</f>
        <v>JWDDCD2025102100486</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6</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hidden="1" spans="2:18">
      <c r="B4764" s="124" t="s">
        <v>215</v>
      </c>
      <c r="C4764" s="59">
        <v>45950</v>
      </c>
      <c r="D4764" s="29" t="str">
        <f>VLOOKUP(B4764,辅助信息!E:K,7,FALSE)</f>
        <v>JWDDCD2025102100486</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6</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hidden="1" spans="2:18">
      <c r="B4765" s="124" t="s">
        <v>215</v>
      </c>
      <c r="C4765" s="59">
        <v>45950</v>
      </c>
      <c r="D4765" s="29" t="str">
        <f>VLOOKUP(B4765,辅助信息!E:K,7,FALSE)</f>
        <v>JWDDCD2025102100486</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6</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hidden="1" spans="2:18">
      <c r="B4766" s="124" t="s">
        <v>215</v>
      </c>
      <c r="C4766" s="59">
        <v>45950</v>
      </c>
      <c r="D4766" s="29" t="str">
        <f>VLOOKUP(B4766,辅助信息!E:K,7,FALSE)</f>
        <v>JWDDCD2025102100486</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6</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hidden="1" spans="2:18">
      <c r="B4767" s="124" t="s">
        <v>231</v>
      </c>
      <c r="C4767" s="59">
        <v>45950</v>
      </c>
      <c r="D4767" s="29" t="str">
        <f>VLOOKUP(B4767,辅助信息!E:K,7,FALSE)</f>
        <v>JWDDCD2025102100481</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2</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hidden="1" spans="2:18">
      <c r="B4768" s="124" t="s">
        <v>231</v>
      </c>
      <c r="C4768" s="59">
        <v>45950</v>
      </c>
      <c r="D4768" s="29" t="str">
        <f>VLOOKUP(B4768,辅助信息!E:K,7,FALSE)</f>
        <v>JWDDCD2025102100481</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831" si="232">IF(OR(M4768="",N4768&lt;&gt;""),"",MAX(M4768-TODAY(),0))</f>
        <v>0</v>
      </c>
      <c r="P4768" s="51">
        <f ca="1" t="shared" ref="P4768:P4831" si="233">IF(M4768="","",IF(N4768&lt;&gt;"",MAX(N4768-M4768,0),IF(TODAY()&gt;M4768,TODAY()-M4768,0)))</f>
        <v>2</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hidden="1" spans="2:18">
      <c r="B4769" s="124" t="s">
        <v>231</v>
      </c>
      <c r="C4769" s="59">
        <v>45950</v>
      </c>
      <c r="D4769" s="29" t="str">
        <f>VLOOKUP(B4769,辅助信息!E:K,7,FALSE)</f>
        <v>JWDDCD2025102100481</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2</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hidden="1" spans="2:18">
      <c r="B4775" s="124" t="s">
        <v>167</v>
      </c>
      <c r="C4775" s="59">
        <v>45950</v>
      </c>
      <c r="D4775" s="29" t="str">
        <f>VLOOKUP(B4775,辅助信息!E:K,7,FALSE)</f>
        <v>JWDDCD2025102100473</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hidden="1" spans="2:18">
      <c r="B4776" s="124" t="s">
        <v>167</v>
      </c>
      <c r="C4776" s="59">
        <v>45950</v>
      </c>
      <c r="D4776" s="29" t="str">
        <f>VLOOKUP(B4776,辅助信息!E:K,7,FALSE)</f>
        <v>JWDDCD2025102100473</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hidden="1" spans="2:18">
      <c r="B4777" s="124" t="s">
        <v>167</v>
      </c>
      <c r="C4777" s="59">
        <v>45950</v>
      </c>
      <c r="D4777" s="29" t="str">
        <f>VLOOKUP(B4777,辅助信息!E:K,7,FALSE)</f>
        <v>JWDDCD2025102100473</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hidden="1" spans="2:18">
      <c r="B4778" s="124" t="s">
        <v>167</v>
      </c>
      <c r="C4778" s="59">
        <v>45950</v>
      </c>
      <c r="D4778" s="29" t="str">
        <f>VLOOKUP(B4778,辅助信息!E:K,7,FALSE)</f>
        <v>JWDDCD2025102100473</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hidden="1" spans="2:18">
      <c r="B4779" s="124" t="s">
        <v>167</v>
      </c>
      <c r="C4779" s="59">
        <v>45950</v>
      </c>
      <c r="D4779" s="29" t="str">
        <f>VLOOKUP(B4779,辅助信息!E:K,7,FALSE)</f>
        <v>JWDDCD2025102100473</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hidden="1" spans="2:18">
      <c r="B4780" s="124" t="s">
        <v>167</v>
      </c>
      <c r="C4780" s="59">
        <v>45950</v>
      </c>
      <c r="D4780" s="29" t="str">
        <f>VLOOKUP(B4780,辅助信息!E:K,7,FALSE)</f>
        <v>JWDDCD2025102100473</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hidden="1" spans="2:18">
      <c r="B4781" s="124" t="s">
        <v>167</v>
      </c>
      <c r="C4781" s="59">
        <v>45950</v>
      </c>
      <c r="D4781" s="29" t="str">
        <f>VLOOKUP(B4781,辅助信息!E:K,7,FALSE)</f>
        <v>JWDDCD2025102100473</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hidden="1" spans="2:18">
      <c r="B4782" s="124" t="s">
        <v>167</v>
      </c>
      <c r="C4782" s="59">
        <v>45950</v>
      </c>
      <c r="D4782" s="29" t="str">
        <f>VLOOKUP(B4782,辅助信息!E:K,7,FALSE)</f>
        <v>JWDDCD2025102100473</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hidden="1" spans="2:18">
      <c r="B4783" s="124" t="s">
        <v>167</v>
      </c>
      <c r="C4783" s="59">
        <v>45950</v>
      </c>
      <c r="D4783" s="29" t="str">
        <f>VLOOKUP(B4783,辅助信息!E:K,7,FALSE)</f>
        <v>JWDDCD2025102100473</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hidden="1" spans="2:18">
      <c r="B4784" s="124" t="s">
        <v>167</v>
      </c>
      <c r="C4784" s="59">
        <v>45950</v>
      </c>
      <c r="D4784" s="29" t="str">
        <f>VLOOKUP(B4784,辅助信息!E:K,7,FALSE)</f>
        <v>JWDDCD2025102100473</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 t="shared" si="232"/>
        <v/>
      </c>
      <c r="P4785" s="51" t="str">
        <f ca="1" t="shared" si="233"/>
        <v/>
      </c>
      <c r="Q4785" s="18" t="str">
        <f>VLOOKUP(B4785,辅助信息!E:M,9,FALSE)</f>
        <v>ZTWM-CDGS-XS-2025-0156-五冶钢构-2025年九月第一批次钢筋采购合同(三圣乡项目)-中铁物贸成都公司</v>
      </c>
      <c r="R4785" s="18" t="str">
        <f>_xlfn._xlws.FILTER(辅助信息!D:D,辅助信息!E:E=B4785)</f>
        <v>五冶钢构龙泉东洪片区（70亩、85亩）住宅商业及配套工程项目</v>
      </c>
    </row>
    <row r="4786" hidden="1" spans="2:18">
      <c r="B4786" s="125" t="s">
        <v>68</v>
      </c>
      <c r="C4786" s="59">
        <v>45951</v>
      </c>
      <c r="D4786" s="109" t="str">
        <f>VLOOKUP(B4786,辅助信息!E:K,7,FALSE)</f>
        <v>JWDDCD2025052800131</v>
      </c>
      <c r="E4786" s="109" t="str">
        <f>VLOOKUP(F4786,辅助信息!A:B,2,FALSE)</f>
        <v>螺纹钢</v>
      </c>
      <c r="F4786" s="109" t="s">
        <v>30</v>
      </c>
      <c r="G4786" s="110">
        <v>12</v>
      </c>
      <c r="H4786" s="123"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09" t="str">
        <f>VLOOKUP(B4786,辅助信息!E:I,3,FALSE)</f>
        <v>（商投建工达州中医药科技园-2工区-景观桥）达州市通川区达州中医药职业学院犀牛大道北段</v>
      </c>
      <c r="J4786" s="109" t="str">
        <f>VLOOKUP(B4786,辅助信息!E:I,4,FALSE)</f>
        <v>李波</v>
      </c>
      <c r="K4786" s="109">
        <f>VLOOKUP(J4786,辅助信息!H:I,2,FALSE)</f>
        <v>18381899787</v>
      </c>
      <c r="L4786" s="111" t="str">
        <f>VLOOKUP(B4786,辅助信息!E:J,6,FALSE)</f>
        <v>控制炉批号！多了现场不收！,优先安排达钢,提前联系到场规格及数量</v>
      </c>
      <c r="M4786" s="80">
        <v>45944</v>
      </c>
      <c r="O4786" s="51">
        <f ca="1" t="shared" si="232"/>
        <v>0</v>
      </c>
      <c r="P4786" s="51">
        <f ca="1" t="shared" si="233"/>
        <v>8</v>
      </c>
      <c r="Q4786" s="18" t="str">
        <f>VLOOKUP(B4786,辅助信息!E:M,9,FALSE)</f>
        <v>ZTWM-CDGS-XS-2024-0134-商投建工达州中医药科技成果示范园项目</v>
      </c>
      <c r="R4786" s="18" t="str">
        <f>_xlfn._xlws.FILTER(辅助信息!D:D,辅助信息!E:E=B4786)</f>
        <v>商投建工达州中医药科技园</v>
      </c>
    </row>
    <row r="4787" hidden="1" spans="2:18">
      <c r="B4787" s="125" t="s">
        <v>240</v>
      </c>
      <c r="C4787" s="59">
        <v>45951</v>
      </c>
      <c r="D4787" s="109" t="str">
        <f>VLOOKUP(B4787,辅助信息!E:K,7,FALSE)</f>
        <v>JWDDCD2025092400204</v>
      </c>
      <c r="E4787" s="109" t="str">
        <f>VLOOKUP(F4787,辅助信息!A:B,2,FALSE)</f>
        <v>高线</v>
      </c>
      <c r="F4787" s="109" t="s">
        <v>53</v>
      </c>
      <c r="G4787" s="110">
        <v>2.5</v>
      </c>
      <c r="H4787" s="123">
        <f>IF(SUMIFS('[1]2025年已发货'!$E:$E,'[1]2025年已发货'!$F:$F,C4787,'[1]2025年已发货'!$C:$C,F4787,'[1]2025年已发货'!$G:$G,I4787,'[1]2025年已发货'!$H:$H,J4787)=0,"未发货",SUMIFS('[1]2025年已发货'!$E:$E,'[1]2025年已发货'!$F:$F,C4787,'[1]2025年已发货'!$C:$C,F4787,'[1]2025年已发货'!$G:$G,I4787,'[1]2025年已发货'!$H:$H,J4787))</f>
        <v>2.5</v>
      </c>
      <c r="I4787" s="109" t="str">
        <f>VLOOKUP(B4787,辅助信息!E:I,3,FALSE)</f>
        <v>(五冶钢构龙泉东洪片区70亩住宅、商业及配套工程项目三标段)成都市龙泉驿外东洪路地铁2号线惠王陵地铁C口</v>
      </c>
      <c r="J4787" s="109" t="str">
        <f>VLOOKUP(B4787,辅助信息!E:I,4,FALSE)</f>
        <v>蒋嗣伟</v>
      </c>
      <c r="K4787" s="109">
        <f>VLOOKUP(J4787,辅助信息!H:I,2,FALSE)</f>
        <v>15014331252</v>
      </c>
      <c r="L4787" s="111">
        <f>VLOOKUP(B4787,辅助信息!E:J,6,FALSE)</f>
        <v>0</v>
      </c>
      <c r="M4787" s="80">
        <v>45948</v>
      </c>
      <c r="O4787" s="51">
        <f ca="1" t="shared" si="232"/>
        <v>0</v>
      </c>
      <c r="P4787" s="51">
        <f ca="1" t="shared" si="233"/>
        <v>4</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五冶钢构龙泉东洪片区（70亩、85亩）住宅商业及配套工程项目</v>
      </c>
    </row>
    <row r="4788" hidden="1" spans="2:18">
      <c r="B4788" s="125" t="s">
        <v>240</v>
      </c>
      <c r="C4788" s="59">
        <v>45951</v>
      </c>
      <c r="D4788" s="109" t="str">
        <f>VLOOKUP(B4788,辅助信息!E:K,7,FALSE)</f>
        <v>JWDDCD2025092400204</v>
      </c>
      <c r="E4788" s="109" t="str">
        <f>VLOOKUP(F4788,辅助信息!A:B,2,FALSE)</f>
        <v>盘螺</v>
      </c>
      <c r="F4788" s="109" t="s">
        <v>41</v>
      </c>
      <c r="G4788" s="110">
        <v>15</v>
      </c>
      <c r="H4788" s="123">
        <f>IF(SUMIFS('[1]2025年已发货'!$E:$E,'[1]2025年已发货'!$F:$F,C4788,'[1]2025年已发货'!$C:$C,F4788,'[1]2025年已发货'!$G:$G,I4788,'[1]2025年已发货'!$H:$H,J4788)=0,"未发货",SUMIFS('[1]2025年已发货'!$E:$E,'[1]2025年已发货'!$F:$F,C4788,'[1]2025年已发货'!$C:$C,F4788,'[1]2025年已发货'!$G:$G,I4788,'[1]2025年已发货'!$H:$H,J4788))</f>
        <v>15</v>
      </c>
      <c r="I4788" s="109" t="str">
        <f>VLOOKUP(B4788,辅助信息!E:I,3,FALSE)</f>
        <v>(五冶钢构龙泉东洪片区70亩住宅、商业及配套工程项目三标段)成都市龙泉驿外东洪路地铁2号线惠王陵地铁C口</v>
      </c>
      <c r="J4788" s="109" t="str">
        <f>VLOOKUP(B4788,辅助信息!E:I,4,FALSE)</f>
        <v>蒋嗣伟</v>
      </c>
      <c r="K4788" s="109">
        <f>VLOOKUP(J4788,辅助信息!H:I,2,FALSE)</f>
        <v>15014331252</v>
      </c>
      <c r="L4788" s="111">
        <f>VLOOKUP(B4788,辅助信息!E:J,6,FALSE)</f>
        <v>0</v>
      </c>
      <c r="M4788" s="80">
        <v>45948</v>
      </c>
      <c r="O4788" s="51">
        <f ca="1" t="shared" si="232"/>
        <v>0</v>
      </c>
      <c r="P4788" s="51">
        <f ca="1" t="shared" si="233"/>
        <v>4</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五冶钢构龙泉东洪片区（70亩、85亩）住宅商业及配套工程项目</v>
      </c>
    </row>
    <row r="4789" hidden="1" spans="2:18">
      <c r="B4789" s="125" t="s">
        <v>240</v>
      </c>
      <c r="C4789" s="59">
        <v>45951</v>
      </c>
      <c r="D4789" s="109" t="str">
        <f>VLOOKUP(B4789,辅助信息!E:K,7,FALSE)</f>
        <v>JWDDCD2025092400204</v>
      </c>
      <c r="E4789" s="109" t="str">
        <f>VLOOKUP(F4789,辅助信息!A:B,2,FALSE)</f>
        <v>盘螺</v>
      </c>
      <c r="F4789" s="109" t="s">
        <v>49</v>
      </c>
      <c r="G4789" s="110">
        <v>5</v>
      </c>
      <c r="H4789" s="123">
        <f>IF(SUMIFS('[1]2025年已发货'!$E:$E,'[1]2025年已发货'!$F:$F,C4789,'[1]2025年已发货'!$C:$C,F4789,'[1]2025年已发货'!$G:$G,I4789,'[1]2025年已发货'!$H:$H,J4789)=0,"未发货",SUMIFS('[1]2025年已发货'!$E:$E,'[1]2025年已发货'!$F:$F,C4789,'[1]2025年已发货'!$C:$C,F4789,'[1]2025年已发货'!$G:$G,I4789,'[1]2025年已发货'!$H:$H,J4789))</f>
        <v>5</v>
      </c>
      <c r="I4789" s="109" t="str">
        <f>VLOOKUP(B4789,辅助信息!E:I,3,FALSE)</f>
        <v>(五冶钢构龙泉东洪片区70亩住宅、商业及配套工程项目三标段)成都市龙泉驿外东洪路地铁2号线惠王陵地铁C口</v>
      </c>
      <c r="J4789" s="109" t="str">
        <f>VLOOKUP(B4789,辅助信息!E:I,4,FALSE)</f>
        <v>蒋嗣伟</v>
      </c>
      <c r="K4789" s="109">
        <f>VLOOKUP(J4789,辅助信息!H:I,2,FALSE)</f>
        <v>15014331252</v>
      </c>
      <c r="L4789" s="111">
        <f>VLOOKUP(B4789,辅助信息!E:J,6,FALSE)</f>
        <v>0</v>
      </c>
      <c r="M4789" s="80">
        <v>45948</v>
      </c>
      <c r="O4789" s="51">
        <f ca="1" t="shared" si="232"/>
        <v>0</v>
      </c>
      <c r="P4789" s="51">
        <f ca="1" t="shared" si="233"/>
        <v>4</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五冶钢构龙泉东洪片区（70亩、85亩）住宅商业及配套工程项目</v>
      </c>
    </row>
    <row r="4790" hidden="1" spans="2:18">
      <c r="B4790" s="125" t="s">
        <v>240</v>
      </c>
      <c r="C4790" s="59">
        <v>45951</v>
      </c>
      <c r="D4790" s="109" t="str">
        <f>VLOOKUP(B4790,辅助信息!E:K,7,FALSE)</f>
        <v>JWDDCD2025092400204</v>
      </c>
      <c r="E4790" s="109" t="str">
        <f>VLOOKUP(F4790,辅助信息!A:B,2,FALSE)</f>
        <v>盘螺</v>
      </c>
      <c r="F4790" s="109" t="s">
        <v>40</v>
      </c>
      <c r="G4790" s="110">
        <v>10</v>
      </c>
      <c r="H4790" s="123">
        <f>IF(SUMIFS('[1]2025年已发货'!$E:$E,'[1]2025年已发货'!$F:$F,C4790,'[1]2025年已发货'!$C:$C,F4790,'[1]2025年已发货'!$G:$G,I4790,'[1]2025年已发货'!$H:$H,J4790)=0,"未发货",SUMIFS('[1]2025年已发货'!$E:$E,'[1]2025年已发货'!$F:$F,C4790,'[1]2025年已发货'!$C:$C,F4790,'[1]2025年已发货'!$G:$G,I4790,'[1]2025年已发货'!$H:$H,J4790))</f>
        <v>10</v>
      </c>
      <c r="I4790" s="109" t="str">
        <f>VLOOKUP(B4790,辅助信息!E:I,3,FALSE)</f>
        <v>(五冶钢构龙泉东洪片区70亩住宅、商业及配套工程项目三标段)成都市龙泉驿外东洪路地铁2号线惠王陵地铁C口</v>
      </c>
      <c r="J4790" s="109" t="str">
        <f>VLOOKUP(B4790,辅助信息!E:I,4,FALSE)</f>
        <v>蒋嗣伟</v>
      </c>
      <c r="K4790" s="109">
        <f>VLOOKUP(J4790,辅助信息!H:I,2,FALSE)</f>
        <v>15014331252</v>
      </c>
      <c r="L4790" s="111">
        <f>VLOOKUP(B4790,辅助信息!E:J,6,FALSE)</f>
        <v>0</v>
      </c>
      <c r="M4790" s="80">
        <v>45948</v>
      </c>
      <c r="O4790" s="51">
        <f ca="1" t="shared" si="232"/>
        <v>0</v>
      </c>
      <c r="P4790" s="51">
        <f ca="1" t="shared" si="233"/>
        <v>4</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五冶钢构龙泉东洪片区（70亩、85亩）住宅商业及配套工程项目</v>
      </c>
    </row>
    <row r="4791" spans="2:18">
      <c r="B4791" s="125" t="s">
        <v>229</v>
      </c>
      <c r="C4791" s="59">
        <v>45952</v>
      </c>
      <c r="D4791" s="109" t="str">
        <f>VLOOKUP(B4791,辅助信息!E:K,7,FALSE)</f>
        <v>JWDDCD2025092400212</v>
      </c>
      <c r="E4791" s="109" t="str">
        <f>VLOOKUP(F4791,辅助信息!A:B,2,FALSE)</f>
        <v>盘螺</v>
      </c>
      <c r="F4791" s="109" t="s">
        <v>41</v>
      </c>
      <c r="G4791" s="110">
        <f>62-28</f>
        <v>34</v>
      </c>
      <c r="H4791" s="123" t="str">
        <f>IF(SUMIFS('[1]2025年已发货'!$E:$E,'[1]2025年已发货'!$F:$F,C4791,'[1]2025年已发货'!$C:$C,F4791,'[1]2025年已发货'!$G:$G,I4791,'[1]2025年已发货'!$H:$H,J4791)=0,"未发货",SUMIFS('[1]2025年已发货'!$E:$E,'[1]2025年已发货'!$F:$F,C4791,'[1]2025年已发货'!$C:$C,F4791,'[1]2025年已发货'!$G:$G,I4791,'[1]2025年已发货'!$H:$H,J4791))</f>
        <v>未发货</v>
      </c>
      <c r="I4791" s="109" t="str">
        <f>VLOOKUP(B4791,辅助信息!E:I,3,FALSE)</f>
        <v>(五冶钢构龙泉东洪片区85亩住宅、商业及配套工程项目三标段)成都市龙泉驿外东洪路地铁2号线惠王陵地铁C口</v>
      </c>
      <c r="J4791" s="109" t="str">
        <f>VLOOKUP(B4791,辅助信息!E:I,4,FALSE)</f>
        <v>王军宝</v>
      </c>
      <c r="K4791" s="109">
        <f>VLOOKUP(J4791,辅助信息!H:I,2,FALSE)</f>
        <v>13889142392</v>
      </c>
      <c r="L4791" s="111">
        <f>VLOOKUP(B4791,辅助信息!E:J,6,FALSE)</f>
        <v>0</v>
      </c>
      <c r="M4791" s="80">
        <v>45948</v>
      </c>
      <c r="O4791" s="51">
        <f ca="1" t="shared" si="232"/>
        <v>0</v>
      </c>
      <c r="P4791" s="51">
        <f ca="1" t="shared" si="233"/>
        <v>4</v>
      </c>
      <c r="Q4791" s="18" t="str">
        <f>VLOOKUP(B4791,辅助信息!E:M,9,FALSE)</f>
        <v>ZTWM-CDGS-XS-2025-0156-五冶钢构-2025年九月第一批次钢筋采购合同(三圣乡项目)-中铁物贸成都公司</v>
      </c>
      <c r="R4791" s="18" t="str">
        <f>_xlfn._xlws.FILTER(辅助信息!D:D,辅助信息!E:E=B4791)</f>
        <v>五冶钢构龙泉东洪片区（70亩、85亩）住宅商业及配套工程项目</v>
      </c>
    </row>
    <row r="4792" spans="2:18">
      <c r="B4792" s="125" t="s">
        <v>229</v>
      </c>
      <c r="C4792" s="59">
        <v>45952</v>
      </c>
      <c r="D4792" s="109" t="str">
        <f>VLOOKUP(B4792,辅助信息!E:K,7,FALSE)</f>
        <v>JWDDCD2025092400212</v>
      </c>
      <c r="E4792" s="109" t="str">
        <f>VLOOKUP(F4792,辅助信息!A:B,2,FALSE)</f>
        <v>盘螺</v>
      </c>
      <c r="F4792" s="109" t="s">
        <v>40</v>
      </c>
      <c r="G4792" s="110">
        <f>109-34</f>
        <v>75</v>
      </c>
      <c r="H4792" s="123" t="str">
        <f>IF(SUMIFS('[1]2025年已发货'!$E:$E,'[1]2025年已发货'!$F:$F,C4792,'[1]2025年已发货'!$C:$C,F4792,'[1]2025年已发货'!$G:$G,I4792,'[1]2025年已发货'!$H:$H,J4792)=0,"未发货",SUMIFS('[1]2025年已发货'!$E:$E,'[1]2025年已发货'!$F:$F,C4792,'[1]2025年已发货'!$C:$C,F4792,'[1]2025年已发货'!$G:$G,I4792,'[1]2025年已发货'!$H:$H,J4792))</f>
        <v>未发货</v>
      </c>
      <c r="I4792" s="109" t="str">
        <f>VLOOKUP(B4792,辅助信息!E:I,3,FALSE)</f>
        <v>(五冶钢构龙泉东洪片区85亩住宅、商业及配套工程项目三标段)成都市龙泉驿外东洪路地铁2号线惠王陵地铁C口</v>
      </c>
      <c r="J4792" s="109" t="str">
        <f>VLOOKUP(B4792,辅助信息!E:I,4,FALSE)</f>
        <v>王军宝</v>
      </c>
      <c r="K4792" s="109">
        <f>VLOOKUP(J4792,辅助信息!H:I,2,FALSE)</f>
        <v>13889142392</v>
      </c>
      <c r="L4792" s="111">
        <f>VLOOKUP(B4792,辅助信息!E:J,6,FALSE)</f>
        <v>0</v>
      </c>
      <c r="M4792" s="80">
        <v>45948</v>
      </c>
      <c r="O4792" s="51">
        <f ca="1" t="shared" si="232"/>
        <v>0</v>
      </c>
      <c r="P4792" s="51">
        <f ca="1" t="shared" si="233"/>
        <v>4</v>
      </c>
      <c r="Q4792" s="18" t="str">
        <f>VLOOKUP(B4792,辅助信息!E:M,9,FALSE)</f>
        <v>ZTWM-CDGS-XS-2025-0156-五冶钢构-2025年九月第一批次钢筋采购合同(三圣乡项目)-中铁物贸成都公司</v>
      </c>
      <c r="R4792" s="18" t="str">
        <f>_xlfn._xlws.FILTER(辅助信息!D:D,辅助信息!E:E=B4792)</f>
        <v>五冶钢构龙泉东洪片区（70亩、85亩）住宅商业及配套工程项目</v>
      </c>
    </row>
    <row r="4793" spans="2:18">
      <c r="B4793" s="125" t="s">
        <v>228</v>
      </c>
      <c r="C4793" s="59">
        <v>45952</v>
      </c>
      <c r="D4793" s="109" t="str">
        <f>VLOOKUP(B4793,辅助信息!E:K,7,FALSE)</f>
        <v>JWDDCD2025092400190</v>
      </c>
      <c r="E4793" s="109" t="str">
        <f>VLOOKUP(F4793,辅助信息!A:B,2,FALSE)</f>
        <v>盘螺</v>
      </c>
      <c r="F4793" s="109" t="s">
        <v>41</v>
      </c>
      <c r="G4793" s="110">
        <f>50-34</f>
        <v>16</v>
      </c>
      <c r="H4793" s="123"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09" t="str">
        <f>VLOOKUP(B4793,辅助信息!E:I,3,FALSE)</f>
        <v>(五冶钢构龙泉东洪片区70亩住宅、商业及配套工程项目二标段)成都市龙泉驿外东洪路地铁2号线惠王陵地铁C口</v>
      </c>
      <c r="J4793" s="109" t="str">
        <f>VLOOKUP(B4793,辅助信息!E:I,4,FALSE)</f>
        <v>蒋嗣伟</v>
      </c>
      <c r="K4793" s="109">
        <f>VLOOKUP(J4793,辅助信息!H:I,2,FALSE)</f>
        <v>15014331252</v>
      </c>
      <c r="L4793" s="111">
        <f>VLOOKUP(B4793,辅助信息!E:J,6,FALSE)</f>
        <v>0</v>
      </c>
      <c r="M4793" s="80">
        <v>45948</v>
      </c>
      <c r="O4793" s="51">
        <f ca="1" t="shared" si="232"/>
        <v>0</v>
      </c>
      <c r="P4793" s="51">
        <f ca="1" t="shared" si="233"/>
        <v>4</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五冶钢构龙泉东洪片区（70亩、85亩）住宅商业及配套工程项目</v>
      </c>
    </row>
    <row r="4794" spans="2:18">
      <c r="B4794" s="125" t="s">
        <v>112</v>
      </c>
      <c r="C4794" s="59">
        <v>45952</v>
      </c>
      <c r="D4794" s="109" t="str">
        <f>VLOOKUP(B4794,辅助信息!E:K,7,FALSE)</f>
        <v>JWDDCD2025052800131</v>
      </c>
      <c r="E4794" s="109" t="str">
        <f>VLOOKUP(F4794,辅助信息!A:B,2,FALSE)</f>
        <v>盘螺</v>
      </c>
      <c r="F4794" s="109" t="s">
        <v>49</v>
      </c>
      <c r="G4794" s="110">
        <v>9</v>
      </c>
      <c r="H4794" s="123"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09" t="str">
        <f>VLOOKUP(B4794,辅助信息!E:I,3,FALSE)</f>
        <v>（商投建工达州中医药科技园-4工区-10号楼）达州市通川区达州中医药职业学院犀牛大道北段</v>
      </c>
      <c r="J4794" s="109" t="str">
        <f>VLOOKUP(B4794,辅助信息!E:I,4,FALSE)</f>
        <v>张扬</v>
      </c>
      <c r="K4794" s="109">
        <f>VLOOKUP(J4794,辅助信息!H:I,2,FALSE)</f>
        <v>18381904567</v>
      </c>
      <c r="L4794" s="111" t="str">
        <f>VLOOKUP(B4794,辅助信息!E:J,6,FALSE)</f>
        <v>控制炉批号！多了现场不收！,优先安排达钢,提前联系到场规格及数量</v>
      </c>
      <c r="M4794" s="80">
        <v>45948</v>
      </c>
      <c r="O4794" s="51">
        <f ca="1" t="shared" si="232"/>
        <v>0</v>
      </c>
      <c r="P4794" s="51">
        <f ca="1" t="shared" si="233"/>
        <v>4</v>
      </c>
      <c r="Q4794" s="18" t="str">
        <f>VLOOKUP(B4794,辅助信息!E:M,9,FALSE)</f>
        <v>ZTWM-CDGS-XS-2024-0134-商投建工达州中医药科技成果示范园项目</v>
      </c>
      <c r="R4794" s="18" t="str">
        <f>_xlfn._xlws.FILTER(辅助信息!D:D,辅助信息!E:E=B4794)</f>
        <v>商投建工达州中医药科技园</v>
      </c>
    </row>
    <row r="4795" spans="2:18">
      <c r="B4795" s="125" t="s">
        <v>112</v>
      </c>
      <c r="C4795" s="59">
        <v>45952</v>
      </c>
      <c r="D4795" s="109" t="str">
        <f>VLOOKUP(B4795,辅助信息!E:K,7,FALSE)</f>
        <v>JWDDCD2025052800131</v>
      </c>
      <c r="E4795" s="109" t="str">
        <f>VLOOKUP(F4795,辅助信息!A:B,2,FALSE)</f>
        <v>螺纹钢</v>
      </c>
      <c r="F4795" s="109" t="s">
        <v>21</v>
      </c>
      <c r="G4795" s="110">
        <v>9</v>
      </c>
      <c r="H4795" s="123"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09" t="str">
        <f>VLOOKUP(B4795,辅助信息!E:I,3,FALSE)</f>
        <v>（商投建工达州中医药科技园-4工区-10号楼）达州市通川区达州中医药职业学院犀牛大道北段</v>
      </c>
      <c r="J4795" s="109" t="str">
        <f>VLOOKUP(B4795,辅助信息!E:I,4,FALSE)</f>
        <v>张扬</v>
      </c>
      <c r="K4795" s="109">
        <f>VLOOKUP(J4795,辅助信息!H:I,2,FALSE)</f>
        <v>18381904567</v>
      </c>
      <c r="L4795" s="111" t="str">
        <f>VLOOKUP(B4795,辅助信息!E:J,6,FALSE)</f>
        <v>控制炉批号！多了现场不收！,优先安排达钢,提前联系到场规格及数量</v>
      </c>
      <c r="M4795" s="80">
        <v>45948</v>
      </c>
      <c r="O4795" s="51">
        <f ca="1" t="shared" si="232"/>
        <v>0</v>
      </c>
      <c r="P4795" s="51">
        <f ca="1" t="shared" si="233"/>
        <v>4</v>
      </c>
      <c r="Q4795" s="18" t="str">
        <f>VLOOKUP(B4795,辅助信息!E:M,9,FALSE)</f>
        <v>ZTWM-CDGS-XS-2024-0134-商投建工达州中医药科技成果示范园项目</v>
      </c>
      <c r="R4795" s="18" t="str">
        <f>_xlfn._xlws.FILTER(辅助信息!D:D,辅助信息!E:E=B4795)</f>
        <v>商投建工达州中医药科技园</v>
      </c>
    </row>
    <row r="4796" spans="2:18">
      <c r="B4796" s="125" t="s">
        <v>112</v>
      </c>
      <c r="C4796" s="59">
        <v>45952</v>
      </c>
      <c r="D4796" s="109" t="str">
        <f>VLOOKUP(B4796,辅助信息!E:K,7,FALSE)</f>
        <v>JWDDCD2025052800131</v>
      </c>
      <c r="E4796" s="109" t="str">
        <f>VLOOKUP(F4796,辅助信息!A:B,2,FALSE)</f>
        <v>螺纹钢</v>
      </c>
      <c r="F4796" s="109" t="s">
        <v>58</v>
      </c>
      <c r="G4796" s="110">
        <v>9</v>
      </c>
      <c r="H4796" s="123"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09" t="str">
        <f>VLOOKUP(B4796,辅助信息!E:I,3,FALSE)</f>
        <v>（商投建工达州中医药科技园-4工区-10号楼）达州市通川区达州中医药职业学院犀牛大道北段</v>
      </c>
      <c r="J4796" s="109" t="str">
        <f>VLOOKUP(B4796,辅助信息!E:I,4,FALSE)</f>
        <v>张扬</v>
      </c>
      <c r="K4796" s="109">
        <f>VLOOKUP(J4796,辅助信息!H:I,2,FALSE)</f>
        <v>18381904567</v>
      </c>
      <c r="L4796" s="111" t="str">
        <f>VLOOKUP(B4796,辅助信息!E:J,6,FALSE)</f>
        <v>控制炉批号！多了现场不收！,优先安排达钢,提前联系到场规格及数量</v>
      </c>
      <c r="M4796" s="80">
        <v>45948</v>
      </c>
      <c r="O4796" s="51">
        <f ca="1" t="shared" si="232"/>
        <v>0</v>
      </c>
      <c r="P4796" s="51">
        <f ca="1" t="shared" si="233"/>
        <v>4</v>
      </c>
      <c r="Q4796" s="18" t="str">
        <f>VLOOKUP(B4796,辅助信息!E:M,9,FALSE)</f>
        <v>ZTWM-CDGS-XS-2024-0134-商投建工达州中医药科技成果示范园项目</v>
      </c>
      <c r="R4796" s="18" t="str">
        <f>_xlfn._xlws.FILTER(辅助信息!D:D,辅助信息!E:E=B4796)</f>
        <v>商投建工达州中医药科技园</v>
      </c>
    </row>
    <row r="4797" spans="2:18">
      <c r="B4797" s="125" t="s">
        <v>112</v>
      </c>
      <c r="C4797" s="59">
        <v>45952</v>
      </c>
      <c r="D4797" s="109" t="str">
        <f>VLOOKUP(B4797,辅助信息!E:K,7,FALSE)</f>
        <v>JWDDCD2025052800131</v>
      </c>
      <c r="E4797" s="109" t="str">
        <f>VLOOKUP(F4797,辅助信息!A:B,2,FALSE)</f>
        <v>螺纹钢</v>
      </c>
      <c r="F4797" s="109" t="s">
        <v>22</v>
      </c>
      <c r="G4797" s="110">
        <v>9</v>
      </c>
      <c r="H4797" s="123"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09" t="str">
        <f>VLOOKUP(B4797,辅助信息!E:I,3,FALSE)</f>
        <v>（商投建工达州中医药科技园-4工区-10号楼）达州市通川区达州中医药职业学院犀牛大道北段</v>
      </c>
      <c r="J4797" s="109" t="str">
        <f>VLOOKUP(B4797,辅助信息!E:I,4,FALSE)</f>
        <v>张扬</v>
      </c>
      <c r="K4797" s="109">
        <f>VLOOKUP(J4797,辅助信息!H:I,2,FALSE)</f>
        <v>18381904567</v>
      </c>
      <c r="L4797" s="111" t="str">
        <f>VLOOKUP(B4797,辅助信息!E:J,6,FALSE)</f>
        <v>控制炉批号！多了现场不收！,优先安排达钢,提前联系到场规格及数量</v>
      </c>
      <c r="M4797" s="80">
        <v>45948</v>
      </c>
      <c r="O4797" s="51">
        <f ca="1" t="shared" si="232"/>
        <v>0</v>
      </c>
      <c r="P4797" s="51">
        <f ca="1" t="shared" si="233"/>
        <v>4</v>
      </c>
      <c r="Q4797" s="18" t="str">
        <f>VLOOKUP(B4797,辅助信息!E:M,9,FALSE)</f>
        <v>ZTWM-CDGS-XS-2024-0134-商投建工达州中医药科技成果示范园项目</v>
      </c>
      <c r="R4797" s="18" t="str">
        <f>_xlfn._xlws.FILTER(辅助信息!D:D,辅助信息!E:E=B4797)</f>
        <v>商投建工达州中医药科技园</v>
      </c>
    </row>
    <row r="4798" spans="2:18">
      <c r="B4798" s="125" t="s">
        <v>47</v>
      </c>
      <c r="C4798" s="59">
        <v>45952</v>
      </c>
      <c r="D4798" s="109" t="str">
        <f>VLOOKUP(B4798,辅助信息!E:K,7,FALSE)</f>
        <v>JWDDCD2025052800131</v>
      </c>
      <c r="E4798" s="109" t="str">
        <f>VLOOKUP(F4798,辅助信息!A:B,2,FALSE)</f>
        <v>高线</v>
      </c>
      <c r="F4798" s="109" t="s">
        <v>57</v>
      </c>
      <c r="G4798" s="110">
        <v>9</v>
      </c>
      <c r="H4798" s="123"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09" t="str">
        <f>VLOOKUP(B4798,辅助信息!E:I,3,FALSE)</f>
        <v>（商投建工达州中医药科技园-1工区）达州市通川区达州中医药职业学院犀牛大道北段</v>
      </c>
      <c r="J4798" s="109" t="str">
        <f>VLOOKUP(B4798,辅助信息!E:I,4,FALSE)</f>
        <v>程黄刚</v>
      </c>
      <c r="K4798" s="109">
        <f>VLOOKUP(J4798,辅助信息!H:I,2,FALSE)</f>
        <v>15108211617</v>
      </c>
      <c r="L4798" s="111" t="str">
        <f>VLOOKUP(B4798,辅助信息!E:J,6,FALSE)</f>
        <v>控制炉批号！多了现场不收！,优先安排达钢,提前联系到场规格及数量</v>
      </c>
      <c r="M4798" s="80">
        <v>45948</v>
      </c>
      <c r="O4798" s="51">
        <f ca="1" t="shared" si="232"/>
        <v>0</v>
      </c>
      <c r="P4798" s="51">
        <f ca="1" t="shared" si="233"/>
        <v>4</v>
      </c>
      <c r="Q4798" s="18" t="str">
        <f>VLOOKUP(B4798,辅助信息!E:M,9,FALSE)</f>
        <v>ZTWM-CDGS-XS-2024-0134-商投建工达州中医药科技成果示范园项目</v>
      </c>
      <c r="R4798" s="18" t="str">
        <f>_xlfn._xlws.FILTER(辅助信息!D:D,辅助信息!E:E=B4798)</f>
        <v>商投建工达州中医药科技园</v>
      </c>
    </row>
    <row r="4799" spans="2:18">
      <c r="B4799" s="125" t="s">
        <v>47</v>
      </c>
      <c r="C4799" s="59">
        <v>45952</v>
      </c>
      <c r="D4799" s="109" t="str">
        <f>VLOOKUP(B4799,辅助信息!E:K,7,FALSE)</f>
        <v>JWDDCD2025052800131</v>
      </c>
      <c r="E4799" s="109" t="str">
        <f>VLOOKUP(F4799,辅助信息!A:B,2,FALSE)</f>
        <v>螺纹钢</v>
      </c>
      <c r="F4799" s="109" t="s">
        <v>33</v>
      </c>
      <c r="G4799" s="110">
        <v>6</v>
      </c>
      <c r="H4799" s="123"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09" t="str">
        <f>VLOOKUP(B4799,辅助信息!E:I,3,FALSE)</f>
        <v>（商投建工达州中医药科技园-1工区）达州市通川区达州中医药职业学院犀牛大道北段</v>
      </c>
      <c r="J4799" s="109" t="str">
        <f>VLOOKUP(B4799,辅助信息!E:I,4,FALSE)</f>
        <v>程黄刚</v>
      </c>
      <c r="K4799" s="109">
        <f>VLOOKUP(J4799,辅助信息!H:I,2,FALSE)</f>
        <v>15108211617</v>
      </c>
      <c r="L4799" s="111" t="str">
        <f>VLOOKUP(B4799,辅助信息!E:J,6,FALSE)</f>
        <v>控制炉批号！多了现场不收！,优先安排达钢,提前联系到场规格及数量</v>
      </c>
      <c r="M4799" s="80">
        <v>45948</v>
      </c>
      <c r="O4799" s="51">
        <f ca="1" t="shared" si="232"/>
        <v>0</v>
      </c>
      <c r="P4799" s="51">
        <f ca="1" t="shared" si="233"/>
        <v>4</v>
      </c>
      <c r="Q4799" s="18" t="str">
        <f>VLOOKUP(B4799,辅助信息!E:M,9,FALSE)</f>
        <v>ZTWM-CDGS-XS-2024-0134-商投建工达州中医药科技成果示范园项目</v>
      </c>
      <c r="R4799" s="18" t="str">
        <f>_xlfn._xlws.FILTER(辅助信息!D:D,辅助信息!E:E=B4799)</f>
        <v>商投建工达州中医药科技园</v>
      </c>
    </row>
    <row r="4800" spans="2:18">
      <c r="B4800" s="125" t="s">
        <v>163</v>
      </c>
      <c r="C4800" s="59">
        <v>45952</v>
      </c>
      <c r="D4800" s="109" t="str">
        <f>VLOOKUP(B4800,辅助信息!E:K,7,FALSE)</f>
        <v>JWDDCD2025052800131</v>
      </c>
      <c r="E4800" s="109" t="str">
        <f>VLOOKUP(F4800,辅助信息!A:B,2,FALSE)</f>
        <v>盘螺</v>
      </c>
      <c r="F4800" s="109" t="s">
        <v>49</v>
      </c>
      <c r="G4800" s="110">
        <v>18</v>
      </c>
      <c r="H4800" s="123"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09" t="str">
        <f>VLOOKUP(B4800,辅助信息!E:I,3,FALSE)</f>
        <v>（商投建工达州中医药科技园-4工区-9号楼）达州市通川区达州中医药职业学院犀牛大道北段</v>
      </c>
      <c r="J4800" s="109" t="str">
        <f>VLOOKUP(B4800,辅助信息!E:I,4,FALSE)</f>
        <v>张扬</v>
      </c>
      <c r="K4800" s="109">
        <f>VLOOKUP(J4800,辅助信息!H:I,2,FALSE)</f>
        <v>18381904567</v>
      </c>
      <c r="L4800" s="111" t="str">
        <f>VLOOKUP(B4800,辅助信息!E:J,6,FALSE)</f>
        <v>控制炉批号！多了现场不收！,优先安排达钢,提前联系到场规格及数量</v>
      </c>
      <c r="M4800" s="80">
        <v>45949</v>
      </c>
      <c r="O4800" s="51">
        <f ca="1" t="shared" si="232"/>
        <v>0</v>
      </c>
      <c r="P4800" s="51">
        <f ca="1" t="shared" si="233"/>
        <v>3</v>
      </c>
      <c r="Q4800" s="18" t="str">
        <f>VLOOKUP(B4800,辅助信息!E:M,9,FALSE)</f>
        <v>ZTWM-CDGS-XS-2024-0134-商投建工达州中医药科技成果示范园项目</v>
      </c>
      <c r="R4800" s="18" t="str">
        <f>_xlfn._xlws.FILTER(辅助信息!D:D,辅助信息!E:E=B4800)</f>
        <v>商投建工达州中医药科技园</v>
      </c>
    </row>
    <row r="4801" spans="2:18">
      <c r="B4801" s="125" t="s">
        <v>203</v>
      </c>
      <c r="C4801" s="59">
        <v>45952</v>
      </c>
      <c r="D4801" s="109" t="str">
        <f>VLOOKUP(B4801,辅助信息!E:K,7,FALSE)</f>
        <v>JWDDCD2025102100479</v>
      </c>
      <c r="E4801" s="109" t="str">
        <f>VLOOKUP(F4801,辅助信息!A:B,2,FALSE)</f>
        <v>高线</v>
      </c>
      <c r="F4801" s="109" t="s">
        <v>57</v>
      </c>
      <c r="G4801" s="110">
        <v>2</v>
      </c>
      <c r="H4801" s="123" t="str">
        <f>IF(SUMIFS('[1]2025年已发货'!$E:$E,'[1]2025年已发货'!$F:$F,C4801,'[1]2025年已发货'!$C:$C,F4801,'[1]2025年已发货'!$G:$G,I4801,'[1]2025年已发货'!$H:$H,J4801)=0,"未发货",SUMIFS('[1]2025年已发货'!$E:$E,'[1]2025年已发货'!$F:$F,C4801,'[1]2025年已发货'!$C:$C,F4801,'[1]2025年已发货'!$G:$G,I4801,'[1]2025年已发货'!$H:$H,J4801))</f>
        <v>未发货</v>
      </c>
      <c r="I4801" s="109" t="str">
        <f>VLOOKUP(B4801,辅助信息!E:I,3,FALSE)</f>
        <v>(五冶建设空港兴城怡心街道83亩项目)成都市双流区怡心街道高峰社区一组剑和路一段空港兴城怡心街道83亩项目中国五冶项目部</v>
      </c>
      <c r="J4801" s="109" t="str">
        <f>VLOOKUP(B4801,辅助信息!E:I,4,FALSE)</f>
        <v>王刚</v>
      </c>
      <c r="K4801" s="109">
        <f>VLOOKUP(J4801,辅助信息!H:I,2,FALSE)</f>
        <v>15881190525</v>
      </c>
      <c r="L4801" s="111"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 t="shared" si="232"/>
        <v>0</v>
      </c>
      <c r="P4801" s="51">
        <f ca="1" t="shared" si="233"/>
        <v>3</v>
      </c>
      <c r="Q4801" s="18" t="str">
        <f>VLOOKUP(B4801,辅助信息!E:M,9,FALSE)</f>
        <v>ZTWM-CDGS-XS-2025-0073-五冶天府-成都怡心湖片区及龙泉驿医院等项目</v>
      </c>
      <c r="R4801" s="18" t="str">
        <f>_xlfn._xlws.FILTER(辅助信息!D:D,辅助信息!E:E=B4801)</f>
        <v>五冶建设成都怡心湖片区及龙泉驿医院等项目</v>
      </c>
    </row>
    <row r="4802" spans="2:18">
      <c r="B4802" s="125" t="s">
        <v>203</v>
      </c>
      <c r="C4802" s="59">
        <v>45952</v>
      </c>
      <c r="D4802" s="109" t="str">
        <f>VLOOKUP(B4802,辅助信息!E:K,7,FALSE)</f>
        <v>JWDDCD2025102100479</v>
      </c>
      <c r="E4802" s="109" t="str">
        <f>VLOOKUP(F4802,辅助信息!A:B,2,FALSE)</f>
        <v>盘螺</v>
      </c>
      <c r="F4802" s="109" t="s">
        <v>49</v>
      </c>
      <c r="G4802" s="110">
        <v>2</v>
      </c>
      <c r="H4802" s="123" t="str">
        <f>IF(SUMIFS('[1]2025年已发货'!$E:$E,'[1]2025年已发货'!$F:$F,C4802,'[1]2025年已发货'!$C:$C,F4802,'[1]2025年已发货'!$G:$G,I4802,'[1]2025年已发货'!$H:$H,J4802)=0,"未发货",SUMIFS('[1]2025年已发货'!$E:$E,'[1]2025年已发货'!$F:$F,C4802,'[1]2025年已发货'!$C:$C,F4802,'[1]2025年已发货'!$G:$G,I4802,'[1]2025年已发货'!$H:$H,J4802))</f>
        <v>未发货</v>
      </c>
      <c r="I4802" s="109" t="str">
        <f>VLOOKUP(B4802,辅助信息!E:I,3,FALSE)</f>
        <v>(五冶建设空港兴城怡心街道83亩项目)成都市双流区怡心街道高峰社区一组剑和路一段空港兴城怡心街道83亩项目中国五冶项目部</v>
      </c>
      <c r="J4802" s="109" t="str">
        <f>VLOOKUP(B4802,辅助信息!E:I,4,FALSE)</f>
        <v>王刚</v>
      </c>
      <c r="K4802" s="109">
        <f>VLOOKUP(J4802,辅助信息!H:I,2,FALSE)</f>
        <v>15881190525</v>
      </c>
      <c r="L4802" s="111"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 t="shared" si="232"/>
        <v>0</v>
      </c>
      <c r="P4802" s="51">
        <f ca="1" t="shared" si="233"/>
        <v>3</v>
      </c>
      <c r="Q4802" s="18" t="str">
        <f>VLOOKUP(B4802,辅助信息!E:M,9,FALSE)</f>
        <v>ZTWM-CDGS-XS-2025-0073-五冶天府-成都怡心湖片区及龙泉驿医院等项目</v>
      </c>
      <c r="R4802" s="18" t="str">
        <f>_xlfn._xlws.FILTER(辅助信息!D:D,辅助信息!E:E=B4802)</f>
        <v>五冶建设成都怡心湖片区及龙泉驿医院等项目</v>
      </c>
    </row>
    <row r="4803" spans="2:18">
      <c r="B4803" s="125" t="s">
        <v>203</v>
      </c>
      <c r="C4803" s="59">
        <v>45952</v>
      </c>
      <c r="D4803" s="109" t="str">
        <f>VLOOKUP(B4803,辅助信息!E:K,7,FALSE)</f>
        <v>JWDDCD2025102100479</v>
      </c>
      <c r="E4803" s="109" t="str">
        <f>VLOOKUP(F4803,辅助信息!A:B,2,FALSE)</f>
        <v>盘螺</v>
      </c>
      <c r="F4803" s="109" t="s">
        <v>40</v>
      </c>
      <c r="G4803" s="110">
        <v>12</v>
      </c>
      <c r="H4803" s="123" t="str">
        <f>IF(SUMIFS('[1]2025年已发货'!$E:$E,'[1]2025年已发货'!$F:$F,C4803,'[1]2025年已发货'!$C:$C,F4803,'[1]2025年已发货'!$G:$G,I4803,'[1]2025年已发货'!$H:$H,J4803)=0,"未发货",SUMIFS('[1]2025年已发货'!$E:$E,'[1]2025年已发货'!$F:$F,C4803,'[1]2025年已发货'!$C:$C,F4803,'[1]2025年已发货'!$G:$G,I4803,'[1]2025年已发货'!$H:$H,J4803))</f>
        <v>未发货</v>
      </c>
      <c r="I4803" s="109" t="str">
        <f>VLOOKUP(B4803,辅助信息!E:I,3,FALSE)</f>
        <v>(五冶建设空港兴城怡心街道83亩项目)成都市双流区怡心街道高峰社区一组剑和路一段空港兴城怡心街道83亩项目中国五冶项目部</v>
      </c>
      <c r="J4803" s="109" t="str">
        <f>VLOOKUP(B4803,辅助信息!E:I,4,FALSE)</f>
        <v>王刚</v>
      </c>
      <c r="K4803" s="109">
        <f>VLOOKUP(J4803,辅助信息!H:I,2,FALSE)</f>
        <v>15881190525</v>
      </c>
      <c r="L4803" s="111"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 t="shared" si="232"/>
        <v>0</v>
      </c>
      <c r="P4803" s="51">
        <f ca="1" t="shared" si="233"/>
        <v>3</v>
      </c>
      <c r="Q4803" s="18" t="str">
        <f>VLOOKUP(B4803,辅助信息!E:M,9,FALSE)</f>
        <v>ZTWM-CDGS-XS-2025-0073-五冶天府-成都怡心湖片区及龙泉驿医院等项目</v>
      </c>
      <c r="R4803" s="18" t="str">
        <f>_xlfn._xlws.FILTER(辅助信息!D:D,辅助信息!E:E=B4803)</f>
        <v>五冶建设成都怡心湖片区及龙泉驿医院等项目</v>
      </c>
    </row>
    <row r="4804" spans="2:18">
      <c r="B4804" s="125" t="s">
        <v>203</v>
      </c>
      <c r="C4804" s="59">
        <v>45952</v>
      </c>
      <c r="D4804" s="109" t="str">
        <f>VLOOKUP(B4804,辅助信息!E:K,7,FALSE)</f>
        <v>JWDDCD2025102100479</v>
      </c>
      <c r="E4804" s="109" t="str">
        <f>VLOOKUP(F4804,辅助信息!A:B,2,FALSE)</f>
        <v>盘螺</v>
      </c>
      <c r="F4804" s="109" t="s">
        <v>41</v>
      </c>
      <c r="G4804" s="110">
        <v>8</v>
      </c>
      <c r="H4804" s="123" t="str">
        <f>IF(SUMIFS('[1]2025年已发货'!$E:$E,'[1]2025年已发货'!$F:$F,C4804,'[1]2025年已发货'!$C:$C,F4804,'[1]2025年已发货'!$G:$G,I4804,'[1]2025年已发货'!$H:$H,J4804)=0,"未发货",SUMIFS('[1]2025年已发货'!$E:$E,'[1]2025年已发货'!$F:$F,C4804,'[1]2025年已发货'!$C:$C,F4804,'[1]2025年已发货'!$G:$G,I4804,'[1]2025年已发货'!$H:$H,J4804))</f>
        <v>未发货</v>
      </c>
      <c r="I4804" s="109" t="str">
        <f>VLOOKUP(B4804,辅助信息!E:I,3,FALSE)</f>
        <v>(五冶建设空港兴城怡心街道83亩项目)成都市双流区怡心街道高峰社区一组剑和路一段空港兴城怡心街道83亩项目中国五冶项目部</v>
      </c>
      <c r="J4804" s="109" t="str">
        <f>VLOOKUP(B4804,辅助信息!E:I,4,FALSE)</f>
        <v>王刚</v>
      </c>
      <c r="K4804" s="109">
        <f>VLOOKUP(J4804,辅助信息!H:I,2,FALSE)</f>
        <v>15881190525</v>
      </c>
      <c r="L4804" s="111"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 t="shared" si="232"/>
        <v>0</v>
      </c>
      <c r="P4804" s="51">
        <f ca="1" t="shared" si="233"/>
        <v>3</v>
      </c>
      <c r="Q4804" s="18" t="str">
        <f>VLOOKUP(B4804,辅助信息!E:M,9,FALSE)</f>
        <v>ZTWM-CDGS-XS-2025-0073-五冶天府-成都怡心湖片区及龙泉驿医院等项目</v>
      </c>
      <c r="R4804" s="18" t="str">
        <f>_xlfn._xlws.FILTER(辅助信息!D:D,辅助信息!E:E=B4804)</f>
        <v>五冶建设成都怡心湖片区及龙泉驿医院等项目</v>
      </c>
    </row>
    <row r="4805" spans="2:18">
      <c r="B4805" s="125" t="s">
        <v>203</v>
      </c>
      <c r="C4805" s="59">
        <v>45952</v>
      </c>
      <c r="D4805" s="109" t="str">
        <f>VLOOKUP(B4805,辅助信息!E:K,7,FALSE)</f>
        <v>JWDDCD2025102100479</v>
      </c>
      <c r="E4805" s="109" t="str">
        <f>VLOOKUP(F4805,辅助信息!A:B,2,FALSE)</f>
        <v>螺纹钢</v>
      </c>
      <c r="F4805" s="109" t="s">
        <v>32</v>
      </c>
      <c r="G4805" s="110">
        <v>4</v>
      </c>
      <c r="H4805" s="123" t="str">
        <f>IF(SUMIFS('[1]2025年已发货'!$E:$E,'[1]2025年已发货'!$F:$F,C4805,'[1]2025年已发货'!$C:$C,F4805,'[1]2025年已发货'!$G:$G,I4805,'[1]2025年已发货'!$H:$H,J4805)=0,"未发货",SUMIFS('[1]2025年已发货'!$E:$E,'[1]2025年已发货'!$F:$F,C4805,'[1]2025年已发货'!$C:$C,F4805,'[1]2025年已发货'!$G:$G,I4805,'[1]2025年已发货'!$H:$H,J4805))</f>
        <v>未发货</v>
      </c>
      <c r="I4805" s="109" t="str">
        <f>VLOOKUP(B4805,辅助信息!E:I,3,FALSE)</f>
        <v>(五冶建设空港兴城怡心街道83亩项目)成都市双流区怡心街道高峰社区一组剑和路一段空港兴城怡心街道83亩项目中国五冶项目部</v>
      </c>
      <c r="J4805" s="109" t="str">
        <f>VLOOKUP(B4805,辅助信息!E:I,4,FALSE)</f>
        <v>王刚</v>
      </c>
      <c r="K4805" s="109">
        <f>VLOOKUP(J4805,辅助信息!H:I,2,FALSE)</f>
        <v>15881190525</v>
      </c>
      <c r="L4805" s="111"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 t="shared" si="232"/>
        <v>0</v>
      </c>
      <c r="P4805" s="51">
        <f ca="1" t="shared" si="233"/>
        <v>3</v>
      </c>
      <c r="Q4805" s="18" t="str">
        <f>VLOOKUP(B4805,辅助信息!E:M,9,FALSE)</f>
        <v>ZTWM-CDGS-XS-2025-0073-五冶天府-成都怡心湖片区及龙泉驿医院等项目</v>
      </c>
      <c r="R4805" s="18" t="str">
        <f>_xlfn._xlws.FILTER(辅助信息!D:D,辅助信息!E:E=B4805)</f>
        <v>五冶建设成都怡心湖片区及龙泉驿医院等项目</v>
      </c>
    </row>
    <row r="4806" spans="2:18">
      <c r="B4806" s="125" t="s">
        <v>203</v>
      </c>
      <c r="C4806" s="59">
        <v>45952</v>
      </c>
      <c r="D4806" s="109" t="str">
        <f>VLOOKUP(B4806,辅助信息!E:K,7,FALSE)</f>
        <v>JWDDCD2025102100479</v>
      </c>
      <c r="E4806" s="109" t="str">
        <f>VLOOKUP(F4806,辅助信息!A:B,2,FALSE)</f>
        <v>螺纹钢</v>
      </c>
      <c r="F4806" s="109" t="s">
        <v>33</v>
      </c>
      <c r="G4806" s="110">
        <v>10</v>
      </c>
      <c r="H4806" s="123" t="str">
        <f>IF(SUMIFS('[1]2025年已发货'!$E:$E,'[1]2025年已发货'!$F:$F,C4810,'[1]2025年已发货'!$C:$C,F4806,'[1]2025年已发货'!$G:$G,I4806,'[1]2025年已发货'!$H:$H,J4806)=0,"未发货",SUMIFS('[1]2025年已发货'!$E:$E,'[1]2025年已发货'!$F:$F,C4810,'[1]2025年已发货'!$C:$C,F4806,'[1]2025年已发货'!$G:$G,I4806,'[1]2025年已发货'!$H:$H,J4806))</f>
        <v>未发货</v>
      </c>
      <c r="I4806" s="109" t="str">
        <f>VLOOKUP(B4806,辅助信息!E:I,3,FALSE)</f>
        <v>(五冶建设空港兴城怡心街道83亩项目)成都市双流区怡心街道高峰社区一组剑和路一段空港兴城怡心街道83亩项目中国五冶项目部</v>
      </c>
      <c r="J4806" s="109" t="str">
        <f>VLOOKUP(B4806,辅助信息!E:I,4,FALSE)</f>
        <v>王刚</v>
      </c>
      <c r="K4806" s="109">
        <f>VLOOKUP(J4806,辅助信息!H:I,2,FALSE)</f>
        <v>15881190525</v>
      </c>
      <c r="L4806" s="111"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 t="shared" si="232"/>
        <v>0</v>
      </c>
      <c r="P4806" s="51">
        <f ca="1" t="shared" si="233"/>
        <v>3</v>
      </c>
      <c r="Q4806" s="18" t="str">
        <f>VLOOKUP(B4806,辅助信息!E:M,9,FALSE)</f>
        <v>ZTWM-CDGS-XS-2025-0073-五冶天府-成都怡心湖片区及龙泉驿医院等项目</v>
      </c>
      <c r="R4806" s="18" t="str">
        <f>_xlfn._xlws.FILTER(辅助信息!D:D,辅助信息!E:E=B4806)</f>
        <v>五冶建设成都怡心湖片区及龙泉驿医院等项目</v>
      </c>
    </row>
    <row r="4807" hidden="1" spans="2:18">
      <c r="B4807" s="125" t="s">
        <v>176</v>
      </c>
      <c r="C4807" s="59">
        <v>45951</v>
      </c>
      <c r="D4807" s="109" t="str">
        <f>VLOOKUP(B4807,辅助信息!E:K,7,FALSE)</f>
        <v>JWDDCD2025062200016</v>
      </c>
      <c r="E4807" s="109" t="str">
        <f>VLOOKUP(F4807,辅助信息!A:B,2,FALSE)</f>
        <v>螺纹钢</v>
      </c>
      <c r="F4807" s="109" t="s">
        <v>19</v>
      </c>
      <c r="G4807" s="110">
        <v>5</v>
      </c>
      <c r="H4807" s="123"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09" t="str">
        <f>VLOOKUP(B4807,辅助信息!E:I,3,FALSE)</f>
        <v>(武汉电气化局成达万高铁强电项目-渠县)四川省达州市渠县渠北镇雷家湾渠县北站旁</v>
      </c>
      <c r="J4807" s="109" t="str">
        <f>VLOOKUP(B4807,辅助信息!E:I,4,FALSE)</f>
        <v>刘频</v>
      </c>
      <c r="K4807" s="109">
        <f>VLOOKUP(J4807,辅助信息!H:I,2,FALSE)</f>
        <v>18779627939</v>
      </c>
      <c r="L4807" s="111" t="str">
        <f>VLOOKUP(B4807,辅助信息!E:J,6,FALSE)</f>
        <v>锈货不收！！下雨天钢筋没盖篷布不收！！，装货前联系收货人核实到场规格,没提前告知进场规格现场不给予接收</v>
      </c>
      <c r="M4807" s="80">
        <v>45946</v>
      </c>
      <c r="O4807" s="51">
        <f ca="1" t="shared" si="232"/>
        <v>0</v>
      </c>
      <c r="P4807" s="51">
        <f ca="1" t="shared" si="233"/>
        <v>6</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hidden="1" spans="2:18">
      <c r="B4808" s="125" t="s">
        <v>176</v>
      </c>
      <c r="C4808" s="59">
        <v>45951</v>
      </c>
      <c r="D4808" s="109" t="str">
        <f>VLOOKUP(B4808,辅助信息!E:K,7,FALSE)</f>
        <v>JWDDCD2025062200016</v>
      </c>
      <c r="E4808" s="109" t="str">
        <f>VLOOKUP(F4808,辅助信息!A:B,2,FALSE)</f>
        <v>螺纹钢</v>
      </c>
      <c r="F4808" s="109" t="s">
        <v>76</v>
      </c>
      <c r="G4808" s="110">
        <v>5</v>
      </c>
      <c r="H4808" s="123"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09" t="str">
        <f>VLOOKUP(B4808,辅助信息!E:I,3,FALSE)</f>
        <v>(武汉电气化局成达万高铁强电项目-渠县)四川省达州市渠县渠北镇雷家湾渠县北站旁</v>
      </c>
      <c r="J4808" s="109" t="str">
        <f>VLOOKUP(B4808,辅助信息!E:I,4,FALSE)</f>
        <v>刘频</v>
      </c>
      <c r="K4808" s="109">
        <f>VLOOKUP(J4808,辅助信息!H:I,2,FALSE)</f>
        <v>18779627939</v>
      </c>
      <c r="L4808" s="111" t="str">
        <f>VLOOKUP(B4808,辅助信息!E:J,6,FALSE)</f>
        <v>锈货不收！！下雨天钢筋没盖篷布不收！！，装货前联系收货人核实到场规格,没提前告知进场规格现场不给予接收</v>
      </c>
      <c r="M4808" s="80">
        <v>45946</v>
      </c>
      <c r="O4808" s="51">
        <f ca="1" t="shared" si="232"/>
        <v>0</v>
      </c>
      <c r="P4808" s="51">
        <f ca="1" t="shared" si="233"/>
        <v>6</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hidden="1" spans="2:18">
      <c r="B4809" s="125" t="s">
        <v>176</v>
      </c>
      <c r="C4809" s="59">
        <v>45951</v>
      </c>
      <c r="D4809" s="109" t="str">
        <f>VLOOKUP(B4809,辅助信息!E:K,7,FALSE)</f>
        <v>JWDDCD2025062200016</v>
      </c>
      <c r="E4809" s="109" t="str">
        <f>VLOOKUP(F4809,辅助信息!A:B,2,FALSE)</f>
        <v>螺纹钢</v>
      </c>
      <c r="F4809" s="109" t="s">
        <v>130</v>
      </c>
      <c r="G4809" s="110">
        <v>15</v>
      </c>
      <c r="H4809" s="123"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09" t="str">
        <f>VLOOKUP(B4809,辅助信息!E:I,3,FALSE)</f>
        <v>(武汉电气化局成达万高铁强电项目-渠县)四川省达州市渠县渠北镇雷家湾渠县北站旁</v>
      </c>
      <c r="J4809" s="109" t="str">
        <f>VLOOKUP(B4809,辅助信息!E:I,4,FALSE)</f>
        <v>刘频</v>
      </c>
      <c r="K4809" s="109">
        <f>VLOOKUP(J4809,辅助信息!H:I,2,FALSE)</f>
        <v>18779627939</v>
      </c>
      <c r="L4809" s="111" t="str">
        <f>VLOOKUP(B4809,辅助信息!E:J,6,FALSE)</f>
        <v>锈货不收！！下雨天钢筋没盖篷布不收！！，装货前联系收货人核实到场规格,没提前告知进场规格现场不给予接收</v>
      </c>
      <c r="M4809" s="80">
        <v>45946</v>
      </c>
      <c r="O4809" s="51">
        <f ca="1" t="shared" si="232"/>
        <v>0</v>
      </c>
      <c r="P4809" s="51">
        <f ca="1" t="shared" si="233"/>
        <v>6</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hidden="1" spans="2:18">
      <c r="B4810" s="125" t="s">
        <v>176</v>
      </c>
      <c r="C4810" s="59">
        <v>45951</v>
      </c>
      <c r="D4810" s="109" t="str">
        <f>VLOOKUP(B4810,辅助信息!E:K,7,FALSE)</f>
        <v>JWDDCD2025062200016</v>
      </c>
      <c r="E4810" s="109" t="str">
        <f>VLOOKUP(F4810,辅助信息!A:B,2,FALSE)</f>
        <v>螺纹钢</v>
      </c>
      <c r="F4810" s="109" t="s">
        <v>91</v>
      </c>
      <c r="G4810" s="110">
        <v>9</v>
      </c>
      <c r="H4810" s="123"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09" t="str">
        <f>VLOOKUP(B4810,辅助信息!E:I,3,FALSE)</f>
        <v>(武汉电气化局成达万高铁强电项目-渠县)四川省达州市渠县渠北镇雷家湾渠县北站旁</v>
      </c>
      <c r="J4810" s="109" t="str">
        <f>VLOOKUP(B4810,辅助信息!E:I,4,FALSE)</f>
        <v>刘频</v>
      </c>
      <c r="K4810" s="109">
        <f>VLOOKUP(J4810,辅助信息!H:I,2,FALSE)</f>
        <v>18779627939</v>
      </c>
      <c r="L4810" s="111" t="str">
        <f>VLOOKUP(B4810,辅助信息!E:J,6,FALSE)</f>
        <v>锈货不收！！下雨天钢筋没盖篷布不收！！，装货前联系收货人核实到场规格,没提前告知进场规格现场不给予接收</v>
      </c>
      <c r="M4810" s="80">
        <v>45946</v>
      </c>
      <c r="O4810" s="51">
        <f ca="1" t="shared" si="232"/>
        <v>0</v>
      </c>
      <c r="P4810" s="51">
        <f ca="1" t="shared" si="233"/>
        <v>6</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spans="2:18">
      <c r="B4811" s="125" t="s">
        <v>226</v>
      </c>
      <c r="C4811" s="59">
        <v>45952</v>
      </c>
      <c r="D4811" s="109" t="str">
        <f>VLOOKUP(B4811,辅助信息!E:K,7,FALSE)</f>
        <v>JWDDCD2025092400211</v>
      </c>
      <c r="E4811" s="109" t="str">
        <f>VLOOKUP(F4811,辅助信息!A:B,2,FALSE)</f>
        <v>盘螺</v>
      </c>
      <c r="F4811" s="109" t="s">
        <v>40</v>
      </c>
      <c r="G4811" s="110">
        <v>35</v>
      </c>
      <c r="H4811" s="123" t="str">
        <f>IF(SUMIFS('[1]2025年已发货'!$E:$E,'[1]2025年已发货'!$F:$F,C4815,'[1]2025年已发货'!$C:$C,F4811,'[1]2025年已发货'!$G:$G,I4811,'[1]2025年已发货'!$H:$H,J4811)=0,"未发货",SUMIFS('[1]2025年已发货'!$E:$E,'[1]2025年已发货'!$F:$F,C4815,'[1]2025年已发货'!$C:$C,F4811,'[1]2025年已发货'!$G:$G,I4811,'[1]2025年已发货'!$H:$H,J4811))</f>
        <v>未发货</v>
      </c>
      <c r="I4811" s="109" t="str">
        <f>VLOOKUP(B4811,辅助信息!E:I,3,FALSE)</f>
        <v>(五冶钢构龙泉东洪片区85亩住宅、商业及配套工程项目二标段)成都市龙泉驿外东洪路地铁2号线惠王陵地铁C口</v>
      </c>
      <c r="J4811" s="109" t="str">
        <f>VLOOKUP(B4811,辅助信息!E:I,4,FALSE)</f>
        <v>李渊</v>
      </c>
      <c r="K4811" s="109">
        <f>VLOOKUP(J4811,辅助信息!H:I,2,FALSE)</f>
        <v>18381013849</v>
      </c>
      <c r="L4811" s="111">
        <f>VLOOKUP(B4811,辅助信息!E:J,6,FALSE)</f>
        <v>0</v>
      </c>
      <c r="M4811" s="80">
        <v>45949</v>
      </c>
      <c r="O4811" s="51">
        <f ca="1" t="shared" si="232"/>
        <v>0</v>
      </c>
      <c r="P4811" s="51">
        <f ca="1" t="shared" si="233"/>
        <v>3</v>
      </c>
      <c r="Q4811" s="18" t="str">
        <f>VLOOKUP(B4811,辅助信息!E:M,9,FALSE)</f>
        <v>ZTWM-CDGS-XS-2025-0156-五冶钢构-2025年九月第一批次钢筋采购合同(三圣乡项目)-中铁物贸成都公司</v>
      </c>
      <c r="R4811" s="18" t="str">
        <f>_xlfn._xlws.FILTER(辅助信息!D:D,辅助信息!E:E=B4811)</f>
        <v>五冶钢构龙泉东洪片区（70亩、85亩）住宅商业及配套工程项目</v>
      </c>
    </row>
    <row r="4812" spans="2:18">
      <c r="B4812" s="125" t="s">
        <v>226</v>
      </c>
      <c r="C4812" s="59">
        <v>45952</v>
      </c>
      <c r="D4812" s="109" t="str">
        <f>VLOOKUP(B4812,辅助信息!E:K,7,FALSE)</f>
        <v>JWDDCD2025092400211</v>
      </c>
      <c r="E4812" s="109" t="str">
        <f>VLOOKUP(F4812,辅助信息!A:B,2,FALSE)</f>
        <v>螺纹钢</v>
      </c>
      <c r="F4812" s="109" t="s">
        <v>27</v>
      </c>
      <c r="G4812" s="110">
        <v>35</v>
      </c>
      <c r="H4812" s="123" t="str">
        <f>IF(SUMIFS('[1]2025年已发货'!$E:$E,'[1]2025年已发货'!$F:$F,C4816,'[1]2025年已发货'!$C:$C,F4812,'[1]2025年已发货'!$G:$G,I4812,'[1]2025年已发货'!$H:$H,J4812)=0,"未发货",SUMIFS('[1]2025年已发货'!$E:$E,'[1]2025年已发货'!$F:$F,C4816,'[1]2025年已发货'!$C:$C,F4812,'[1]2025年已发货'!$G:$G,I4812,'[1]2025年已发货'!$H:$H,J4812))</f>
        <v>未发货</v>
      </c>
      <c r="I4812" s="109" t="str">
        <f>VLOOKUP(B4812,辅助信息!E:I,3,FALSE)</f>
        <v>(五冶钢构龙泉东洪片区85亩住宅、商业及配套工程项目二标段)成都市龙泉驿外东洪路地铁2号线惠王陵地铁C口</v>
      </c>
      <c r="J4812" s="109" t="str">
        <f>VLOOKUP(B4812,辅助信息!E:I,4,FALSE)</f>
        <v>李渊</v>
      </c>
      <c r="K4812" s="109">
        <f>VLOOKUP(J4812,辅助信息!H:I,2,FALSE)</f>
        <v>18381013849</v>
      </c>
      <c r="L4812" s="111">
        <f>VLOOKUP(B4812,辅助信息!E:J,6,FALSE)</f>
        <v>0</v>
      </c>
      <c r="M4812" s="80">
        <v>45949</v>
      </c>
      <c r="O4812" s="51">
        <f ca="1" t="shared" si="232"/>
        <v>0</v>
      </c>
      <c r="P4812" s="51">
        <f ca="1" t="shared" si="233"/>
        <v>3</v>
      </c>
      <c r="Q4812" s="18" t="str">
        <f>VLOOKUP(B4812,辅助信息!E:M,9,FALSE)</f>
        <v>ZTWM-CDGS-XS-2025-0156-五冶钢构-2025年九月第一批次钢筋采购合同(三圣乡项目)-中铁物贸成都公司</v>
      </c>
      <c r="R4812" s="18" t="str">
        <f>_xlfn._xlws.FILTER(辅助信息!D:D,辅助信息!E:E=B4812)</f>
        <v>五冶钢构龙泉东洪片区（70亩、85亩）住宅商业及配套工程项目</v>
      </c>
    </row>
    <row r="4813" spans="2:18">
      <c r="B4813" s="125" t="s">
        <v>226</v>
      </c>
      <c r="C4813" s="59">
        <v>45952</v>
      </c>
      <c r="D4813" s="109" t="str">
        <f>VLOOKUP(B4813,辅助信息!E:K,7,FALSE)</f>
        <v>JWDDCD2025092400211</v>
      </c>
      <c r="E4813" s="109" t="str">
        <f>VLOOKUP(F4813,辅助信息!A:B,2,FALSE)</f>
        <v>螺纹钢</v>
      </c>
      <c r="F4813" s="109" t="s">
        <v>32</v>
      </c>
      <c r="G4813" s="110">
        <v>20</v>
      </c>
      <c r="H4813" s="123" t="str">
        <f>IF(SUMIFS('[1]2025年已发货'!$E:$E,'[1]2025年已发货'!$F:$F,C4817,'[1]2025年已发货'!$C:$C,F4813,'[1]2025年已发货'!$G:$G,I4813,'[1]2025年已发货'!$H:$H,J4813)=0,"未发货",SUMIFS('[1]2025年已发货'!$E:$E,'[1]2025年已发货'!$F:$F,C4817,'[1]2025年已发货'!$C:$C,F4813,'[1]2025年已发货'!$G:$G,I4813,'[1]2025年已发货'!$H:$H,J4813))</f>
        <v>未发货</v>
      </c>
      <c r="I4813" s="109" t="str">
        <f>VLOOKUP(B4813,辅助信息!E:I,3,FALSE)</f>
        <v>(五冶钢构龙泉东洪片区85亩住宅、商业及配套工程项目二标段)成都市龙泉驿外东洪路地铁2号线惠王陵地铁C口</v>
      </c>
      <c r="J4813" s="109" t="str">
        <f>VLOOKUP(B4813,辅助信息!E:I,4,FALSE)</f>
        <v>李渊</v>
      </c>
      <c r="K4813" s="109">
        <f>VLOOKUP(J4813,辅助信息!H:I,2,FALSE)</f>
        <v>18381013849</v>
      </c>
      <c r="L4813" s="111">
        <f>VLOOKUP(B4813,辅助信息!E:J,6,FALSE)</f>
        <v>0</v>
      </c>
      <c r="M4813" s="80">
        <v>45949</v>
      </c>
      <c r="O4813" s="51">
        <f ca="1" t="shared" si="232"/>
        <v>0</v>
      </c>
      <c r="P4813" s="51">
        <f ca="1" t="shared" si="233"/>
        <v>3</v>
      </c>
      <c r="Q4813" s="18" t="str">
        <f>VLOOKUP(B4813,辅助信息!E:M,9,FALSE)</f>
        <v>ZTWM-CDGS-XS-2025-0156-五冶钢构-2025年九月第一批次钢筋采购合同(三圣乡项目)-中铁物贸成都公司</v>
      </c>
      <c r="R4813" s="18" t="str">
        <f>_xlfn._xlws.FILTER(辅助信息!D:D,辅助信息!E:E=B4813)</f>
        <v>五冶钢构龙泉东洪片区（70亩、85亩）住宅商业及配套工程项目</v>
      </c>
    </row>
    <row r="4814" spans="2:18">
      <c r="B4814" s="125" t="s">
        <v>226</v>
      </c>
      <c r="C4814" s="59">
        <v>45952</v>
      </c>
      <c r="D4814" s="109" t="str">
        <f>VLOOKUP(B4814,辅助信息!E:K,7,FALSE)</f>
        <v>JWDDCD2025092400211</v>
      </c>
      <c r="E4814" s="109" t="str">
        <f>VLOOKUP(F4814,辅助信息!A:B,2,FALSE)</f>
        <v>螺纹钢</v>
      </c>
      <c r="F4814" s="109" t="s">
        <v>30</v>
      </c>
      <c r="G4814" s="110">
        <v>15</v>
      </c>
      <c r="H4814" s="123" t="str">
        <f>IF(SUMIFS('[1]2025年已发货'!$E:$E,'[1]2025年已发货'!$F:$F,C4818,'[1]2025年已发货'!$C:$C,F4814,'[1]2025年已发货'!$G:$G,I4814,'[1]2025年已发货'!$H:$H,J4814)=0,"未发货",SUMIFS('[1]2025年已发货'!$E:$E,'[1]2025年已发货'!$F:$F,C4818,'[1]2025年已发货'!$C:$C,F4814,'[1]2025年已发货'!$G:$G,I4814,'[1]2025年已发货'!$H:$H,J4814))</f>
        <v>未发货</v>
      </c>
      <c r="I4814" s="109" t="str">
        <f>VLOOKUP(B4814,辅助信息!E:I,3,FALSE)</f>
        <v>(五冶钢构龙泉东洪片区85亩住宅、商业及配套工程项目二标段)成都市龙泉驿外东洪路地铁2号线惠王陵地铁C口</v>
      </c>
      <c r="J4814" s="109" t="str">
        <f>VLOOKUP(B4814,辅助信息!E:I,4,FALSE)</f>
        <v>李渊</v>
      </c>
      <c r="K4814" s="109">
        <f>VLOOKUP(J4814,辅助信息!H:I,2,FALSE)</f>
        <v>18381013849</v>
      </c>
      <c r="L4814" s="111">
        <f>VLOOKUP(B4814,辅助信息!E:J,6,FALSE)</f>
        <v>0</v>
      </c>
      <c r="M4814" s="80">
        <v>45949</v>
      </c>
      <c r="O4814" s="51">
        <f ca="1" t="shared" si="232"/>
        <v>0</v>
      </c>
      <c r="P4814" s="51">
        <f ca="1" t="shared" si="233"/>
        <v>3</v>
      </c>
      <c r="Q4814" s="18" t="str">
        <f>VLOOKUP(B4814,辅助信息!E:M,9,FALSE)</f>
        <v>ZTWM-CDGS-XS-2025-0156-五冶钢构-2025年九月第一批次钢筋采购合同(三圣乡项目)-中铁物贸成都公司</v>
      </c>
      <c r="R4814" s="18" t="str">
        <f>_xlfn._xlws.FILTER(辅助信息!D:D,辅助信息!E:E=B4814)</f>
        <v>五冶钢构龙泉东洪片区（70亩、85亩）住宅商业及配套工程项目</v>
      </c>
    </row>
    <row r="4815" spans="2:18">
      <c r="B4815" s="125" t="s">
        <v>215</v>
      </c>
      <c r="C4815" s="59">
        <v>45952</v>
      </c>
      <c r="D4815" s="109" t="str">
        <f>VLOOKUP(B4815,辅助信息!E:K,7,FALSE)</f>
        <v>JWDDCD2025102100486</v>
      </c>
      <c r="E4815" s="109" t="str">
        <f>VLOOKUP(F4815,辅助信息!A:B,2,FALSE)</f>
        <v>盘螺</v>
      </c>
      <c r="F4815" s="109" t="s">
        <v>49</v>
      </c>
      <c r="G4815" s="110">
        <v>2</v>
      </c>
      <c r="H4815" s="123" t="str">
        <f>IF(SUMIFS('[1]2025年已发货'!$E:$E,'[1]2025年已发货'!$F:$F,C4819,'[1]2025年已发货'!$C:$C,F4815,'[1]2025年已发货'!$G:$G,I4815,'[1]2025年已发货'!$H:$H,J4815)=0,"未发货",SUMIFS('[1]2025年已发货'!$E:$E,'[1]2025年已发货'!$F:$F,C4819,'[1]2025年已发货'!$C:$C,F4815,'[1]2025年已发货'!$G:$G,I4815,'[1]2025年已发货'!$H:$H,J4815))</f>
        <v>未发货</v>
      </c>
      <c r="I4815" s="109" t="str">
        <f>VLOOKUP(B4815,辅助信息!E:I,3,FALSE)</f>
        <v>(五冶建设龙泉驿一医院配套建设工程)成都市龙泉驿区董朗路69号龙泉驿一医院5号门</v>
      </c>
      <c r="J4815" s="109" t="str">
        <f>VLOOKUP(B4815,辅助信息!E:I,4,FALSE)</f>
        <v>孙敏</v>
      </c>
      <c r="K4815" s="109">
        <f>VLOOKUP(J4815,辅助信息!H:I,2,FALSE)</f>
        <v>13617695006</v>
      </c>
      <c r="L4815" s="111" t="str">
        <f>VLOOKUP(B4815,辅助信息!E:J,6,FALSE)</f>
        <v>联系实际收货人（孙敏13617695006）五冶建设送货单,6份材质书,锈货不收，装货前联系收货人核实到场规格,没提前告知进场规格现场不给予接收</v>
      </c>
      <c r="M4815" s="80">
        <v>45946</v>
      </c>
      <c r="O4815" s="51">
        <f ca="1" t="shared" si="232"/>
        <v>0</v>
      </c>
      <c r="P4815" s="51">
        <f ca="1" t="shared" si="233"/>
        <v>6</v>
      </c>
      <c r="Q4815" s="18" t="str">
        <f>VLOOKUP(B4815,辅助信息!E:M,9,FALSE)</f>
        <v>ZTWM-CDGS-XS-2025-0073-五冶天府-成都怡心湖片区及龙泉驿医院等项目</v>
      </c>
      <c r="R4815" s="18" t="str">
        <f>_xlfn._xlws.FILTER(辅助信息!D:D,辅助信息!E:E=B4815)</f>
        <v>五冶建设成都怡心湖片区及龙泉驿医院等项目</v>
      </c>
    </row>
    <row r="4816" spans="2:18">
      <c r="B4816" s="125" t="s">
        <v>215</v>
      </c>
      <c r="C4816" s="59">
        <v>45952</v>
      </c>
      <c r="D4816" s="109" t="str">
        <f>VLOOKUP(B4816,辅助信息!E:K,7,FALSE)</f>
        <v>JWDDCD2025102100486</v>
      </c>
      <c r="E4816" s="109" t="str">
        <f>VLOOKUP(F4816,辅助信息!A:B,2,FALSE)</f>
        <v>盘螺</v>
      </c>
      <c r="F4816" s="109" t="s">
        <v>40</v>
      </c>
      <c r="G4816" s="110">
        <v>16</v>
      </c>
      <c r="H4816" s="123" t="str">
        <f>IF(SUMIFS('[1]2025年已发货'!$E:$E,'[1]2025年已发货'!$F:$F,C4820,'[1]2025年已发货'!$C:$C,F4816,'[1]2025年已发货'!$G:$G,I4816,'[1]2025年已发货'!$H:$H,J4816)=0,"未发货",SUMIFS('[1]2025年已发货'!$E:$E,'[1]2025年已发货'!$F:$F,C4820,'[1]2025年已发货'!$C:$C,F4816,'[1]2025年已发货'!$G:$G,I4816,'[1]2025年已发货'!$H:$H,J4816))</f>
        <v>未发货</v>
      </c>
      <c r="I4816" s="109" t="str">
        <f>VLOOKUP(B4816,辅助信息!E:I,3,FALSE)</f>
        <v>(五冶建设龙泉驿一医院配套建设工程)成都市龙泉驿区董朗路69号龙泉驿一医院5号门</v>
      </c>
      <c r="J4816" s="109" t="str">
        <f>VLOOKUP(B4816,辅助信息!E:I,4,FALSE)</f>
        <v>孙敏</v>
      </c>
      <c r="K4816" s="109">
        <f>VLOOKUP(J4816,辅助信息!H:I,2,FALSE)</f>
        <v>13617695006</v>
      </c>
      <c r="L4816" s="111" t="str">
        <f>VLOOKUP(B4816,辅助信息!E:J,6,FALSE)</f>
        <v>联系实际收货人（孙敏13617695006）五冶建设送货单,6份材质书,锈货不收，装货前联系收货人核实到场规格,没提前告知进场规格现场不给予接收</v>
      </c>
      <c r="M4816" s="80">
        <v>45946</v>
      </c>
      <c r="O4816" s="51">
        <f ca="1" t="shared" si="232"/>
        <v>0</v>
      </c>
      <c r="P4816" s="51">
        <f ca="1" t="shared" si="233"/>
        <v>6</v>
      </c>
      <c r="Q4816" s="18" t="str">
        <f>VLOOKUP(B4816,辅助信息!E:M,9,FALSE)</f>
        <v>ZTWM-CDGS-XS-2025-0073-五冶天府-成都怡心湖片区及龙泉驿医院等项目</v>
      </c>
      <c r="R4816" s="18" t="str">
        <f>_xlfn._xlws.FILTER(辅助信息!D:D,辅助信息!E:E=B4816)</f>
        <v>五冶建设成都怡心湖片区及龙泉驿医院等项目</v>
      </c>
    </row>
    <row r="4817" spans="2:18">
      <c r="B4817" s="125" t="s">
        <v>215</v>
      </c>
      <c r="C4817" s="59">
        <v>45952</v>
      </c>
      <c r="D4817" s="109" t="str">
        <f>VLOOKUP(B4817,辅助信息!E:K,7,FALSE)</f>
        <v>JWDDCD2025102100486</v>
      </c>
      <c r="E4817" s="109" t="str">
        <f>VLOOKUP(F4817,辅助信息!A:B,2,FALSE)</f>
        <v>盘螺</v>
      </c>
      <c r="F4817" s="109" t="s">
        <v>41</v>
      </c>
      <c r="G4817" s="110">
        <f>38-12.5</f>
        <v>25.5</v>
      </c>
      <c r="H4817" s="123" t="str">
        <f>IF(SUMIFS('[1]2025年已发货'!$E:$E,'[1]2025年已发货'!$F:$F,C4821,'[1]2025年已发货'!$C:$C,F4817,'[1]2025年已发货'!$G:$G,I4817,'[1]2025年已发货'!$H:$H,J4817)=0,"未发货",SUMIFS('[1]2025年已发货'!$E:$E,'[1]2025年已发货'!$F:$F,C4821,'[1]2025年已发货'!$C:$C,F4817,'[1]2025年已发货'!$G:$G,I4817,'[1]2025年已发货'!$H:$H,J4817))</f>
        <v>未发货</v>
      </c>
      <c r="I4817" s="109" t="str">
        <f>VLOOKUP(B4817,辅助信息!E:I,3,FALSE)</f>
        <v>(五冶建设龙泉驿一医院配套建设工程)成都市龙泉驿区董朗路69号龙泉驿一医院5号门</v>
      </c>
      <c r="J4817" s="109" t="str">
        <f>VLOOKUP(B4817,辅助信息!E:I,4,FALSE)</f>
        <v>孙敏</v>
      </c>
      <c r="K4817" s="109">
        <f>VLOOKUP(J4817,辅助信息!H:I,2,FALSE)</f>
        <v>13617695006</v>
      </c>
      <c r="L4817" s="111" t="str">
        <f>VLOOKUP(B4817,辅助信息!E:J,6,FALSE)</f>
        <v>联系实际收货人（孙敏13617695006）五冶建设送货单,6份材质书,锈货不收，装货前联系收货人核实到场规格,没提前告知进场规格现场不给予接收</v>
      </c>
      <c r="M4817" s="80">
        <v>45946</v>
      </c>
      <c r="O4817" s="51">
        <f ca="1" t="shared" si="232"/>
        <v>0</v>
      </c>
      <c r="P4817" s="51">
        <f ca="1" t="shared" si="233"/>
        <v>6</v>
      </c>
      <c r="Q4817" s="18" t="str">
        <f>VLOOKUP(B4817,辅助信息!E:M,9,FALSE)</f>
        <v>ZTWM-CDGS-XS-2025-0073-五冶天府-成都怡心湖片区及龙泉驿医院等项目</v>
      </c>
      <c r="R4817" s="18" t="str">
        <f>_xlfn._xlws.FILTER(辅助信息!D:D,辅助信息!E:E=B4817)</f>
        <v>五冶建设成都怡心湖片区及龙泉驿医院等项目</v>
      </c>
    </row>
    <row r="4818" spans="2:18">
      <c r="B4818" s="125" t="s">
        <v>215</v>
      </c>
      <c r="C4818" s="59">
        <v>45952</v>
      </c>
      <c r="D4818" s="109" t="str">
        <f>VLOOKUP(B4818,辅助信息!E:K,7,FALSE)</f>
        <v>JWDDCD2025102100486</v>
      </c>
      <c r="E4818" s="109" t="str">
        <f>VLOOKUP(F4818,辅助信息!A:B,2,FALSE)</f>
        <v>盘螺</v>
      </c>
      <c r="F4818" s="109" t="s">
        <v>26</v>
      </c>
      <c r="G4818" s="110">
        <v>30</v>
      </c>
      <c r="H4818" s="123" t="str">
        <f>IF(SUMIFS('[1]2025年已发货'!$E:$E,'[1]2025年已发货'!$F:$F,C4822,'[1]2025年已发货'!$C:$C,F4818,'[1]2025年已发货'!$G:$G,I4818,'[1]2025年已发货'!$H:$H,J4818)=0,"未发货",SUMIFS('[1]2025年已发货'!$E:$E,'[1]2025年已发货'!$F:$F,C4822,'[1]2025年已发货'!$C:$C,F4818,'[1]2025年已发货'!$G:$G,I4818,'[1]2025年已发货'!$H:$H,J4818))</f>
        <v>未发货</v>
      </c>
      <c r="I4818" s="109" t="str">
        <f>VLOOKUP(B4818,辅助信息!E:I,3,FALSE)</f>
        <v>(五冶建设龙泉驿一医院配套建设工程)成都市龙泉驿区董朗路69号龙泉驿一医院5号门</v>
      </c>
      <c r="J4818" s="109" t="str">
        <f>VLOOKUP(B4818,辅助信息!E:I,4,FALSE)</f>
        <v>孙敏</v>
      </c>
      <c r="K4818" s="109">
        <f>VLOOKUP(J4818,辅助信息!H:I,2,FALSE)</f>
        <v>13617695006</v>
      </c>
      <c r="L4818" s="111" t="str">
        <f>VLOOKUP(B4818,辅助信息!E:J,6,FALSE)</f>
        <v>联系实际收货人（孙敏13617695006）五冶建设送货单,6份材质书,锈货不收，装货前联系收货人核实到场规格,没提前告知进场规格现场不给予接收</v>
      </c>
      <c r="M4818" s="80">
        <v>45946</v>
      </c>
      <c r="O4818" s="51">
        <f ca="1" t="shared" si="232"/>
        <v>0</v>
      </c>
      <c r="P4818" s="51">
        <f ca="1" t="shared" si="233"/>
        <v>6</v>
      </c>
      <c r="Q4818" s="18" t="str">
        <f>VLOOKUP(B4818,辅助信息!E:M,9,FALSE)</f>
        <v>ZTWM-CDGS-XS-2025-0073-五冶天府-成都怡心湖片区及龙泉驿医院等项目</v>
      </c>
      <c r="R4818" s="18" t="str">
        <f>_xlfn._xlws.FILTER(辅助信息!D:D,辅助信息!E:E=B4818)</f>
        <v>五冶建设成都怡心湖片区及龙泉驿医院等项目</v>
      </c>
    </row>
    <row r="4819" spans="2:18">
      <c r="B4819" s="125" t="s">
        <v>231</v>
      </c>
      <c r="C4819" s="59">
        <v>45952</v>
      </c>
      <c r="D4819" s="109" t="str">
        <f>VLOOKUP(B4819,辅助信息!E:K,7,FALSE)</f>
        <v>JWDDCD2025102100481</v>
      </c>
      <c r="E4819" s="109" t="str">
        <f>VLOOKUP(F4819,辅助信息!A:B,2,FALSE)</f>
        <v>盘螺</v>
      </c>
      <c r="F4819" s="109" t="s">
        <v>41</v>
      </c>
      <c r="G4819" s="110">
        <v>22</v>
      </c>
      <c r="H4819" s="123" t="str">
        <f>IF(SUMIFS('[1]2025年已发货'!$E:$E,'[1]2025年已发货'!$F:$F,C4823,'[1]2025年已发货'!$C:$C,F4819,'[1]2025年已发货'!$G:$G,I4819,'[1]2025年已发货'!$H:$H,J4819)=0,"未发货",SUMIFS('[1]2025年已发货'!$E:$E,'[1]2025年已发货'!$F:$F,C4823,'[1]2025年已发货'!$C:$C,F4819,'[1]2025年已发货'!$G:$G,I4819,'[1]2025年已发货'!$H:$H,J4819))</f>
        <v>未发货</v>
      </c>
      <c r="I4819" s="109" t="str">
        <f>VLOOKUP(B4819,辅助信息!E:I,3,FALSE)</f>
        <v>(五冶建设成都盐道街中学初中部改扩建工程-一标)四川省成都市锦江区春熙路街道盐道街4号（盐道街中学初中部）</v>
      </c>
      <c r="J4819" s="109" t="str">
        <f>VLOOKUP(B4819,辅助信息!E:I,4,FALSE)</f>
        <v>谢鑫</v>
      </c>
      <c r="K4819" s="109">
        <f>VLOOKUP(J4819,辅助信息!H:I,2,FALSE)</f>
        <v>18228465067</v>
      </c>
      <c r="L4819" s="111" t="str">
        <f>VLOOKUP(B4819,辅助信息!E:J,6,FALSE)</f>
        <v>联系实际收货人（易前刚18228465067）五冶建设送货单,6份材质书,锈货不收，装货前联系收货人核实到场规格,没提前告知进场规格现场不给予接收</v>
      </c>
      <c r="M4819" s="80">
        <v>45950</v>
      </c>
      <c r="O4819" s="51">
        <f ca="1" t="shared" si="232"/>
        <v>0</v>
      </c>
      <c r="P4819" s="51">
        <f ca="1" t="shared" si="233"/>
        <v>2</v>
      </c>
      <c r="Q4819" s="18" t="str">
        <f>VLOOKUP(B4819,辅助信息!E:M,9,FALSE)</f>
        <v>ZTWM-CDGS-XS-2025-0073-五冶天府-成都怡心湖片区及龙泉驿医院等项目</v>
      </c>
      <c r="R4819" s="18" t="str">
        <f>_xlfn._xlws.FILTER(辅助信息!D:D,辅助信息!E:E=B4819)</f>
        <v>五冶建设成都怡心湖片区及龙泉驿医院等项目</v>
      </c>
    </row>
    <row r="4820" spans="2:18">
      <c r="B4820" s="125" t="s">
        <v>231</v>
      </c>
      <c r="C4820" s="59">
        <v>45952</v>
      </c>
      <c r="D4820" s="109" t="str">
        <f>VLOOKUP(B4820,辅助信息!E:K,7,FALSE)</f>
        <v>JWDDCD2025102100481</v>
      </c>
      <c r="E4820" s="109" t="str">
        <f>VLOOKUP(F4820,辅助信息!A:B,2,FALSE)</f>
        <v>盘螺</v>
      </c>
      <c r="F4820" s="109" t="s">
        <v>26</v>
      </c>
      <c r="G4820" s="110">
        <v>10</v>
      </c>
      <c r="H4820" s="123" t="str">
        <f>IF(SUMIFS('[1]2025年已发货'!$E:$E,'[1]2025年已发货'!$F:$F,C4824,'[1]2025年已发货'!$C:$C,F4820,'[1]2025年已发货'!$G:$G,I4820,'[1]2025年已发货'!$H:$H,J4820)=0,"未发货",SUMIFS('[1]2025年已发货'!$E:$E,'[1]2025年已发货'!$F:$F,C4824,'[1]2025年已发货'!$C:$C,F4820,'[1]2025年已发货'!$G:$G,I4820,'[1]2025年已发货'!$H:$H,J4820))</f>
        <v>未发货</v>
      </c>
      <c r="I4820" s="109" t="str">
        <f>VLOOKUP(B4820,辅助信息!E:I,3,FALSE)</f>
        <v>(五冶建设成都盐道街中学初中部改扩建工程-一标)四川省成都市锦江区春熙路街道盐道街4号（盐道街中学初中部）</v>
      </c>
      <c r="J4820" s="109" t="str">
        <f>VLOOKUP(B4820,辅助信息!E:I,4,FALSE)</f>
        <v>谢鑫</v>
      </c>
      <c r="K4820" s="109">
        <f>VLOOKUP(J4820,辅助信息!H:I,2,FALSE)</f>
        <v>18228465067</v>
      </c>
      <c r="L4820" s="111" t="str">
        <f>VLOOKUP(B4820,辅助信息!E:J,6,FALSE)</f>
        <v>联系实际收货人（易前刚18228465067）五冶建设送货单,6份材质书,锈货不收，装货前联系收货人核实到场规格,没提前告知进场规格现场不给予接收</v>
      </c>
      <c r="M4820" s="80">
        <v>45950</v>
      </c>
      <c r="O4820" s="51">
        <f ca="1" t="shared" si="232"/>
        <v>0</v>
      </c>
      <c r="P4820" s="51">
        <f ca="1" t="shared" si="233"/>
        <v>2</v>
      </c>
      <c r="Q4820" s="18" t="str">
        <f>VLOOKUP(B4820,辅助信息!E:M,9,FALSE)</f>
        <v>ZTWM-CDGS-XS-2025-0073-五冶天府-成都怡心湖片区及龙泉驿医院等项目</v>
      </c>
      <c r="R4820" s="18" t="str">
        <f>_xlfn._xlws.FILTER(辅助信息!D:D,辅助信息!E:E=B4820)</f>
        <v>五冶建设成都怡心湖片区及龙泉驿医院等项目</v>
      </c>
    </row>
    <row r="4821" spans="2:18">
      <c r="B4821" s="125" t="s">
        <v>231</v>
      </c>
      <c r="C4821" s="59">
        <v>45952</v>
      </c>
      <c r="D4821" s="109" t="str">
        <f>VLOOKUP(B4821,辅助信息!E:K,7,FALSE)</f>
        <v>JWDDCD2025102100481</v>
      </c>
      <c r="E4821" s="109" t="str">
        <f>VLOOKUP(F4821,辅助信息!A:B,2,FALSE)</f>
        <v>螺纹钢</v>
      </c>
      <c r="F4821" s="109" t="s">
        <v>32</v>
      </c>
      <c r="G4821" s="110">
        <v>2.5</v>
      </c>
      <c r="H4821" s="123" t="str">
        <f>IF(SUMIFS('[1]2025年已发货'!$E:$E,'[1]2025年已发货'!$F:$F,C4825,'[1]2025年已发货'!$C:$C,F4821,'[1]2025年已发货'!$G:$G,I4821,'[1]2025年已发货'!$H:$H,J4821)=0,"未发货",SUMIFS('[1]2025年已发货'!$E:$E,'[1]2025年已发货'!$F:$F,C4825,'[1]2025年已发货'!$C:$C,F4821,'[1]2025年已发货'!$G:$G,I4821,'[1]2025年已发货'!$H:$H,J4821))</f>
        <v>未发货</v>
      </c>
      <c r="I4821" s="109" t="str">
        <f>VLOOKUP(B4821,辅助信息!E:I,3,FALSE)</f>
        <v>(五冶建设成都盐道街中学初中部改扩建工程-一标)四川省成都市锦江区春熙路街道盐道街4号（盐道街中学初中部）</v>
      </c>
      <c r="J4821" s="109" t="str">
        <f>VLOOKUP(B4821,辅助信息!E:I,4,FALSE)</f>
        <v>谢鑫</v>
      </c>
      <c r="K4821" s="109">
        <f>VLOOKUP(J4821,辅助信息!H:I,2,FALSE)</f>
        <v>18228465067</v>
      </c>
      <c r="L4821" s="111" t="str">
        <f>VLOOKUP(B4821,辅助信息!E:J,6,FALSE)</f>
        <v>联系实际收货人（易前刚18228465067）五冶建设送货单,6份材质书,锈货不收，装货前联系收货人核实到场规格,没提前告知进场规格现场不给予接收</v>
      </c>
      <c r="M4821" s="80">
        <v>45950</v>
      </c>
      <c r="O4821" s="51">
        <f ca="1" t="shared" si="232"/>
        <v>0</v>
      </c>
      <c r="P4821" s="51">
        <f ca="1" t="shared" si="233"/>
        <v>2</v>
      </c>
      <c r="Q4821" s="18" t="str">
        <f>VLOOKUP(B4821,辅助信息!E:M,9,FALSE)</f>
        <v>ZTWM-CDGS-XS-2025-0073-五冶天府-成都怡心湖片区及龙泉驿医院等项目</v>
      </c>
      <c r="R4821" s="18" t="str">
        <f>_xlfn._xlws.FILTER(辅助信息!D:D,辅助信息!E:E=B4821)</f>
        <v>五冶建设成都怡心湖片区及龙泉驿医院等项目</v>
      </c>
    </row>
    <row r="4822" hidden="1" spans="2:18">
      <c r="B4822" s="125" t="s">
        <v>194</v>
      </c>
      <c r="C4822" s="59">
        <v>45951</v>
      </c>
      <c r="D4822" s="109" t="str">
        <f>VLOOKUP(B4822,辅助信息!E:K,7,FALSE)</f>
        <v>JWDD2025071500089</v>
      </c>
      <c r="E4822" s="109" t="str">
        <f>VLOOKUP(F4822,辅助信息!A:B,2,FALSE)</f>
        <v>螺纹钢</v>
      </c>
      <c r="F4822" s="109" t="s">
        <v>27</v>
      </c>
      <c r="G4822" s="110">
        <v>10</v>
      </c>
      <c r="H4822" s="123">
        <f>IF(SUMIFS('[1]2025年已发货'!$E:$E,'[1]2025年已发货'!$F:$F,C4826,'[1]2025年已发货'!$C:$C,F4822,'[1]2025年已发货'!$G:$G,I4822,'[1]2025年已发货'!$H:$H,J4822)=0,"未发货",SUMIFS('[1]2025年已发货'!$E:$E,'[1]2025年已发货'!$F:$F,C4826,'[1]2025年已发货'!$C:$C,F4822,'[1]2025年已发货'!$G:$G,I4822,'[1]2025年已发货'!$H:$H,J4822))</f>
        <v>10</v>
      </c>
      <c r="I4822" s="109" t="str">
        <f>VLOOKUP(B4822,辅助信息!E:I,3,FALSE)</f>
        <v>(宜宾兴港三江新区长江工业园保障性租赁住房建设项目-土建)四川省宜宾市翠屏区永善路南段宜宾市三江新区长江工业园区</v>
      </c>
      <c r="J4822" s="109" t="str">
        <f>VLOOKUP(B4822,辅助信息!E:I,4,FALSE)</f>
        <v>赵元虎</v>
      </c>
      <c r="K4822" s="109">
        <f>VLOOKUP(J4822,辅助信息!H:I,2,FALSE)</f>
        <v>13684167136</v>
      </c>
      <c r="L4822" s="111" t="str">
        <f>VLOOKUP(B4822,辅助信息!E:J,6,FALSE)</f>
        <v>现场要求调度统一联系指定收货人，不单独发司机位置。锈货不收，装货前联系收货人核实到场规格,没提前告知进场规格现场不给予接收</v>
      </c>
      <c r="M4822" s="80">
        <v>45950</v>
      </c>
      <c r="O4822" s="51">
        <f ca="1" t="shared" si="232"/>
        <v>0</v>
      </c>
      <c r="P4822" s="51">
        <f ca="1" t="shared" si="233"/>
        <v>2</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hidden="1" spans="2:18">
      <c r="B4823" s="125" t="s">
        <v>194</v>
      </c>
      <c r="C4823" s="59">
        <v>45951</v>
      </c>
      <c r="D4823" s="109" t="str">
        <f>VLOOKUP(B4823,辅助信息!E:K,7,FALSE)</f>
        <v>JWDD2025071500089</v>
      </c>
      <c r="E4823" s="109" t="str">
        <f>VLOOKUP(F4823,辅助信息!A:B,2,FALSE)</f>
        <v>螺纹钢</v>
      </c>
      <c r="F4823" s="109" t="s">
        <v>30</v>
      </c>
      <c r="G4823" s="110">
        <v>25</v>
      </c>
      <c r="H4823" s="123"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09" t="str">
        <f>VLOOKUP(B4823,辅助信息!E:I,3,FALSE)</f>
        <v>(宜宾兴港三江新区长江工业园保障性租赁住房建设项目-土建)四川省宜宾市翠屏区永善路南段宜宾市三江新区长江工业园区</v>
      </c>
      <c r="J4823" s="109" t="str">
        <f>VLOOKUP(B4823,辅助信息!E:I,4,FALSE)</f>
        <v>赵元虎</v>
      </c>
      <c r="K4823" s="109">
        <f>VLOOKUP(J4823,辅助信息!H:I,2,FALSE)</f>
        <v>13684167136</v>
      </c>
      <c r="L4823" s="111" t="str">
        <f>VLOOKUP(B4823,辅助信息!E:J,6,FALSE)</f>
        <v>现场要求调度统一联系指定收货人，不单独发司机位置。锈货不收，装货前联系收货人核实到场规格,没提前告知进场规格现场不给予接收</v>
      </c>
      <c r="M4823" s="80">
        <v>45950</v>
      </c>
      <c r="O4823" s="51">
        <f ca="1" t="shared" si="232"/>
        <v>0</v>
      </c>
      <c r="P4823" s="51">
        <f ca="1" t="shared" si="233"/>
        <v>2</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hidden="1" spans="2:18">
      <c r="B4824" s="125" t="s">
        <v>187</v>
      </c>
      <c r="C4824" s="59">
        <v>45951</v>
      </c>
      <c r="D4824" s="109" t="str">
        <f>VLOOKUP(B4824,辅助信息!E:K,7,FALSE)</f>
        <v>JWDDCD2025072900121</v>
      </c>
      <c r="E4824" s="109" t="str">
        <f>VLOOKUP(F4824,辅助信息!A:B,2,FALSE)</f>
        <v>螺纹钢</v>
      </c>
      <c r="F4824" s="109" t="s">
        <v>82</v>
      </c>
      <c r="G4824" s="110">
        <v>10</v>
      </c>
      <c r="H4824" s="123"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09" t="str">
        <f>VLOOKUP(B4824,辅助信息!E:I,3,FALSE)</f>
        <v>(乐山市校地共建产教融合基地建设项目一标段)四川省乐山市市中区苏稽镇周山嘴</v>
      </c>
      <c r="J4824" s="109" t="str">
        <f>VLOOKUP(B4824,辅助信息!E:I,4,FALSE)</f>
        <v>范增云</v>
      </c>
      <c r="K4824" s="109">
        <f>VLOOKUP(J4824,辅助信息!H:I,2,FALSE)</f>
        <v>13668153241</v>
      </c>
      <c r="L4824" s="111" t="str">
        <f>VLOOKUP(B4824,辅助信息!E:J,6,FALSE)</f>
        <v>联系实际收货人（范增云13668153241）现场要求炉批号控制2个以下，超2个不给予签收。提前联系到场规格及数量</v>
      </c>
      <c r="M4824" s="80">
        <v>45950</v>
      </c>
      <c r="O4824" s="51">
        <f ca="1" t="shared" si="232"/>
        <v>0</v>
      </c>
      <c r="P4824" s="51">
        <f ca="1" t="shared" si="233"/>
        <v>2</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乐山市校地共建产教融合基地配套设施项目（一,二标段）</v>
      </c>
    </row>
    <row r="4825" hidden="1" spans="2:18">
      <c r="B4825" s="125" t="s">
        <v>187</v>
      </c>
      <c r="C4825" s="59">
        <v>45951</v>
      </c>
      <c r="D4825" s="109" t="str">
        <f>VLOOKUP(B4825,辅助信息!E:K,7,FALSE)</f>
        <v>JWDDCD2025072900121</v>
      </c>
      <c r="E4825" s="109" t="str">
        <f>VLOOKUP(F4825,辅助信息!A:B,2,FALSE)</f>
        <v>螺纹钢</v>
      </c>
      <c r="F4825" s="109" t="s">
        <v>22</v>
      </c>
      <c r="G4825" s="110">
        <v>15</v>
      </c>
      <c r="H4825" s="123"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09" t="str">
        <f>VLOOKUP(B4825,辅助信息!E:I,3,FALSE)</f>
        <v>(乐山市校地共建产教融合基地建设项目一标段)四川省乐山市市中区苏稽镇周山嘴</v>
      </c>
      <c r="J4825" s="109" t="str">
        <f>VLOOKUP(B4825,辅助信息!E:I,4,FALSE)</f>
        <v>范增云</v>
      </c>
      <c r="K4825" s="109">
        <f>VLOOKUP(J4825,辅助信息!H:I,2,FALSE)</f>
        <v>13668153241</v>
      </c>
      <c r="L4825" s="111" t="str">
        <f>VLOOKUP(B4825,辅助信息!E:J,6,FALSE)</f>
        <v>联系实际收货人（范增云13668153241）现场要求炉批号控制2个以下，超2个不给予签收。提前联系到场规格及数量</v>
      </c>
      <c r="M4825" s="80">
        <v>45950</v>
      </c>
      <c r="O4825" s="51">
        <f ca="1" t="shared" si="232"/>
        <v>0</v>
      </c>
      <c r="P4825" s="51">
        <f ca="1" t="shared" si="233"/>
        <v>2</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乐山市校地共建产教融合基地配套设施项目（一,二标段）</v>
      </c>
    </row>
    <row r="4826" hidden="1" spans="2:18">
      <c r="B4826" s="125" t="s">
        <v>187</v>
      </c>
      <c r="C4826" s="59">
        <v>45951</v>
      </c>
      <c r="D4826" s="109" t="str">
        <f>VLOOKUP(B4826,辅助信息!E:K,7,FALSE)</f>
        <v>JWDDCD2025072900121</v>
      </c>
      <c r="E4826" s="109" t="str">
        <f>VLOOKUP(F4826,辅助信息!A:B,2,FALSE)</f>
        <v>螺纹钢</v>
      </c>
      <c r="F4826" s="109" t="s">
        <v>142</v>
      </c>
      <c r="G4826" s="110">
        <v>10</v>
      </c>
      <c r="H4826" s="123"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09" t="str">
        <f>VLOOKUP(B4826,辅助信息!E:I,3,FALSE)</f>
        <v>(乐山市校地共建产教融合基地建设项目一标段)四川省乐山市市中区苏稽镇周山嘴</v>
      </c>
      <c r="J4826" s="109" t="str">
        <f>VLOOKUP(B4826,辅助信息!E:I,4,FALSE)</f>
        <v>范增云</v>
      </c>
      <c r="K4826" s="109">
        <f>VLOOKUP(J4826,辅助信息!H:I,2,FALSE)</f>
        <v>13668153241</v>
      </c>
      <c r="L4826" s="111" t="str">
        <f>VLOOKUP(B4826,辅助信息!E:J,6,FALSE)</f>
        <v>联系实际收货人（范增云13668153241）现场要求炉批号控制2个以下，超2个不给予签收。提前联系到场规格及数量</v>
      </c>
      <c r="M4826" s="80">
        <v>45950</v>
      </c>
      <c r="O4826" s="51">
        <f ca="1" t="shared" si="232"/>
        <v>0</v>
      </c>
      <c r="P4826" s="51">
        <f ca="1" t="shared" si="233"/>
        <v>2</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乐山市校地共建产教融合基地配套设施项目（一,二标段）</v>
      </c>
    </row>
    <row r="4827" spans="2:18">
      <c r="B4827" s="125" t="s">
        <v>167</v>
      </c>
      <c r="C4827" s="59">
        <v>45952</v>
      </c>
      <c r="D4827" s="109" t="str">
        <f>VLOOKUP(B4827,辅助信息!E:K,7,FALSE)</f>
        <v>JWDDCD2025102100473</v>
      </c>
      <c r="E4827" s="109" t="str">
        <f>VLOOKUP(F4827,辅助信息!A:B,2,FALSE)</f>
        <v>螺纹钢</v>
      </c>
      <c r="F4827" s="109" t="s">
        <v>19</v>
      </c>
      <c r="G4827" s="110">
        <v>6</v>
      </c>
      <c r="H4827" s="123" t="str">
        <f>IF(SUMIFS('[1]2025年已发货'!$E:$E,'[1]2025年已发货'!$F:$F,C4831,'[1]2025年已发货'!$C:$C,F4827,'[1]2025年已发货'!$G:$G,I4827,'[1]2025年已发货'!$H:$H,J4827)=0,"未发货",SUMIFS('[1]2025年已发货'!$E:$E,'[1]2025年已发货'!$F:$F,C4831,'[1]2025年已发货'!$C:$C,F4827,'[1]2025年已发货'!$G:$G,I4827,'[1]2025年已发货'!$H:$H,J4827))</f>
        <v>未发货</v>
      </c>
      <c r="I4827" s="109" t="str">
        <f>VLOOKUP(B4827,辅助信息!E:I,3,FALSE)</f>
        <v>(五冶建设扩建艺体中学二期工程)四川省成都市双流区光荣路成都艺体中学南200米</v>
      </c>
      <c r="J4827" s="109" t="str">
        <f>VLOOKUP(B4827,辅助信息!E:I,4,FALSE)</f>
        <v>谢序强</v>
      </c>
      <c r="K4827" s="109">
        <f>VLOOKUP(J4827,辅助信息!H:I,2,FALSE)</f>
        <v>13458588232</v>
      </c>
      <c r="L4827" s="111"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0">
        <v>45950</v>
      </c>
      <c r="O4827" s="51">
        <f ca="1" t="shared" si="232"/>
        <v>0</v>
      </c>
      <c r="P4827" s="51">
        <f ca="1" t="shared" si="233"/>
        <v>2</v>
      </c>
      <c r="Q4827" s="18" t="str">
        <f>VLOOKUP(B4827,辅助信息!E:M,9,FALSE)</f>
        <v>ZTWM-CDGS-XS-2025-0073-五冶天府-成都怡心湖片区及龙泉驿医院等项目</v>
      </c>
      <c r="R4827" s="18" t="str">
        <f>_xlfn._xlws.FILTER(辅助信息!D:D,辅助信息!E:E=B4827)</f>
        <v>五冶建设成都怡心湖片区及龙泉驿医院等项目</v>
      </c>
    </row>
    <row r="4828" spans="2:18">
      <c r="B4828" s="125" t="s">
        <v>167</v>
      </c>
      <c r="C4828" s="59">
        <v>45952</v>
      </c>
      <c r="D4828" s="109" t="str">
        <f>VLOOKUP(B4828,辅助信息!E:K,7,FALSE)</f>
        <v>JWDDCD2025102100473</v>
      </c>
      <c r="E4828" s="109" t="str">
        <f>VLOOKUP(F4828,辅助信息!A:B,2,FALSE)</f>
        <v>螺纹钢</v>
      </c>
      <c r="F4828" s="109" t="s">
        <v>66</v>
      </c>
      <c r="G4828" s="110">
        <v>6</v>
      </c>
      <c r="H4828" s="123" t="str">
        <f>IF(SUMIFS('[1]2025年已发货'!$E:$E,'[1]2025年已发货'!$F:$F,C4832,'[1]2025年已发货'!$C:$C,F4828,'[1]2025年已发货'!$G:$G,I4828,'[1]2025年已发货'!$H:$H,J4828)=0,"未发货",SUMIFS('[1]2025年已发货'!$E:$E,'[1]2025年已发货'!$F:$F,C4832,'[1]2025年已发货'!$C:$C,F4828,'[1]2025年已发货'!$G:$G,I4828,'[1]2025年已发货'!$H:$H,J4828))</f>
        <v>未发货</v>
      </c>
      <c r="I4828" s="109" t="str">
        <f>VLOOKUP(B4828,辅助信息!E:I,3,FALSE)</f>
        <v>(五冶建设扩建艺体中学二期工程)四川省成都市双流区光荣路成都艺体中学南200米</v>
      </c>
      <c r="J4828" s="109" t="str">
        <f>VLOOKUP(B4828,辅助信息!E:I,4,FALSE)</f>
        <v>谢序强</v>
      </c>
      <c r="K4828" s="109">
        <f>VLOOKUP(J4828,辅助信息!H:I,2,FALSE)</f>
        <v>13458588232</v>
      </c>
      <c r="L4828" s="111"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0">
        <v>45950</v>
      </c>
      <c r="O4828" s="51">
        <f ca="1" t="shared" si="232"/>
        <v>0</v>
      </c>
      <c r="P4828" s="51">
        <f ca="1" t="shared" si="233"/>
        <v>2</v>
      </c>
      <c r="Q4828" s="18" t="str">
        <f>VLOOKUP(B4828,辅助信息!E:M,9,FALSE)</f>
        <v>ZTWM-CDGS-XS-2025-0073-五冶天府-成都怡心湖片区及龙泉驿医院等项目</v>
      </c>
      <c r="R4828" s="18" t="str">
        <f>_xlfn._xlws.FILTER(辅助信息!D:D,辅助信息!E:E=B4828)</f>
        <v>五冶建设成都怡心湖片区及龙泉驿医院等项目</v>
      </c>
    </row>
    <row r="4829" spans="2:18">
      <c r="B4829" s="125" t="s">
        <v>167</v>
      </c>
      <c r="C4829" s="59">
        <v>45952</v>
      </c>
      <c r="D4829" s="109" t="str">
        <f>VLOOKUP(B4829,辅助信息!E:K,7,FALSE)</f>
        <v>JWDDCD2025102100473</v>
      </c>
      <c r="E4829" s="109" t="str">
        <f>VLOOKUP(F4829,辅助信息!A:B,2,FALSE)</f>
        <v>螺纹钢</v>
      </c>
      <c r="F4829" s="109" t="s">
        <v>82</v>
      </c>
      <c r="G4829" s="110">
        <v>8</v>
      </c>
      <c r="H4829" s="123" t="str">
        <f>IF(SUMIFS('[1]2025年已发货'!$E:$E,'[1]2025年已发货'!$F:$F,C4833,'[1]2025年已发货'!$C:$C,F4829,'[1]2025年已发货'!$G:$G,I4829,'[1]2025年已发货'!$H:$H,J4829)=0,"未发货",SUMIFS('[1]2025年已发货'!$E:$E,'[1]2025年已发货'!$F:$F,C4833,'[1]2025年已发货'!$C:$C,F4829,'[1]2025年已发货'!$G:$G,I4829,'[1]2025年已发货'!$H:$H,J4829))</f>
        <v>未发货</v>
      </c>
      <c r="I4829" s="109" t="str">
        <f>VLOOKUP(B4829,辅助信息!E:I,3,FALSE)</f>
        <v>(五冶建设扩建艺体中学二期工程)四川省成都市双流区光荣路成都艺体中学南200米</v>
      </c>
      <c r="J4829" s="109" t="str">
        <f>VLOOKUP(B4829,辅助信息!E:I,4,FALSE)</f>
        <v>谢序强</v>
      </c>
      <c r="K4829" s="109">
        <f>VLOOKUP(J4829,辅助信息!H:I,2,FALSE)</f>
        <v>13458588232</v>
      </c>
      <c r="L4829" s="111"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0">
        <v>45950</v>
      </c>
      <c r="O4829" s="51">
        <f ca="1" t="shared" si="232"/>
        <v>0</v>
      </c>
      <c r="P4829" s="51">
        <f ca="1" t="shared" si="233"/>
        <v>2</v>
      </c>
      <c r="Q4829" s="18" t="str">
        <f>VLOOKUP(B4829,辅助信息!E:M,9,FALSE)</f>
        <v>ZTWM-CDGS-XS-2025-0073-五冶天府-成都怡心湖片区及龙泉驿医院等项目</v>
      </c>
      <c r="R4829" s="18" t="str">
        <f>_xlfn._xlws.FILTER(辅助信息!D:D,辅助信息!E:E=B4829)</f>
        <v>五冶建设成都怡心湖片区及龙泉驿医院等项目</v>
      </c>
    </row>
    <row r="4830" spans="2:18">
      <c r="B4830" s="125" t="s">
        <v>167</v>
      </c>
      <c r="C4830" s="59">
        <v>45952</v>
      </c>
      <c r="D4830" s="109" t="str">
        <f>VLOOKUP(B4830,辅助信息!E:K,7,FALSE)</f>
        <v>JWDDCD2025102100473</v>
      </c>
      <c r="E4830" s="109" t="str">
        <f>VLOOKUP(F4830,辅助信息!A:B,2,FALSE)</f>
        <v>螺纹钢</v>
      </c>
      <c r="F4830" s="109" t="s">
        <v>45</v>
      </c>
      <c r="G4830" s="110">
        <v>8</v>
      </c>
      <c r="H4830" s="123" t="str">
        <f>IF(SUMIFS('[1]2025年已发货'!$E:$E,'[1]2025年已发货'!$F:$F,C4834,'[1]2025年已发货'!$C:$C,F4830,'[1]2025年已发货'!$G:$G,I4830,'[1]2025年已发货'!$H:$H,J4830)=0,"未发货",SUMIFS('[1]2025年已发货'!$E:$E,'[1]2025年已发货'!$F:$F,C4834,'[1]2025年已发货'!$C:$C,F4830,'[1]2025年已发货'!$G:$G,I4830,'[1]2025年已发货'!$H:$H,J4830))</f>
        <v>未发货</v>
      </c>
      <c r="I4830" s="109" t="str">
        <f>VLOOKUP(B4830,辅助信息!E:I,3,FALSE)</f>
        <v>(五冶建设扩建艺体中学二期工程)四川省成都市双流区光荣路成都艺体中学南200米</v>
      </c>
      <c r="J4830" s="109" t="str">
        <f>VLOOKUP(B4830,辅助信息!E:I,4,FALSE)</f>
        <v>谢序强</v>
      </c>
      <c r="K4830" s="109">
        <f>VLOOKUP(J4830,辅助信息!H:I,2,FALSE)</f>
        <v>13458588232</v>
      </c>
      <c r="L4830" s="111"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0">
        <v>45950</v>
      </c>
      <c r="O4830" s="51">
        <f ca="1" t="shared" si="232"/>
        <v>0</v>
      </c>
      <c r="P4830" s="51">
        <f ca="1" t="shared" si="233"/>
        <v>2</v>
      </c>
      <c r="Q4830" s="18" t="str">
        <f>VLOOKUP(B4830,辅助信息!E:M,9,FALSE)</f>
        <v>ZTWM-CDGS-XS-2025-0073-五冶天府-成都怡心湖片区及龙泉驿医院等项目</v>
      </c>
      <c r="R4830" s="18" t="str">
        <f>_xlfn._xlws.FILTER(辅助信息!D:D,辅助信息!E:E=B4830)</f>
        <v>五冶建设成都怡心湖片区及龙泉驿医院等项目</v>
      </c>
    </row>
    <row r="4831" spans="2:18">
      <c r="B4831" s="125" t="s">
        <v>167</v>
      </c>
      <c r="C4831" s="59">
        <v>45952</v>
      </c>
      <c r="D4831" s="109" t="str">
        <f>VLOOKUP(B4831,辅助信息!E:K,7,FALSE)</f>
        <v>JWDDCD2025102100473</v>
      </c>
      <c r="E4831" s="109" t="str">
        <f>VLOOKUP(F4831,辅助信息!A:B,2,FALSE)</f>
        <v>螺纹钢</v>
      </c>
      <c r="F4831" s="109" t="s">
        <v>21</v>
      </c>
      <c r="G4831" s="110">
        <v>3</v>
      </c>
      <c r="H4831" s="123" t="str">
        <f>IF(SUMIFS('[1]2025年已发货'!$E:$E,'[1]2025年已发货'!$F:$F,C4835,'[1]2025年已发货'!$C:$C,F4831,'[1]2025年已发货'!$G:$G,I4831,'[1]2025年已发货'!$H:$H,J4831)=0,"未发货",SUMIFS('[1]2025年已发货'!$E:$E,'[1]2025年已发货'!$F:$F,C4835,'[1]2025年已发货'!$C:$C,F4831,'[1]2025年已发货'!$G:$G,I4831,'[1]2025年已发货'!$H:$H,J4831))</f>
        <v>未发货</v>
      </c>
      <c r="I4831" s="109" t="str">
        <f>VLOOKUP(B4831,辅助信息!E:I,3,FALSE)</f>
        <v>(五冶建设扩建艺体中学二期工程)四川省成都市双流区光荣路成都艺体中学南200米</v>
      </c>
      <c r="J4831" s="109" t="str">
        <f>VLOOKUP(B4831,辅助信息!E:I,4,FALSE)</f>
        <v>谢序强</v>
      </c>
      <c r="K4831" s="109">
        <f>VLOOKUP(J4831,辅助信息!H:I,2,FALSE)</f>
        <v>13458588232</v>
      </c>
      <c r="L4831" s="111"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0">
        <v>45950</v>
      </c>
      <c r="O4831" s="51">
        <f ca="1" t="shared" si="232"/>
        <v>0</v>
      </c>
      <c r="P4831" s="51">
        <f ca="1" t="shared" si="233"/>
        <v>2</v>
      </c>
      <c r="Q4831" s="18" t="str">
        <f>VLOOKUP(B4831,辅助信息!E:M,9,FALSE)</f>
        <v>ZTWM-CDGS-XS-2025-0073-五冶天府-成都怡心湖片区及龙泉驿医院等项目</v>
      </c>
      <c r="R4831" s="18" t="str">
        <f>_xlfn._xlws.FILTER(辅助信息!D:D,辅助信息!E:E=B4831)</f>
        <v>五冶建设成都怡心湖片区及龙泉驿医院等项目</v>
      </c>
    </row>
    <row r="4832" spans="2:18">
      <c r="B4832" s="125" t="s">
        <v>167</v>
      </c>
      <c r="C4832" s="59">
        <v>45952</v>
      </c>
      <c r="D4832" s="109" t="str">
        <f>VLOOKUP(B4832,辅助信息!E:K,7,FALSE)</f>
        <v>JWDDCD2025102100473</v>
      </c>
      <c r="E4832" s="109" t="str">
        <f>VLOOKUP(F4832,辅助信息!A:B,2,FALSE)</f>
        <v>螺纹钢</v>
      </c>
      <c r="F4832" s="109" t="s">
        <v>58</v>
      </c>
      <c r="G4832" s="110">
        <v>3</v>
      </c>
      <c r="H4832" s="123" t="str">
        <f>IF(SUMIFS('[1]2025年已发货'!$E:$E,'[1]2025年已发货'!$F:$F,C4836,'[1]2025年已发货'!$C:$C,F4832,'[1]2025年已发货'!$G:$G,I4832,'[1]2025年已发货'!$H:$H,J4832)=0,"未发货",SUMIFS('[1]2025年已发货'!$E:$E,'[1]2025年已发货'!$F:$F,C4836,'[1]2025年已发货'!$C:$C,F4832,'[1]2025年已发货'!$G:$G,I4832,'[1]2025年已发货'!$H:$H,J4832))</f>
        <v>未发货</v>
      </c>
      <c r="I4832" s="109" t="str">
        <f>VLOOKUP(B4832,辅助信息!E:I,3,FALSE)</f>
        <v>(五冶建设扩建艺体中学二期工程)四川省成都市双流区光荣路成都艺体中学南200米</v>
      </c>
      <c r="J4832" s="109" t="str">
        <f>VLOOKUP(B4832,辅助信息!E:I,4,FALSE)</f>
        <v>谢序强</v>
      </c>
      <c r="K4832" s="109">
        <f>VLOOKUP(J4832,辅助信息!H:I,2,FALSE)</f>
        <v>13458588232</v>
      </c>
      <c r="L4832" s="111"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0">
        <v>45950</v>
      </c>
      <c r="O4832" s="51">
        <f ca="1">IF(OR(M4832="",N4832&lt;&gt;""),"",MAX(M4832-TODAY(),0))</f>
        <v>0</v>
      </c>
      <c r="P4832" s="51">
        <f ca="1">IF(M4832="","",IF(N4832&lt;&gt;"",MAX(N4832-M4832,0),IF(TODAY()&gt;M4832,TODAY()-M4832,0)))</f>
        <v>2</v>
      </c>
      <c r="Q4832" s="18" t="str">
        <f>VLOOKUP(B4832,辅助信息!E:M,9,FALSE)</f>
        <v>ZTWM-CDGS-XS-2025-0073-五冶天府-成都怡心湖片区及龙泉驿医院等项目</v>
      </c>
      <c r="R4832" s="18" t="str">
        <f>_xlfn._xlws.FILTER(辅助信息!D:D,辅助信息!E:E=B4832)</f>
        <v>五冶建设成都怡心湖片区及龙泉驿医院等项目</v>
      </c>
    </row>
    <row r="4833" spans="2:18">
      <c r="B4833" s="125" t="s">
        <v>167</v>
      </c>
      <c r="C4833" s="59">
        <v>45952</v>
      </c>
      <c r="D4833" s="109" t="str">
        <f>VLOOKUP(B4833,辅助信息!E:K,7,FALSE)</f>
        <v>JWDDCD2025102100473</v>
      </c>
      <c r="E4833" s="109" t="str">
        <f>VLOOKUP(F4833,辅助信息!A:B,2,FALSE)</f>
        <v>螺纹钢</v>
      </c>
      <c r="F4833" s="109" t="s">
        <v>46</v>
      </c>
      <c r="G4833" s="110">
        <v>11</v>
      </c>
      <c r="H4833" s="123" t="str">
        <f>IF(SUMIFS('[1]2025年已发货'!$E:$E,'[1]2025年已发货'!$F:$F,C4837,'[1]2025年已发货'!$C:$C,F4833,'[1]2025年已发货'!$G:$G,I4833,'[1]2025年已发货'!$H:$H,J4833)=0,"未发货",SUMIFS('[1]2025年已发货'!$E:$E,'[1]2025年已发货'!$F:$F,C4837,'[1]2025年已发货'!$C:$C,F4833,'[1]2025年已发货'!$G:$G,I4833,'[1]2025年已发货'!$H:$H,J4833))</f>
        <v>未发货</v>
      </c>
      <c r="I4833" s="109" t="str">
        <f>VLOOKUP(B4833,辅助信息!E:I,3,FALSE)</f>
        <v>(五冶建设扩建艺体中学二期工程)四川省成都市双流区光荣路成都艺体中学南200米</v>
      </c>
      <c r="J4833" s="109" t="str">
        <f>VLOOKUP(B4833,辅助信息!E:I,4,FALSE)</f>
        <v>谢序强</v>
      </c>
      <c r="K4833" s="109">
        <f>VLOOKUP(J4833,辅助信息!H:I,2,FALSE)</f>
        <v>13458588232</v>
      </c>
      <c r="L4833" s="111"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0">
        <v>45950</v>
      </c>
      <c r="O4833" s="51">
        <f ca="1">IF(OR(M4833="",N4833&lt;&gt;""),"",MAX(M4833-TODAY(),0))</f>
        <v>0</v>
      </c>
      <c r="P4833" s="51">
        <f ca="1">IF(M4833="","",IF(N4833&lt;&gt;"",MAX(N4833-M4833,0),IF(TODAY()&gt;M4833,TODAY()-M4833,0)))</f>
        <v>2</v>
      </c>
      <c r="Q4833" s="18" t="str">
        <f>VLOOKUP(B4833,辅助信息!E:M,9,FALSE)</f>
        <v>ZTWM-CDGS-XS-2025-0073-五冶天府-成都怡心湖片区及龙泉驿医院等项目</v>
      </c>
      <c r="R4833" s="18" t="str">
        <f>_xlfn._xlws.FILTER(辅助信息!D:D,辅助信息!E:E=B4833)</f>
        <v>五冶建设成都怡心湖片区及龙泉驿医院等项目</v>
      </c>
    </row>
    <row r="4834" spans="2:18">
      <c r="B4834" s="125" t="s">
        <v>167</v>
      </c>
      <c r="C4834" s="59">
        <v>45952</v>
      </c>
      <c r="D4834" s="109" t="str">
        <f>VLOOKUP(B4834,辅助信息!E:K,7,FALSE)</f>
        <v>JWDDCD2025102100473</v>
      </c>
      <c r="E4834" s="109" t="str">
        <f>VLOOKUP(F4834,辅助信息!A:B,2,FALSE)</f>
        <v>螺纹钢</v>
      </c>
      <c r="F4834" s="109" t="s">
        <v>22</v>
      </c>
      <c r="G4834" s="110">
        <v>46</v>
      </c>
      <c r="H4834" s="123" t="str">
        <f>IF(SUMIFS('[1]2025年已发货'!$E:$E,'[1]2025年已发货'!$F:$F,C4838,'[1]2025年已发货'!$C:$C,F4834,'[1]2025年已发货'!$G:$G,I4834,'[1]2025年已发货'!$H:$H,J4834)=0,"未发货",SUMIFS('[1]2025年已发货'!$E:$E,'[1]2025年已发货'!$F:$F,C4838,'[1]2025年已发货'!$C:$C,F4834,'[1]2025年已发货'!$G:$G,I4834,'[1]2025年已发货'!$H:$H,J4834))</f>
        <v>未发货</v>
      </c>
      <c r="I4834" s="109" t="str">
        <f>VLOOKUP(B4834,辅助信息!E:I,3,FALSE)</f>
        <v>(五冶建设扩建艺体中学二期工程)四川省成都市双流区光荣路成都艺体中学南200米</v>
      </c>
      <c r="J4834" s="109" t="str">
        <f>VLOOKUP(B4834,辅助信息!E:I,4,FALSE)</f>
        <v>谢序强</v>
      </c>
      <c r="K4834" s="109">
        <f>VLOOKUP(J4834,辅助信息!H:I,2,FALSE)</f>
        <v>13458588232</v>
      </c>
      <c r="L4834" s="111"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0">
        <v>45950</v>
      </c>
      <c r="O4834" s="51">
        <f ca="1">IF(OR(M4834="",N4834&lt;&gt;""),"",MAX(M4834-TODAY(),0))</f>
        <v>0</v>
      </c>
      <c r="P4834" s="51">
        <f ca="1">IF(M4834="","",IF(N4834&lt;&gt;"",MAX(N4834-M4834,0),IF(TODAY()&gt;M4834,TODAY()-M4834,0)))</f>
        <v>2</v>
      </c>
      <c r="Q4834" s="18" t="str">
        <f>VLOOKUP(B4834,辅助信息!E:M,9,FALSE)</f>
        <v>ZTWM-CDGS-XS-2025-0073-五冶天府-成都怡心湖片区及龙泉驿医院等项目</v>
      </c>
      <c r="R4834" s="18" t="str">
        <f>_xlfn._xlws.FILTER(辅助信息!D:D,辅助信息!E:E=B4834)</f>
        <v>五冶建设成都怡心湖片区及龙泉驿医院等项目</v>
      </c>
    </row>
    <row r="4835" spans="2:18">
      <c r="B4835" s="125" t="s">
        <v>167</v>
      </c>
      <c r="C4835" s="59">
        <v>45952</v>
      </c>
      <c r="D4835" s="109" t="str">
        <f>VLOOKUP(B4835,辅助信息!E:K,7,FALSE)</f>
        <v>JWDDCD2025102100473</v>
      </c>
      <c r="E4835" s="109" t="str">
        <f>VLOOKUP(F4835,辅助信息!A:B,2,FALSE)</f>
        <v>螺纹钢</v>
      </c>
      <c r="F4835" s="109" t="s">
        <v>181</v>
      </c>
      <c r="G4835" s="110">
        <v>8</v>
      </c>
      <c r="H4835" s="123" t="str">
        <f>IF(SUMIFS('[1]2025年已发货'!$E:$E,'[1]2025年已发货'!$F:$F,C4839,'[1]2025年已发货'!$C:$C,F4835,'[1]2025年已发货'!$G:$G,I4835,'[1]2025年已发货'!$H:$H,J4835)=0,"未发货",SUMIFS('[1]2025年已发货'!$E:$E,'[1]2025年已发货'!$F:$F,C4839,'[1]2025年已发货'!$C:$C,F4835,'[1]2025年已发货'!$G:$G,I4835,'[1]2025年已发货'!$H:$H,J4835))</f>
        <v>未发货</v>
      </c>
      <c r="I4835" s="109" t="str">
        <f>VLOOKUP(B4835,辅助信息!E:I,3,FALSE)</f>
        <v>(五冶建设扩建艺体中学二期工程)四川省成都市双流区光荣路成都艺体中学南200米</v>
      </c>
      <c r="J4835" s="109" t="str">
        <f>VLOOKUP(B4835,辅助信息!E:I,4,FALSE)</f>
        <v>谢序强</v>
      </c>
      <c r="K4835" s="109">
        <f>VLOOKUP(J4835,辅助信息!H:I,2,FALSE)</f>
        <v>13458588232</v>
      </c>
      <c r="L4835" s="111"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0">
        <v>45950</v>
      </c>
      <c r="O4835" s="51">
        <f ca="1">IF(OR(M4835="",N4835&lt;&gt;""),"",MAX(M4835-TODAY(),0))</f>
        <v>0</v>
      </c>
      <c r="P4835" s="51">
        <f ca="1">IF(M4835="","",IF(N4835&lt;&gt;"",MAX(N4835-M4835,0),IF(TODAY()&gt;M4835,TODAY()-M4835,0)))</f>
        <v>2</v>
      </c>
      <c r="Q4835" s="18" t="str">
        <f>VLOOKUP(B4835,辅助信息!E:M,9,FALSE)</f>
        <v>ZTWM-CDGS-XS-2025-0073-五冶天府-成都怡心湖片区及龙泉驿医院等项目</v>
      </c>
      <c r="R4835" s="18" t="str">
        <f>_xlfn._xlws.FILTER(辅助信息!D:D,辅助信息!E:E=B4835)</f>
        <v>五冶建设成都怡心湖片区及龙泉驿医院等项目</v>
      </c>
    </row>
    <row r="4836" spans="2:18">
      <c r="B4836" s="125" t="s">
        <v>167</v>
      </c>
      <c r="C4836" s="59">
        <v>45952</v>
      </c>
      <c r="D4836" s="109" t="str">
        <f>VLOOKUP(B4836,辅助信息!E:K,7,FALSE)</f>
        <v>JWDDCD2025102100473</v>
      </c>
      <c r="E4836" s="109" t="str">
        <f>VLOOKUP(F4836,辅助信息!A:B,2,FALSE)</f>
        <v>螺纹钢</v>
      </c>
      <c r="F4836" s="109" t="s">
        <v>182</v>
      </c>
      <c r="G4836" s="110">
        <v>6</v>
      </c>
      <c r="H4836" s="123" t="str">
        <f>IF(SUMIFS('[1]2025年已发货'!$E:$E,'[1]2025年已发货'!$F:$F,C4840,'[1]2025年已发货'!$C:$C,F4836,'[1]2025年已发货'!$G:$G,I4836,'[1]2025年已发货'!$H:$H,J4836)=0,"未发货",SUMIFS('[1]2025年已发货'!$E:$E,'[1]2025年已发货'!$F:$F,C4840,'[1]2025年已发货'!$C:$C,F4836,'[1]2025年已发货'!$G:$G,I4836,'[1]2025年已发货'!$H:$H,J4836))</f>
        <v>未发货</v>
      </c>
      <c r="I4836" s="109" t="str">
        <f>VLOOKUP(B4836,辅助信息!E:I,3,FALSE)</f>
        <v>(五冶建设扩建艺体中学二期工程)四川省成都市双流区光荣路成都艺体中学南200米</v>
      </c>
      <c r="J4836" s="109" t="str">
        <f>VLOOKUP(B4836,辅助信息!E:I,4,FALSE)</f>
        <v>谢序强</v>
      </c>
      <c r="K4836" s="109">
        <f>VLOOKUP(J4836,辅助信息!H:I,2,FALSE)</f>
        <v>13458588232</v>
      </c>
      <c r="L4836" s="111"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0">
        <v>45950</v>
      </c>
      <c r="O4836" s="51">
        <f ca="1" t="shared" ref="O4832:O4867" si="234">IF(OR(M4836="",N4836&lt;&gt;""),"",MAX(M4836-TODAY(),0))</f>
        <v>0</v>
      </c>
      <c r="P4836" s="51">
        <f ca="1" t="shared" ref="P4832:P4867" si="235">IF(M4836="","",IF(N4836&lt;&gt;"",MAX(N4836-M4836,0),IF(TODAY()&gt;M4836,TODAY()-M4836,0)))</f>
        <v>2</v>
      </c>
      <c r="Q4836" s="18" t="str">
        <f>VLOOKUP(B4836,辅助信息!E:M,9,FALSE)</f>
        <v>ZTWM-CDGS-XS-2025-0073-五冶天府-成都怡心湖片区及龙泉驿医院等项目</v>
      </c>
      <c r="R4836" s="18" t="str">
        <f>_xlfn._xlws.FILTER(辅助信息!D:D,辅助信息!E:E=B4836)</f>
        <v>五冶建设成都怡心湖片区及龙泉驿医院等项目</v>
      </c>
    </row>
    <row r="4837" spans="2:18">
      <c r="B4837" s="124" t="s">
        <v>229</v>
      </c>
      <c r="C4837" s="59">
        <v>45952</v>
      </c>
      <c r="D4837" s="29" t="str">
        <f>VLOOKUP(B4837,辅助信息!E:K,7,FALSE)</f>
        <v>JWDDCD2025092400212</v>
      </c>
      <c r="E4837" s="29" t="str">
        <f>VLOOKUP(F4837,辅助信息!A:B,2,FALSE)</f>
        <v>高线</v>
      </c>
      <c r="F4837" s="29" t="s">
        <v>57</v>
      </c>
      <c r="G4837" s="25">
        <v>2</v>
      </c>
      <c r="H4837" s="123"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29" t="str">
        <f>VLOOKUP(B4837,辅助信息!E:I,3,FALSE)</f>
        <v>(五冶钢构龙泉东洪片区85亩住宅、商业及配套工程项目三标段)成都市龙泉驿外东洪路地铁2号线惠王陵地铁C口</v>
      </c>
      <c r="J4837" s="29" t="str">
        <f>VLOOKUP(B4837,辅助信息!E:I,4,FALSE)</f>
        <v>王军宝</v>
      </c>
      <c r="K4837" s="29">
        <f>VLOOKUP(J4837,辅助信息!H:I,2,FALSE)</f>
        <v>13889142392</v>
      </c>
      <c r="L4837" s="98">
        <f>VLOOKUP(B4837,辅助信息!E:J,6,FALSE)</f>
        <v>0</v>
      </c>
      <c r="M4837" s="80">
        <v>45950</v>
      </c>
      <c r="O4837" s="51">
        <f ca="1" t="shared" si="234"/>
        <v>0</v>
      </c>
      <c r="P4837" s="51">
        <f ca="1" t="shared" si="235"/>
        <v>2</v>
      </c>
      <c r="Q4837" s="18" t="str">
        <f>VLOOKUP(B4837,辅助信息!E:M,9,FALSE)</f>
        <v>ZTWM-CDGS-XS-2025-0156-五冶钢构-2025年九月第一批次钢筋采购合同(三圣乡项目)-中铁物贸成都公司</v>
      </c>
      <c r="R4837" s="18" t="str">
        <f>_xlfn._xlws.FILTER(辅助信息!D:D,辅助信息!E:E=B4837)</f>
        <v>五冶钢构龙泉东洪片区（70亩、85亩）住宅商业及配套工程项目</v>
      </c>
    </row>
    <row r="4838" spans="2:18">
      <c r="B4838" s="124" t="s">
        <v>229</v>
      </c>
      <c r="C4838" s="59">
        <v>45952</v>
      </c>
      <c r="D4838" s="29" t="str">
        <f>VLOOKUP(B4838,辅助信息!E:K,7,FALSE)</f>
        <v>JWDDCD2025092400212</v>
      </c>
      <c r="E4838" s="29" t="str">
        <f>VLOOKUP(F4838,辅助信息!A:B,2,FALSE)</f>
        <v>高线</v>
      </c>
      <c r="F4838" s="29" t="s">
        <v>53</v>
      </c>
      <c r="G4838" s="25">
        <v>2</v>
      </c>
      <c r="H4838" s="123"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29" t="str">
        <f>VLOOKUP(B4838,辅助信息!E:I,3,FALSE)</f>
        <v>(五冶钢构龙泉东洪片区85亩住宅、商业及配套工程项目三标段)成都市龙泉驿外东洪路地铁2号线惠王陵地铁C口</v>
      </c>
      <c r="J4838" s="29" t="str">
        <f>VLOOKUP(B4838,辅助信息!E:I,4,FALSE)</f>
        <v>王军宝</v>
      </c>
      <c r="K4838" s="29">
        <f>VLOOKUP(J4838,辅助信息!H:I,2,FALSE)</f>
        <v>13889142392</v>
      </c>
      <c r="L4838" s="98">
        <f>VLOOKUP(B4838,辅助信息!E:J,6,FALSE)</f>
        <v>0</v>
      </c>
      <c r="M4838" s="80">
        <v>45950</v>
      </c>
      <c r="O4838" s="51">
        <f ca="1" t="shared" si="234"/>
        <v>0</v>
      </c>
      <c r="P4838" s="51">
        <f ca="1" t="shared" si="235"/>
        <v>2</v>
      </c>
      <c r="Q4838" s="18" t="str">
        <f>VLOOKUP(B4838,辅助信息!E:M,9,FALSE)</f>
        <v>ZTWM-CDGS-XS-2025-0156-五冶钢构-2025年九月第一批次钢筋采购合同(三圣乡项目)-中铁物贸成都公司</v>
      </c>
      <c r="R4838" s="18" t="str">
        <f>_xlfn._xlws.FILTER(辅助信息!D:D,辅助信息!E:E=B4838)</f>
        <v>五冶钢构龙泉东洪片区（70亩、85亩）住宅商业及配套工程项目</v>
      </c>
    </row>
    <row r="4839" spans="2:18">
      <c r="B4839" s="124" t="s">
        <v>229</v>
      </c>
      <c r="C4839" s="59">
        <v>45952</v>
      </c>
      <c r="D4839" s="29" t="str">
        <f>VLOOKUP(B4839,辅助信息!E:K,7,FALSE)</f>
        <v>JWDDCD2025092400212</v>
      </c>
      <c r="E4839" s="29" t="str">
        <f>VLOOKUP(F4839,辅助信息!A:B,2,FALSE)</f>
        <v>盘螺</v>
      </c>
      <c r="F4839" s="29" t="s">
        <v>49</v>
      </c>
      <c r="G4839" s="25">
        <v>2</v>
      </c>
      <c r="H4839" s="123"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29" t="str">
        <f>VLOOKUP(B4839,辅助信息!E:I,3,FALSE)</f>
        <v>(五冶钢构龙泉东洪片区85亩住宅、商业及配套工程项目三标段)成都市龙泉驿外东洪路地铁2号线惠王陵地铁C口</v>
      </c>
      <c r="J4839" s="29" t="str">
        <f>VLOOKUP(B4839,辅助信息!E:I,4,FALSE)</f>
        <v>王军宝</v>
      </c>
      <c r="K4839" s="29">
        <f>VLOOKUP(J4839,辅助信息!H:I,2,FALSE)</f>
        <v>13889142392</v>
      </c>
      <c r="L4839" s="98">
        <f>VLOOKUP(B4839,辅助信息!E:J,6,FALSE)</f>
        <v>0</v>
      </c>
      <c r="M4839" s="80">
        <v>45950</v>
      </c>
      <c r="O4839" s="51">
        <f ca="1" t="shared" si="234"/>
        <v>0</v>
      </c>
      <c r="P4839" s="51">
        <f ca="1" t="shared" si="235"/>
        <v>2</v>
      </c>
      <c r="Q4839" s="18" t="str">
        <f>VLOOKUP(B4839,辅助信息!E:M,9,FALSE)</f>
        <v>ZTWM-CDGS-XS-2025-0156-五冶钢构-2025年九月第一批次钢筋采购合同(三圣乡项目)-中铁物贸成都公司</v>
      </c>
      <c r="R4839" s="18" t="str">
        <f>_xlfn._xlws.FILTER(辅助信息!D:D,辅助信息!E:E=B4839)</f>
        <v>五冶钢构龙泉东洪片区（70亩、85亩）住宅商业及配套工程项目</v>
      </c>
    </row>
    <row r="4840" spans="2:18">
      <c r="B4840" s="124" t="s">
        <v>229</v>
      </c>
      <c r="C4840" s="59">
        <v>45952</v>
      </c>
      <c r="D4840" s="29" t="str">
        <f>VLOOKUP(B4840,辅助信息!E:K,7,FALSE)</f>
        <v>JWDDCD2025092400212</v>
      </c>
      <c r="E4840" s="29" t="str">
        <f>VLOOKUP(F4840,辅助信息!A:B,2,FALSE)</f>
        <v>盘螺</v>
      </c>
      <c r="F4840" s="29" t="s">
        <v>40</v>
      </c>
      <c r="G4840" s="25">
        <v>8</v>
      </c>
      <c r="H4840" s="123" t="str">
        <f>IF(SUMIFS('[1]2025年已发货'!$E:$E,'[1]2025年已发货'!$F:$F,C4844,'[1]2025年已发货'!$C:$C,F4840,'[1]2025年已发货'!$G:$G,I4840,'[1]2025年已发货'!$H:$H,J4840)=0,"未发货",SUMIFS('[1]2025年已发货'!$E:$E,'[1]2025年已发货'!$F:$F,C4844,'[1]2025年已发货'!$C:$C,F4840,'[1]2025年已发货'!$G:$G,I4840,'[1]2025年已发货'!$H:$H,J4840))</f>
        <v>未发货</v>
      </c>
      <c r="I4840" s="29" t="str">
        <f>VLOOKUP(B4840,辅助信息!E:I,3,FALSE)</f>
        <v>(五冶钢构龙泉东洪片区85亩住宅、商业及配套工程项目三标段)成都市龙泉驿外东洪路地铁2号线惠王陵地铁C口</v>
      </c>
      <c r="J4840" s="29" t="str">
        <f>VLOOKUP(B4840,辅助信息!E:I,4,FALSE)</f>
        <v>王军宝</v>
      </c>
      <c r="K4840" s="29">
        <f>VLOOKUP(J4840,辅助信息!H:I,2,FALSE)</f>
        <v>13889142392</v>
      </c>
      <c r="L4840" s="98">
        <f>VLOOKUP(B4840,辅助信息!E:J,6,FALSE)</f>
        <v>0</v>
      </c>
      <c r="M4840" s="80">
        <v>45950</v>
      </c>
      <c r="O4840" s="51">
        <f ca="1" t="shared" si="234"/>
        <v>0</v>
      </c>
      <c r="P4840" s="51">
        <f ca="1" t="shared" si="235"/>
        <v>2</v>
      </c>
      <c r="Q4840" s="18" t="str">
        <f>VLOOKUP(B4840,辅助信息!E:M,9,FALSE)</f>
        <v>ZTWM-CDGS-XS-2025-0156-五冶钢构-2025年九月第一批次钢筋采购合同(三圣乡项目)-中铁物贸成都公司</v>
      </c>
      <c r="R4840" s="18" t="str">
        <f>_xlfn._xlws.FILTER(辅助信息!D:D,辅助信息!E:E=B4840)</f>
        <v>五冶钢构龙泉东洪片区（70亩、85亩）住宅商业及配套工程项目</v>
      </c>
    </row>
    <row r="4841" spans="2:18">
      <c r="B4841" s="124" t="s">
        <v>229</v>
      </c>
      <c r="C4841" s="59">
        <v>45952</v>
      </c>
      <c r="D4841" s="29" t="str">
        <f>VLOOKUP(B4841,辅助信息!E:K,7,FALSE)</f>
        <v>JWDDCD2025092400212</v>
      </c>
      <c r="E4841" s="29" t="str">
        <f>VLOOKUP(F4841,辅助信息!A:B,2,FALSE)</f>
        <v>盘螺</v>
      </c>
      <c r="F4841" s="29" t="s">
        <v>41</v>
      </c>
      <c r="G4841" s="25">
        <v>20</v>
      </c>
      <c r="H4841" s="123" t="str">
        <f>IF(SUMIFS('[1]2025年已发货'!$E:$E,'[1]2025年已发货'!$F:$F,C4845,'[1]2025年已发货'!$C:$C,F4841,'[1]2025年已发货'!$G:$G,I4841,'[1]2025年已发货'!$H:$H,J4841)=0,"未发货",SUMIFS('[1]2025年已发货'!$E:$E,'[1]2025年已发货'!$F:$F,C4845,'[1]2025年已发货'!$C:$C,F4841,'[1]2025年已发货'!$G:$G,I4841,'[1]2025年已发货'!$H:$H,J4841))</f>
        <v>未发货</v>
      </c>
      <c r="I4841" s="29" t="str">
        <f>VLOOKUP(B4841,辅助信息!E:I,3,FALSE)</f>
        <v>(五冶钢构龙泉东洪片区85亩住宅、商业及配套工程项目三标段)成都市龙泉驿外东洪路地铁2号线惠王陵地铁C口</v>
      </c>
      <c r="J4841" s="29" t="str">
        <f>VLOOKUP(B4841,辅助信息!E:I,4,FALSE)</f>
        <v>王军宝</v>
      </c>
      <c r="K4841" s="29">
        <f>VLOOKUP(J4841,辅助信息!H:I,2,FALSE)</f>
        <v>13889142392</v>
      </c>
      <c r="L4841" s="98">
        <f>VLOOKUP(B4841,辅助信息!E:J,6,FALSE)</f>
        <v>0</v>
      </c>
      <c r="M4841" s="80">
        <v>45950</v>
      </c>
      <c r="O4841" s="51">
        <f ca="1" t="shared" si="234"/>
        <v>0</v>
      </c>
      <c r="P4841" s="51">
        <f ca="1" t="shared" si="235"/>
        <v>2</v>
      </c>
      <c r="Q4841" s="18" t="str">
        <f>VLOOKUP(B4841,辅助信息!E:M,9,FALSE)</f>
        <v>ZTWM-CDGS-XS-2025-0156-五冶钢构-2025年九月第一批次钢筋采购合同(三圣乡项目)-中铁物贸成都公司</v>
      </c>
      <c r="R4841" s="18" t="str">
        <f>_xlfn._xlws.FILTER(辅助信息!D:D,辅助信息!E:E=B4841)</f>
        <v>五冶钢构龙泉东洪片区（70亩、85亩）住宅商业及配套工程项目</v>
      </c>
    </row>
    <row r="4842" spans="2:18">
      <c r="B4842" s="124" t="s">
        <v>229</v>
      </c>
      <c r="C4842" s="59">
        <v>45952</v>
      </c>
      <c r="D4842" s="29" t="str">
        <f>VLOOKUP(B4842,辅助信息!E:K,7,FALSE)</f>
        <v>JWDDCD2025092400212</v>
      </c>
      <c r="E4842" s="29" t="str">
        <f>VLOOKUP(F4842,辅助信息!A:B,2,FALSE)</f>
        <v>螺纹钢</v>
      </c>
      <c r="F4842" s="29" t="s">
        <v>27</v>
      </c>
      <c r="G4842" s="25">
        <v>30</v>
      </c>
      <c r="H4842" s="123"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29" t="str">
        <f>VLOOKUP(B4842,辅助信息!E:I,3,FALSE)</f>
        <v>(五冶钢构龙泉东洪片区85亩住宅、商业及配套工程项目三标段)成都市龙泉驿外东洪路地铁2号线惠王陵地铁C口</v>
      </c>
      <c r="J4842" s="29" t="str">
        <f>VLOOKUP(B4842,辅助信息!E:I,4,FALSE)</f>
        <v>王军宝</v>
      </c>
      <c r="K4842" s="29">
        <f>VLOOKUP(J4842,辅助信息!H:I,2,FALSE)</f>
        <v>13889142392</v>
      </c>
      <c r="L4842" s="98">
        <f>VLOOKUP(B4842,辅助信息!E:J,6,FALSE)</f>
        <v>0</v>
      </c>
      <c r="M4842" s="80">
        <v>45950</v>
      </c>
      <c r="O4842" s="51">
        <f ca="1" t="shared" si="234"/>
        <v>0</v>
      </c>
      <c r="P4842" s="51">
        <f ca="1" t="shared" si="235"/>
        <v>2</v>
      </c>
      <c r="Q4842" s="18" t="str">
        <f>VLOOKUP(B4842,辅助信息!E:M,9,FALSE)</f>
        <v>ZTWM-CDGS-XS-2025-0156-五冶钢构-2025年九月第一批次钢筋采购合同(三圣乡项目)-中铁物贸成都公司</v>
      </c>
      <c r="R4842" s="18" t="str">
        <f>_xlfn._xlws.FILTER(辅助信息!D:D,辅助信息!E:E=B4842)</f>
        <v>五冶钢构龙泉东洪片区（70亩、85亩）住宅商业及配套工程项目</v>
      </c>
    </row>
    <row r="4843" spans="2:18">
      <c r="B4843" s="124" t="s">
        <v>229</v>
      </c>
      <c r="C4843" s="59">
        <v>45952</v>
      </c>
      <c r="D4843" s="29" t="str">
        <f>VLOOKUP(B4843,辅助信息!E:K,7,FALSE)</f>
        <v>JWDDCD2025092400212</v>
      </c>
      <c r="E4843" s="29" t="str">
        <f>VLOOKUP(F4843,辅助信息!A:B,2,FALSE)</f>
        <v>螺纹钢</v>
      </c>
      <c r="F4843" s="29" t="s">
        <v>19</v>
      </c>
      <c r="G4843" s="25">
        <v>50</v>
      </c>
      <c r="H4843" s="123" t="str">
        <f>IF(SUMIFS('[1]2025年已发货'!$E:$E,'[1]2025年已发货'!$F:$F,C4847,'[1]2025年已发货'!$C:$C,F4843,'[1]2025年已发货'!$G:$G,I4843,'[1]2025年已发货'!$H:$H,J4843)=0,"未发货",SUMIFS('[1]2025年已发货'!$E:$E,'[1]2025年已发货'!$F:$F,C4847,'[1]2025年已发货'!$C:$C,F4843,'[1]2025年已发货'!$G:$G,I4843,'[1]2025年已发货'!$H:$H,J4843))</f>
        <v>未发货</v>
      </c>
      <c r="I4843" s="29" t="str">
        <f>VLOOKUP(B4843,辅助信息!E:I,3,FALSE)</f>
        <v>(五冶钢构龙泉东洪片区85亩住宅、商业及配套工程项目三标段)成都市龙泉驿外东洪路地铁2号线惠王陵地铁C口</v>
      </c>
      <c r="J4843" s="29" t="str">
        <f>VLOOKUP(B4843,辅助信息!E:I,4,FALSE)</f>
        <v>王军宝</v>
      </c>
      <c r="K4843" s="29">
        <f>VLOOKUP(J4843,辅助信息!H:I,2,FALSE)</f>
        <v>13889142392</v>
      </c>
      <c r="L4843" s="98">
        <f>VLOOKUP(B4843,辅助信息!E:J,6,FALSE)</f>
        <v>0</v>
      </c>
      <c r="M4843" s="80">
        <v>45950</v>
      </c>
      <c r="O4843" s="51">
        <f ca="1" t="shared" si="234"/>
        <v>0</v>
      </c>
      <c r="P4843" s="51">
        <f ca="1" t="shared" si="235"/>
        <v>2</v>
      </c>
      <c r="Q4843" s="18" t="str">
        <f>VLOOKUP(B4843,辅助信息!E:M,9,FALSE)</f>
        <v>ZTWM-CDGS-XS-2025-0156-五冶钢构-2025年九月第一批次钢筋采购合同(三圣乡项目)-中铁物贸成都公司</v>
      </c>
      <c r="R4843" s="18" t="str">
        <f>_xlfn._xlws.FILTER(辅助信息!D:D,辅助信息!E:E=B4843)</f>
        <v>五冶钢构龙泉东洪片区（70亩、85亩）住宅商业及配套工程项目</v>
      </c>
    </row>
    <row r="4844" spans="2:18">
      <c r="B4844" s="124" t="s">
        <v>229</v>
      </c>
      <c r="C4844" s="59">
        <v>45952</v>
      </c>
      <c r="D4844" s="29" t="str">
        <f>VLOOKUP(B4844,辅助信息!E:K,7,FALSE)</f>
        <v>JWDDCD2025092400212</v>
      </c>
      <c r="E4844" s="29" t="str">
        <f>VLOOKUP(F4844,辅助信息!A:B,2,FALSE)</f>
        <v>螺纹钢</v>
      </c>
      <c r="F4844" s="29" t="s">
        <v>32</v>
      </c>
      <c r="G4844" s="25">
        <v>10</v>
      </c>
      <c r="H4844" s="123" t="str">
        <f>IF(SUMIFS('[1]2025年已发货'!$E:$E,'[1]2025年已发货'!$F:$F,C4848,'[1]2025年已发货'!$C:$C,F4844,'[1]2025年已发货'!$G:$G,I4844,'[1]2025年已发货'!$H:$H,J4844)=0,"未发货",SUMIFS('[1]2025年已发货'!$E:$E,'[1]2025年已发货'!$F:$F,C4848,'[1]2025年已发货'!$C:$C,F4844,'[1]2025年已发货'!$G:$G,I4844,'[1]2025年已发货'!$H:$H,J4844))</f>
        <v>未发货</v>
      </c>
      <c r="I4844" s="29" t="str">
        <f>VLOOKUP(B4844,辅助信息!E:I,3,FALSE)</f>
        <v>(五冶钢构龙泉东洪片区85亩住宅、商业及配套工程项目三标段)成都市龙泉驿外东洪路地铁2号线惠王陵地铁C口</v>
      </c>
      <c r="J4844" s="29" t="str">
        <f>VLOOKUP(B4844,辅助信息!E:I,4,FALSE)</f>
        <v>王军宝</v>
      </c>
      <c r="K4844" s="29">
        <f>VLOOKUP(J4844,辅助信息!H:I,2,FALSE)</f>
        <v>13889142392</v>
      </c>
      <c r="L4844" s="98">
        <f>VLOOKUP(B4844,辅助信息!E:J,6,FALSE)</f>
        <v>0</v>
      </c>
      <c r="M4844" s="80">
        <v>45950</v>
      </c>
      <c r="O4844" s="51">
        <f ca="1" t="shared" si="234"/>
        <v>0</v>
      </c>
      <c r="P4844" s="51">
        <f ca="1" t="shared" si="235"/>
        <v>2</v>
      </c>
      <c r="Q4844" s="18" t="str">
        <f>VLOOKUP(B4844,辅助信息!E:M,9,FALSE)</f>
        <v>ZTWM-CDGS-XS-2025-0156-五冶钢构-2025年九月第一批次钢筋采购合同(三圣乡项目)-中铁物贸成都公司</v>
      </c>
      <c r="R4844" s="18" t="str">
        <f>_xlfn._xlws.FILTER(辅助信息!D:D,辅助信息!E:E=B4844)</f>
        <v>五冶钢构龙泉东洪片区（70亩、85亩）住宅商业及配套工程项目</v>
      </c>
    </row>
    <row r="4845" spans="2:18">
      <c r="B4845" s="124" t="s">
        <v>229</v>
      </c>
      <c r="C4845" s="59">
        <v>45952</v>
      </c>
      <c r="D4845" s="29" t="str">
        <f>VLOOKUP(B4845,辅助信息!E:K,7,FALSE)</f>
        <v>JWDDCD2025092400212</v>
      </c>
      <c r="E4845" s="29" t="str">
        <f>VLOOKUP(F4845,辅助信息!A:B,2,FALSE)</f>
        <v>螺纹钢</v>
      </c>
      <c r="F4845" s="29" t="s">
        <v>30</v>
      </c>
      <c r="G4845" s="25">
        <v>4</v>
      </c>
      <c r="H4845" s="123" t="str">
        <f>IF(SUMIFS('[1]2025年已发货'!$E:$E,'[1]2025年已发货'!$F:$F,C4849,'[1]2025年已发货'!$C:$C,F4845,'[1]2025年已发货'!$G:$G,I4845,'[1]2025年已发货'!$H:$H,J4845)=0,"未发货",SUMIFS('[1]2025年已发货'!$E:$E,'[1]2025年已发货'!$F:$F,C4849,'[1]2025年已发货'!$C:$C,F4845,'[1]2025年已发货'!$G:$G,I4845,'[1]2025年已发货'!$H:$H,J4845))</f>
        <v>未发货</v>
      </c>
      <c r="I4845" s="29" t="str">
        <f>VLOOKUP(B4845,辅助信息!E:I,3,FALSE)</f>
        <v>(五冶钢构龙泉东洪片区85亩住宅、商业及配套工程项目三标段)成都市龙泉驿外东洪路地铁2号线惠王陵地铁C口</v>
      </c>
      <c r="J4845" s="29" t="str">
        <f>VLOOKUP(B4845,辅助信息!E:I,4,FALSE)</f>
        <v>王军宝</v>
      </c>
      <c r="K4845" s="29">
        <f>VLOOKUP(J4845,辅助信息!H:I,2,FALSE)</f>
        <v>13889142392</v>
      </c>
      <c r="L4845" s="98">
        <f>VLOOKUP(B4845,辅助信息!E:J,6,FALSE)</f>
        <v>0</v>
      </c>
      <c r="M4845" s="80">
        <v>45950</v>
      </c>
      <c r="O4845" s="51">
        <f ca="1" t="shared" si="234"/>
        <v>0</v>
      </c>
      <c r="P4845" s="51">
        <f ca="1" t="shared" si="235"/>
        <v>2</v>
      </c>
      <c r="Q4845" s="18" t="str">
        <f>VLOOKUP(B4845,辅助信息!E:M,9,FALSE)</f>
        <v>ZTWM-CDGS-XS-2025-0156-五冶钢构-2025年九月第一批次钢筋采购合同(三圣乡项目)-中铁物贸成都公司</v>
      </c>
      <c r="R4845" s="18" t="str">
        <f>_xlfn._xlws.FILTER(辅助信息!D:D,辅助信息!E:E=B4845)</f>
        <v>五冶钢构龙泉东洪片区（70亩、85亩）住宅商业及配套工程项目</v>
      </c>
    </row>
    <row r="4846" spans="2:18">
      <c r="B4846" s="124" t="s">
        <v>229</v>
      </c>
      <c r="C4846" s="59">
        <v>45952</v>
      </c>
      <c r="D4846" s="29" t="str">
        <f>VLOOKUP(B4846,辅助信息!E:K,7,FALSE)</f>
        <v>JWDDCD2025092400212</v>
      </c>
      <c r="E4846" s="29" t="str">
        <f>VLOOKUP(F4846,辅助信息!A:B,2,FALSE)</f>
        <v>螺纹钢</v>
      </c>
      <c r="F4846" s="29" t="s">
        <v>33</v>
      </c>
      <c r="G4846" s="25">
        <v>8</v>
      </c>
      <c r="H4846" s="123" t="str">
        <f>IF(SUMIFS('[1]2025年已发货'!$E:$E,'[1]2025年已发货'!$F:$F,C4850,'[1]2025年已发货'!$C:$C,F4846,'[1]2025年已发货'!$G:$G,I4846,'[1]2025年已发货'!$H:$H,J4846)=0,"未发货",SUMIFS('[1]2025年已发货'!$E:$E,'[1]2025年已发货'!$F:$F,C4850,'[1]2025年已发货'!$C:$C,F4846,'[1]2025年已发货'!$G:$G,I4846,'[1]2025年已发货'!$H:$H,J4846))</f>
        <v>未发货</v>
      </c>
      <c r="I4846" s="29" t="str">
        <f>VLOOKUP(B4846,辅助信息!E:I,3,FALSE)</f>
        <v>(五冶钢构龙泉东洪片区85亩住宅、商业及配套工程项目三标段)成都市龙泉驿外东洪路地铁2号线惠王陵地铁C口</v>
      </c>
      <c r="J4846" s="29" t="str">
        <f>VLOOKUP(B4846,辅助信息!E:I,4,FALSE)</f>
        <v>王军宝</v>
      </c>
      <c r="K4846" s="29">
        <f>VLOOKUP(J4846,辅助信息!H:I,2,FALSE)</f>
        <v>13889142392</v>
      </c>
      <c r="L4846" s="98">
        <f>VLOOKUP(B4846,辅助信息!E:J,6,FALSE)</f>
        <v>0</v>
      </c>
      <c r="M4846" s="80">
        <v>45950</v>
      </c>
      <c r="O4846" s="51">
        <f ca="1" t="shared" si="234"/>
        <v>0</v>
      </c>
      <c r="P4846" s="51">
        <f ca="1" t="shared" si="235"/>
        <v>2</v>
      </c>
      <c r="Q4846" s="18" t="str">
        <f>VLOOKUP(B4846,辅助信息!E:M,9,FALSE)</f>
        <v>ZTWM-CDGS-XS-2025-0156-五冶钢构-2025年九月第一批次钢筋采购合同(三圣乡项目)-中铁物贸成都公司</v>
      </c>
      <c r="R4846" s="18" t="str">
        <f>_xlfn._xlws.FILTER(辅助信息!D:D,辅助信息!E:E=B4846)</f>
        <v>五冶钢构龙泉东洪片区（70亩、85亩）住宅商业及配套工程项目</v>
      </c>
    </row>
    <row r="4847" spans="2:18">
      <c r="B4847" s="124" t="s">
        <v>229</v>
      </c>
      <c r="C4847" s="59">
        <v>45952</v>
      </c>
      <c r="D4847" s="29" t="str">
        <f>VLOOKUP(B4847,辅助信息!E:K,7,FALSE)</f>
        <v>JWDDCD2025092400212</v>
      </c>
      <c r="E4847" s="29" t="str">
        <f>VLOOKUP(F4847,辅助信息!A:B,2,FALSE)</f>
        <v>螺纹钢</v>
      </c>
      <c r="F4847" s="29" t="s">
        <v>28</v>
      </c>
      <c r="G4847" s="25">
        <v>2</v>
      </c>
      <c r="H4847" s="123" t="str">
        <f>IF(SUMIFS('[1]2025年已发货'!$E:$E,'[1]2025年已发货'!$F:$F,C4851,'[1]2025年已发货'!$C:$C,F4847,'[1]2025年已发货'!$G:$G,I4847,'[1]2025年已发货'!$H:$H,J4847)=0,"未发货",SUMIFS('[1]2025年已发货'!$E:$E,'[1]2025年已发货'!$F:$F,C4851,'[1]2025年已发货'!$C:$C,F4847,'[1]2025年已发货'!$G:$G,I4847,'[1]2025年已发货'!$H:$H,J4847))</f>
        <v>未发货</v>
      </c>
      <c r="I4847" s="29" t="str">
        <f>VLOOKUP(B4847,辅助信息!E:I,3,FALSE)</f>
        <v>(五冶钢构龙泉东洪片区85亩住宅、商业及配套工程项目三标段)成都市龙泉驿外东洪路地铁2号线惠王陵地铁C口</v>
      </c>
      <c r="J4847" s="29" t="str">
        <f>VLOOKUP(B4847,辅助信息!E:I,4,FALSE)</f>
        <v>王军宝</v>
      </c>
      <c r="K4847" s="29">
        <f>VLOOKUP(J4847,辅助信息!H:I,2,FALSE)</f>
        <v>13889142392</v>
      </c>
      <c r="L4847" s="98">
        <f>VLOOKUP(B4847,辅助信息!E:J,6,FALSE)</f>
        <v>0</v>
      </c>
      <c r="M4847" s="80">
        <v>45950</v>
      </c>
      <c r="O4847" s="51">
        <f ca="1" t="shared" si="234"/>
        <v>0</v>
      </c>
      <c r="P4847" s="51">
        <f ca="1" t="shared" si="235"/>
        <v>2</v>
      </c>
      <c r="Q4847" s="18" t="str">
        <f>VLOOKUP(B4847,辅助信息!E:M,9,FALSE)</f>
        <v>ZTWM-CDGS-XS-2025-0156-五冶钢构-2025年九月第一批次钢筋采购合同(三圣乡项目)-中铁物贸成都公司</v>
      </c>
      <c r="R4847" s="18" t="str">
        <f>_xlfn._xlws.FILTER(辅助信息!D:D,辅助信息!E:E=B4847)</f>
        <v>五冶钢构龙泉东洪片区（70亩、85亩）住宅商业及配套工程项目</v>
      </c>
    </row>
    <row r="4848" spans="2:18">
      <c r="B4848" s="124" t="s">
        <v>229</v>
      </c>
      <c r="C4848" s="59">
        <v>45952</v>
      </c>
      <c r="D4848" s="29" t="str">
        <f>VLOOKUP(B4848,辅助信息!E:K,7,FALSE)</f>
        <v>JWDDCD2025092400212</v>
      </c>
      <c r="E4848" s="29" t="str">
        <f>VLOOKUP(F4848,辅助信息!A:B,2,FALSE)</f>
        <v>螺纹钢</v>
      </c>
      <c r="F4848" s="29" t="s">
        <v>18</v>
      </c>
      <c r="G4848" s="25">
        <v>6</v>
      </c>
      <c r="H4848" s="123" t="str">
        <f>IF(SUMIFS('[1]2025年已发货'!$E:$E,'[1]2025年已发货'!$F:$F,C4852,'[1]2025年已发货'!$C:$C,F4848,'[1]2025年已发货'!$G:$G,I4848,'[1]2025年已发货'!$H:$H,J4848)=0,"未发货",SUMIFS('[1]2025年已发货'!$E:$E,'[1]2025年已发货'!$F:$F,C4852,'[1]2025年已发货'!$C:$C,F4848,'[1]2025年已发货'!$G:$G,I4848,'[1]2025年已发货'!$H:$H,J4848))</f>
        <v>未发货</v>
      </c>
      <c r="I4848" s="29" t="str">
        <f>VLOOKUP(B4848,辅助信息!E:I,3,FALSE)</f>
        <v>(五冶钢构龙泉东洪片区85亩住宅、商业及配套工程项目三标段)成都市龙泉驿外东洪路地铁2号线惠王陵地铁C口</v>
      </c>
      <c r="J4848" s="29" t="str">
        <f>VLOOKUP(B4848,辅助信息!E:I,4,FALSE)</f>
        <v>王军宝</v>
      </c>
      <c r="K4848" s="29">
        <f>VLOOKUP(J4848,辅助信息!H:I,2,FALSE)</f>
        <v>13889142392</v>
      </c>
      <c r="L4848" s="98">
        <f>VLOOKUP(B4848,辅助信息!E:J,6,FALSE)</f>
        <v>0</v>
      </c>
      <c r="M4848" s="80">
        <v>45950</v>
      </c>
      <c r="O4848" s="51">
        <f ca="1" t="shared" si="234"/>
        <v>0</v>
      </c>
      <c r="P4848" s="51">
        <f ca="1" t="shared" si="235"/>
        <v>2</v>
      </c>
      <c r="Q4848" s="18" t="str">
        <f>VLOOKUP(B4848,辅助信息!E:M,9,FALSE)</f>
        <v>ZTWM-CDGS-XS-2025-0156-五冶钢构-2025年九月第一批次钢筋采购合同(三圣乡项目)-中铁物贸成都公司</v>
      </c>
      <c r="R4848" s="18" t="str">
        <f>_xlfn._xlws.FILTER(辅助信息!D:D,辅助信息!E:E=B4848)</f>
        <v>五冶钢构龙泉东洪片区（70亩、85亩）住宅商业及配套工程项目</v>
      </c>
    </row>
    <row r="4849" spans="2:18">
      <c r="B4849" s="124" t="s">
        <v>229</v>
      </c>
      <c r="C4849" s="59">
        <v>45952</v>
      </c>
      <c r="D4849" s="29" t="str">
        <f>VLOOKUP(B4849,辅助信息!E:K,7,FALSE)</f>
        <v>JWDDCD2025092400212</v>
      </c>
      <c r="E4849" s="29" t="str">
        <f>VLOOKUP(F4849,辅助信息!A:B,2,FALSE)</f>
        <v>螺纹钢</v>
      </c>
      <c r="F4849" s="29" t="s">
        <v>66</v>
      </c>
      <c r="G4849" s="25">
        <v>2</v>
      </c>
      <c r="H4849" s="123" t="str">
        <f>IF(SUMIFS('[1]2025年已发货'!$E:$E,'[1]2025年已发货'!$F:$F,C4853,'[1]2025年已发货'!$C:$C,F4849,'[1]2025年已发货'!$G:$G,I4849,'[1]2025年已发货'!$H:$H,J4849)=0,"未发货",SUMIFS('[1]2025年已发货'!$E:$E,'[1]2025年已发货'!$F:$F,C4853,'[1]2025年已发货'!$C:$C,F4849,'[1]2025年已发货'!$G:$G,I4849,'[1]2025年已发货'!$H:$H,J4849))</f>
        <v>未发货</v>
      </c>
      <c r="I4849" s="29" t="str">
        <f>VLOOKUP(B4849,辅助信息!E:I,3,FALSE)</f>
        <v>(五冶钢构龙泉东洪片区85亩住宅、商业及配套工程项目三标段)成都市龙泉驿外东洪路地铁2号线惠王陵地铁C口</v>
      </c>
      <c r="J4849" s="29" t="str">
        <f>VLOOKUP(B4849,辅助信息!E:I,4,FALSE)</f>
        <v>王军宝</v>
      </c>
      <c r="K4849" s="29">
        <f>VLOOKUP(J4849,辅助信息!H:I,2,FALSE)</f>
        <v>13889142392</v>
      </c>
      <c r="L4849" s="98">
        <f>VLOOKUP(B4849,辅助信息!E:J,6,FALSE)</f>
        <v>0</v>
      </c>
      <c r="M4849" s="80">
        <v>45950</v>
      </c>
      <c r="O4849" s="51">
        <f ca="1" t="shared" si="234"/>
        <v>0</v>
      </c>
      <c r="P4849" s="51">
        <f ca="1" t="shared" si="235"/>
        <v>2</v>
      </c>
      <c r="Q4849" s="18" t="str">
        <f>VLOOKUP(B4849,辅助信息!E:M,9,FALSE)</f>
        <v>ZTWM-CDGS-XS-2025-0156-五冶钢构-2025年九月第一批次钢筋采购合同(三圣乡项目)-中铁物贸成都公司</v>
      </c>
      <c r="R4849" s="18" t="str">
        <f>_xlfn._xlws.FILTER(辅助信息!D:D,辅助信息!E:E=B4849)</f>
        <v>五冶钢构龙泉东洪片区（70亩、85亩）住宅商业及配套工程项目</v>
      </c>
    </row>
    <row r="4850" spans="2:18">
      <c r="B4850" s="124" t="s">
        <v>229</v>
      </c>
      <c r="C4850" s="59">
        <v>45952</v>
      </c>
      <c r="D4850" s="29" t="str">
        <f>VLOOKUP(B4850,辅助信息!E:K,7,FALSE)</f>
        <v>JWDDCD2025092400212</v>
      </c>
      <c r="E4850" s="29" t="str">
        <f>VLOOKUP(F4850,辅助信息!A:B,2,FALSE)</f>
        <v>螺纹钢</v>
      </c>
      <c r="F4850" s="29" t="s">
        <v>82</v>
      </c>
      <c r="G4850" s="25">
        <v>2</v>
      </c>
      <c r="H4850" s="123" t="str">
        <f>IF(SUMIFS('[1]2025年已发货'!$E:$E,'[1]2025年已发货'!$F:$F,C4854,'[1]2025年已发货'!$C:$C,F4850,'[1]2025年已发货'!$G:$G,I4850,'[1]2025年已发货'!$H:$H,J4850)=0,"未发货",SUMIFS('[1]2025年已发货'!$E:$E,'[1]2025年已发货'!$F:$F,C4854,'[1]2025年已发货'!$C:$C,F4850,'[1]2025年已发货'!$G:$G,I4850,'[1]2025年已发货'!$H:$H,J4850))</f>
        <v>未发货</v>
      </c>
      <c r="I4850" s="29" t="str">
        <f>VLOOKUP(B4850,辅助信息!E:I,3,FALSE)</f>
        <v>(五冶钢构龙泉东洪片区85亩住宅、商业及配套工程项目三标段)成都市龙泉驿外东洪路地铁2号线惠王陵地铁C口</v>
      </c>
      <c r="J4850" s="29" t="str">
        <f>VLOOKUP(B4850,辅助信息!E:I,4,FALSE)</f>
        <v>王军宝</v>
      </c>
      <c r="K4850" s="29">
        <f>VLOOKUP(J4850,辅助信息!H:I,2,FALSE)</f>
        <v>13889142392</v>
      </c>
      <c r="L4850" s="98">
        <f>VLOOKUP(B4850,辅助信息!E:J,6,FALSE)</f>
        <v>0</v>
      </c>
      <c r="M4850" s="80">
        <v>45950</v>
      </c>
      <c r="O4850" s="51">
        <f ca="1" t="shared" si="234"/>
        <v>0</v>
      </c>
      <c r="P4850" s="51">
        <f ca="1" t="shared" si="235"/>
        <v>2</v>
      </c>
      <c r="Q4850" s="18" t="str">
        <f>VLOOKUP(B4850,辅助信息!E:M,9,FALSE)</f>
        <v>ZTWM-CDGS-XS-2025-0156-五冶钢构-2025年九月第一批次钢筋采购合同(三圣乡项目)-中铁物贸成都公司</v>
      </c>
      <c r="R4850" s="18" t="str">
        <f>_xlfn._xlws.FILTER(辅助信息!D:D,辅助信息!E:E=B4850)</f>
        <v>五冶钢构龙泉东洪片区（70亩、85亩）住宅商业及配套工程项目</v>
      </c>
    </row>
    <row r="4851" spans="2:18">
      <c r="B4851" s="124" t="s">
        <v>229</v>
      </c>
      <c r="C4851" s="59">
        <v>45952</v>
      </c>
      <c r="D4851" s="29" t="str">
        <f>VLOOKUP(B4851,辅助信息!E:K,7,FALSE)</f>
        <v>JWDDCD2025092400212</v>
      </c>
      <c r="E4851" s="29" t="str">
        <f>VLOOKUP(F4851,辅助信息!A:B,2,FALSE)</f>
        <v>螺纹钢</v>
      </c>
      <c r="F4851" s="29" t="s">
        <v>45</v>
      </c>
      <c r="G4851" s="25">
        <v>2</v>
      </c>
      <c r="H4851" s="123" t="str">
        <f>IF(SUMIFS('[1]2025年已发货'!$E:$E,'[1]2025年已发货'!$F:$F,C4855,'[1]2025年已发货'!$C:$C,F4851,'[1]2025年已发货'!$G:$G,I4851,'[1]2025年已发货'!$H:$H,J4851)=0,"未发货",SUMIFS('[1]2025年已发货'!$E:$E,'[1]2025年已发货'!$F:$F,C4855,'[1]2025年已发货'!$C:$C,F4851,'[1]2025年已发货'!$G:$G,I4851,'[1]2025年已发货'!$H:$H,J4851))</f>
        <v>未发货</v>
      </c>
      <c r="I4851" s="29" t="str">
        <f>VLOOKUP(B4851,辅助信息!E:I,3,FALSE)</f>
        <v>(五冶钢构龙泉东洪片区85亩住宅、商业及配套工程项目三标段)成都市龙泉驿外东洪路地铁2号线惠王陵地铁C口</v>
      </c>
      <c r="J4851" s="29" t="str">
        <f>VLOOKUP(B4851,辅助信息!E:I,4,FALSE)</f>
        <v>王军宝</v>
      </c>
      <c r="K4851" s="29">
        <f>VLOOKUP(J4851,辅助信息!H:I,2,FALSE)</f>
        <v>13889142392</v>
      </c>
      <c r="L4851" s="98">
        <f>VLOOKUP(B4851,辅助信息!E:J,6,FALSE)</f>
        <v>0</v>
      </c>
      <c r="M4851" s="80">
        <v>45950</v>
      </c>
      <c r="O4851" s="51">
        <f ca="1" t="shared" si="234"/>
        <v>0</v>
      </c>
      <c r="P4851" s="51">
        <f ca="1" t="shared" si="235"/>
        <v>2</v>
      </c>
      <c r="Q4851" s="18" t="str">
        <f>VLOOKUP(B4851,辅助信息!E:M,9,FALSE)</f>
        <v>ZTWM-CDGS-XS-2025-0156-五冶钢构-2025年九月第一批次钢筋采购合同(三圣乡项目)-中铁物贸成都公司</v>
      </c>
      <c r="R4851" s="18" t="str">
        <f>_xlfn._xlws.FILTER(辅助信息!D:D,辅助信息!E:E=B4851)</f>
        <v>五冶钢构龙泉东洪片区（70亩、85亩）住宅商业及配套工程项目</v>
      </c>
    </row>
    <row r="4852" spans="2:18">
      <c r="B4852" s="124" t="s">
        <v>229</v>
      </c>
      <c r="C4852" s="59">
        <v>45952</v>
      </c>
      <c r="D4852" s="29" t="str">
        <f>VLOOKUP(B4852,辅助信息!E:K,7,FALSE)</f>
        <v>JWDDCD2025092400212</v>
      </c>
      <c r="E4852" s="29" t="str">
        <f>VLOOKUP(F4852,辅助信息!A:B,2,FALSE)</f>
        <v>螺纹钢</v>
      </c>
      <c r="F4852" s="29" t="s">
        <v>21</v>
      </c>
      <c r="G4852" s="25">
        <v>2</v>
      </c>
      <c r="H4852" s="123" t="str">
        <f>IF(SUMIFS('[1]2025年已发货'!$E:$E,'[1]2025年已发货'!$F:$F,C4856,'[1]2025年已发货'!$C:$C,F4852,'[1]2025年已发货'!$G:$G,I4852,'[1]2025年已发货'!$H:$H,J4852)=0,"未发货",SUMIFS('[1]2025年已发货'!$E:$E,'[1]2025年已发货'!$F:$F,C4856,'[1]2025年已发货'!$C:$C,F4852,'[1]2025年已发货'!$G:$G,I4852,'[1]2025年已发货'!$H:$H,J4852))</f>
        <v>未发货</v>
      </c>
      <c r="I4852" s="29" t="str">
        <f>VLOOKUP(B4852,辅助信息!E:I,3,FALSE)</f>
        <v>(五冶钢构龙泉东洪片区85亩住宅、商业及配套工程项目三标段)成都市龙泉驿外东洪路地铁2号线惠王陵地铁C口</v>
      </c>
      <c r="J4852" s="29" t="str">
        <f>VLOOKUP(B4852,辅助信息!E:I,4,FALSE)</f>
        <v>王军宝</v>
      </c>
      <c r="K4852" s="29">
        <f>VLOOKUP(J4852,辅助信息!H:I,2,FALSE)</f>
        <v>13889142392</v>
      </c>
      <c r="L4852" s="98">
        <f>VLOOKUP(B4852,辅助信息!E:J,6,FALSE)</f>
        <v>0</v>
      </c>
      <c r="M4852" s="80">
        <v>45950</v>
      </c>
      <c r="O4852" s="51">
        <f ca="1" t="shared" si="234"/>
        <v>0</v>
      </c>
      <c r="P4852" s="51">
        <f ca="1" t="shared" si="235"/>
        <v>2</v>
      </c>
      <c r="Q4852" s="18" t="str">
        <f>VLOOKUP(B4852,辅助信息!E:M,9,FALSE)</f>
        <v>ZTWM-CDGS-XS-2025-0156-五冶钢构-2025年九月第一批次钢筋采购合同(三圣乡项目)-中铁物贸成都公司</v>
      </c>
      <c r="R4852" s="18" t="str">
        <f>_xlfn._xlws.FILTER(辅助信息!D:D,辅助信息!E:E=B4852)</f>
        <v>五冶钢构龙泉东洪片区（70亩、85亩）住宅商业及配套工程项目</v>
      </c>
    </row>
    <row r="4853" spans="2:18">
      <c r="B4853" s="124" t="s">
        <v>229</v>
      </c>
      <c r="C4853" s="59">
        <v>45952</v>
      </c>
      <c r="D4853" s="29" t="str">
        <f>VLOOKUP(B4853,辅助信息!E:K,7,FALSE)</f>
        <v>JWDDCD2025092400212</v>
      </c>
      <c r="E4853" s="29" t="str">
        <f>VLOOKUP(F4853,辅助信息!A:B,2,FALSE)</f>
        <v>螺纹钢</v>
      </c>
      <c r="F4853" s="29" t="s">
        <v>58</v>
      </c>
      <c r="G4853" s="25">
        <v>2</v>
      </c>
      <c r="H4853" s="123" t="str">
        <f>IF(SUMIFS('[1]2025年已发货'!$E:$E,'[1]2025年已发货'!$F:$F,C4857,'[1]2025年已发货'!$C:$C,F4853,'[1]2025年已发货'!$G:$G,I4853,'[1]2025年已发货'!$H:$H,J4853)=0,"未发货",SUMIFS('[1]2025年已发货'!$E:$E,'[1]2025年已发货'!$F:$F,C4857,'[1]2025年已发货'!$C:$C,F4853,'[1]2025年已发货'!$G:$G,I4853,'[1]2025年已发货'!$H:$H,J4853))</f>
        <v>未发货</v>
      </c>
      <c r="I4853" s="29" t="str">
        <f>VLOOKUP(B4853,辅助信息!E:I,3,FALSE)</f>
        <v>(五冶钢构龙泉东洪片区85亩住宅、商业及配套工程项目三标段)成都市龙泉驿外东洪路地铁2号线惠王陵地铁C口</v>
      </c>
      <c r="J4853" s="29" t="str">
        <f>VLOOKUP(B4853,辅助信息!E:I,4,FALSE)</f>
        <v>王军宝</v>
      </c>
      <c r="K4853" s="29">
        <f>VLOOKUP(J4853,辅助信息!H:I,2,FALSE)</f>
        <v>13889142392</v>
      </c>
      <c r="L4853" s="98">
        <f>VLOOKUP(B4853,辅助信息!E:J,6,FALSE)</f>
        <v>0</v>
      </c>
      <c r="M4853" s="80">
        <v>45950</v>
      </c>
      <c r="O4853" s="51">
        <f ca="1" t="shared" si="234"/>
        <v>0</v>
      </c>
      <c r="P4853" s="51">
        <f ca="1" t="shared" si="235"/>
        <v>2</v>
      </c>
      <c r="Q4853" s="18" t="str">
        <f>VLOOKUP(B4853,辅助信息!E:M,9,FALSE)</f>
        <v>ZTWM-CDGS-XS-2025-0156-五冶钢构-2025年九月第一批次钢筋采购合同(三圣乡项目)-中铁物贸成都公司</v>
      </c>
      <c r="R4853" s="18" t="str">
        <f>_xlfn._xlws.FILTER(辅助信息!D:D,辅助信息!E:E=B4853)</f>
        <v>五冶钢构龙泉东洪片区（70亩、85亩）住宅商业及配套工程项目</v>
      </c>
    </row>
    <row r="4854" spans="2:18">
      <c r="B4854" s="124" t="s">
        <v>229</v>
      </c>
      <c r="C4854" s="59">
        <v>45952</v>
      </c>
      <c r="D4854" s="29" t="str">
        <f>VLOOKUP(B4854,辅助信息!E:K,7,FALSE)</f>
        <v>JWDDCD2025092400212</v>
      </c>
      <c r="E4854" s="29" t="str">
        <f>VLOOKUP(F4854,辅助信息!A:B,2,FALSE)</f>
        <v>螺纹钢</v>
      </c>
      <c r="F4854" s="29" t="s">
        <v>46</v>
      </c>
      <c r="G4854" s="25">
        <v>4</v>
      </c>
      <c r="H4854" s="123" t="str">
        <f>IF(SUMIFS('[1]2025年已发货'!$E:$E,'[1]2025年已发货'!$F:$F,C4858,'[1]2025年已发货'!$C:$C,F4854,'[1]2025年已发货'!$G:$G,I4854,'[1]2025年已发货'!$H:$H,J4854)=0,"未发货",SUMIFS('[1]2025年已发货'!$E:$E,'[1]2025年已发货'!$F:$F,C4858,'[1]2025年已发货'!$C:$C,F4854,'[1]2025年已发货'!$G:$G,I4854,'[1]2025年已发货'!$H:$H,J4854))</f>
        <v>未发货</v>
      </c>
      <c r="I4854" s="29" t="str">
        <f>VLOOKUP(B4854,辅助信息!E:I,3,FALSE)</f>
        <v>(五冶钢构龙泉东洪片区85亩住宅、商业及配套工程项目三标段)成都市龙泉驿外东洪路地铁2号线惠王陵地铁C口</v>
      </c>
      <c r="J4854" s="29" t="str">
        <f>VLOOKUP(B4854,辅助信息!E:I,4,FALSE)</f>
        <v>王军宝</v>
      </c>
      <c r="K4854" s="29">
        <f>VLOOKUP(J4854,辅助信息!H:I,2,FALSE)</f>
        <v>13889142392</v>
      </c>
      <c r="L4854" s="98">
        <f>VLOOKUP(B4854,辅助信息!E:J,6,FALSE)</f>
        <v>0</v>
      </c>
      <c r="M4854" s="80">
        <v>45950</v>
      </c>
      <c r="O4854" s="51">
        <f ca="1" t="shared" si="234"/>
        <v>0</v>
      </c>
      <c r="P4854" s="51">
        <f ca="1" t="shared" si="235"/>
        <v>2</v>
      </c>
      <c r="Q4854" s="18" t="str">
        <f>VLOOKUP(B4854,辅助信息!E:M,9,FALSE)</f>
        <v>ZTWM-CDGS-XS-2025-0156-五冶钢构-2025年九月第一批次钢筋采购合同(三圣乡项目)-中铁物贸成都公司</v>
      </c>
      <c r="R4854" s="18" t="str">
        <f>_xlfn._xlws.FILTER(辅助信息!D:D,辅助信息!E:E=B4854)</f>
        <v>五冶钢构龙泉东洪片区（70亩、85亩）住宅商业及配套工程项目</v>
      </c>
    </row>
    <row r="4855" spans="2:18">
      <c r="B4855" s="124" t="s">
        <v>229</v>
      </c>
      <c r="C4855" s="59">
        <v>45952</v>
      </c>
      <c r="D4855" s="29" t="str">
        <f>VLOOKUP(B4855,辅助信息!E:K,7,FALSE)</f>
        <v>JWDDCD2025092400212</v>
      </c>
      <c r="E4855" s="29" t="str">
        <f>VLOOKUP(F4855,辅助信息!A:B,2,FALSE)</f>
        <v>螺纹钢</v>
      </c>
      <c r="F4855" s="29" t="s">
        <v>22</v>
      </c>
      <c r="G4855" s="25">
        <v>10</v>
      </c>
      <c r="H4855" s="123" t="str">
        <f>IF(SUMIFS('[1]2025年已发货'!$E:$E,'[1]2025年已发货'!$F:$F,C4859,'[1]2025年已发货'!$C:$C,F4855,'[1]2025年已发货'!$G:$G,I4855,'[1]2025年已发货'!$H:$H,J4855)=0,"未发货",SUMIFS('[1]2025年已发货'!$E:$E,'[1]2025年已发货'!$F:$F,C4859,'[1]2025年已发货'!$C:$C,F4855,'[1]2025年已发货'!$G:$G,I4855,'[1]2025年已发货'!$H:$H,J4855))</f>
        <v>未发货</v>
      </c>
      <c r="I4855" s="29" t="str">
        <f>VLOOKUP(B4855,辅助信息!E:I,3,FALSE)</f>
        <v>(五冶钢构龙泉东洪片区85亩住宅、商业及配套工程项目三标段)成都市龙泉驿外东洪路地铁2号线惠王陵地铁C口</v>
      </c>
      <c r="J4855" s="29" t="str">
        <f>VLOOKUP(B4855,辅助信息!E:I,4,FALSE)</f>
        <v>王军宝</v>
      </c>
      <c r="K4855" s="29">
        <f>VLOOKUP(J4855,辅助信息!H:I,2,FALSE)</f>
        <v>13889142392</v>
      </c>
      <c r="L4855" s="98">
        <f>VLOOKUP(B4855,辅助信息!E:J,6,FALSE)</f>
        <v>0</v>
      </c>
      <c r="M4855" s="80">
        <v>45950</v>
      </c>
      <c r="O4855" s="51">
        <f ca="1" t="shared" si="234"/>
        <v>0</v>
      </c>
      <c r="P4855" s="51">
        <f ca="1" t="shared" si="235"/>
        <v>2</v>
      </c>
      <c r="Q4855" s="18" t="str">
        <f>VLOOKUP(B4855,辅助信息!E:M,9,FALSE)</f>
        <v>ZTWM-CDGS-XS-2025-0156-五冶钢构-2025年九月第一批次钢筋采购合同(三圣乡项目)-中铁物贸成都公司</v>
      </c>
      <c r="R4855" s="18" t="str">
        <f>_xlfn._xlws.FILTER(辅助信息!D:D,辅助信息!E:E=B4855)</f>
        <v>五冶钢构龙泉东洪片区（70亩、85亩）住宅商业及配套工程项目</v>
      </c>
    </row>
    <row r="4856" spans="2:18">
      <c r="B4856" s="124" t="s">
        <v>229</v>
      </c>
      <c r="C4856" s="59">
        <v>45952</v>
      </c>
      <c r="D4856" s="29" t="str">
        <f>VLOOKUP(B4856,辅助信息!E:K,7,FALSE)</f>
        <v>JWDDCD2025092400212</v>
      </c>
      <c r="E4856" s="29" t="str">
        <f>VLOOKUP(F4856,辅助信息!A:B,2,FALSE)</f>
        <v>盘螺</v>
      </c>
      <c r="F4856" s="29" t="s">
        <v>49</v>
      </c>
      <c r="G4856" s="25">
        <v>6</v>
      </c>
      <c r="H4856" s="123"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29" t="str">
        <f>VLOOKUP(B4856,辅助信息!E:I,3,FALSE)</f>
        <v>(五冶钢构龙泉东洪片区85亩住宅、商业及配套工程项目三标段)成都市龙泉驿外东洪路地铁2号线惠王陵地铁C口</v>
      </c>
      <c r="J4856" s="29" t="str">
        <f>VLOOKUP(B4856,辅助信息!E:I,4,FALSE)</f>
        <v>王军宝</v>
      </c>
      <c r="K4856" s="29">
        <f>VLOOKUP(J4856,辅助信息!H:I,2,FALSE)</f>
        <v>13889142392</v>
      </c>
      <c r="L4856" s="98">
        <f>VLOOKUP(B4856,辅助信息!E:J,6,FALSE)</f>
        <v>0</v>
      </c>
      <c r="M4856" s="80">
        <v>45950</v>
      </c>
      <c r="O4856" s="51">
        <f ca="1" t="shared" si="234"/>
        <v>0</v>
      </c>
      <c r="P4856" s="51">
        <f ca="1" t="shared" si="235"/>
        <v>2</v>
      </c>
      <c r="Q4856" s="18" t="str">
        <f>VLOOKUP(B4856,辅助信息!E:M,9,FALSE)</f>
        <v>ZTWM-CDGS-XS-2025-0156-五冶钢构-2025年九月第一批次钢筋采购合同(三圣乡项目)-中铁物贸成都公司</v>
      </c>
      <c r="R4856" s="18" t="str">
        <f>_xlfn._xlws.FILTER(辅助信息!D:D,辅助信息!E:E=B4856)</f>
        <v>五冶钢构龙泉东洪片区（70亩、85亩）住宅商业及配套工程项目</v>
      </c>
    </row>
    <row r="4857" spans="2:18">
      <c r="B4857" s="124" t="s">
        <v>229</v>
      </c>
      <c r="C4857" s="59">
        <v>45952</v>
      </c>
      <c r="D4857" s="29" t="str">
        <f>VLOOKUP(B4857,辅助信息!E:K,7,FALSE)</f>
        <v>JWDDCD2025092400212</v>
      </c>
      <c r="E4857" s="29" t="str">
        <f>VLOOKUP(F4857,辅助信息!A:B,2,FALSE)</f>
        <v>盘螺</v>
      </c>
      <c r="F4857" s="29" t="s">
        <v>40</v>
      </c>
      <c r="G4857" s="25">
        <v>20</v>
      </c>
      <c r="H4857" s="123" t="str">
        <f>IF(SUMIFS('[1]2025年已发货'!$E:$E,'[1]2025年已发货'!$F:$F,C4861,'[1]2025年已发货'!$C:$C,F4857,'[1]2025年已发货'!$G:$G,I4857,'[1]2025年已发货'!$H:$H,J4857)=0,"未发货",SUMIFS('[1]2025年已发货'!$E:$E,'[1]2025年已发货'!$F:$F,C4861,'[1]2025年已发货'!$C:$C,F4857,'[1]2025年已发货'!$G:$G,I4857,'[1]2025年已发货'!$H:$H,J4857))</f>
        <v>未发货</v>
      </c>
      <c r="I4857" s="29" t="str">
        <f>VLOOKUP(B4857,辅助信息!E:I,3,FALSE)</f>
        <v>(五冶钢构龙泉东洪片区85亩住宅、商业及配套工程项目三标段)成都市龙泉驿外东洪路地铁2号线惠王陵地铁C口</v>
      </c>
      <c r="J4857" s="29" t="str">
        <f>VLOOKUP(B4857,辅助信息!E:I,4,FALSE)</f>
        <v>王军宝</v>
      </c>
      <c r="K4857" s="29">
        <f>VLOOKUP(J4857,辅助信息!H:I,2,FALSE)</f>
        <v>13889142392</v>
      </c>
      <c r="L4857" s="98">
        <f>VLOOKUP(B4857,辅助信息!E:J,6,FALSE)</f>
        <v>0</v>
      </c>
      <c r="M4857" s="80">
        <v>45950</v>
      </c>
      <c r="O4857" s="51">
        <f ca="1" t="shared" si="234"/>
        <v>0</v>
      </c>
      <c r="P4857" s="51">
        <f ca="1" t="shared" si="235"/>
        <v>2</v>
      </c>
      <c r="Q4857" s="18" t="str">
        <f>VLOOKUP(B4857,辅助信息!E:M,9,FALSE)</f>
        <v>ZTWM-CDGS-XS-2025-0156-五冶钢构-2025年九月第一批次钢筋采购合同(三圣乡项目)-中铁物贸成都公司</v>
      </c>
      <c r="R4857" s="18" t="str">
        <f>_xlfn._xlws.FILTER(辅助信息!D:D,辅助信息!E:E=B4857)</f>
        <v>五冶钢构龙泉东洪片区（70亩、85亩）住宅商业及配套工程项目</v>
      </c>
    </row>
    <row r="4858" spans="2:18">
      <c r="B4858" s="124" t="s">
        <v>229</v>
      </c>
      <c r="C4858" s="59">
        <v>45952</v>
      </c>
      <c r="D4858" s="29" t="str">
        <f>VLOOKUP(B4858,辅助信息!E:K,7,FALSE)</f>
        <v>JWDDCD2025092400212</v>
      </c>
      <c r="E4858" s="29" t="str">
        <f>VLOOKUP(F4858,辅助信息!A:B,2,FALSE)</f>
        <v>盘螺</v>
      </c>
      <c r="F4858" s="29" t="s">
        <v>41</v>
      </c>
      <c r="G4858" s="25">
        <v>40</v>
      </c>
      <c r="H4858" s="123" t="str">
        <f>IF(SUMIFS('[1]2025年已发货'!$E:$E,'[1]2025年已发货'!$F:$F,C4862,'[1]2025年已发货'!$C:$C,F4858,'[1]2025年已发货'!$G:$G,I4858,'[1]2025年已发货'!$H:$H,J4858)=0,"未发货",SUMIFS('[1]2025年已发货'!$E:$E,'[1]2025年已发货'!$F:$F,C4862,'[1]2025年已发货'!$C:$C,F4858,'[1]2025年已发货'!$G:$G,I4858,'[1]2025年已发货'!$H:$H,J4858))</f>
        <v>未发货</v>
      </c>
      <c r="I4858" s="29" t="str">
        <f>VLOOKUP(B4858,辅助信息!E:I,3,FALSE)</f>
        <v>(五冶钢构龙泉东洪片区85亩住宅、商业及配套工程项目三标段)成都市龙泉驿外东洪路地铁2号线惠王陵地铁C口</v>
      </c>
      <c r="J4858" s="29" t="str">
        <f>VLOOKUP(B4858,辅助信息!E:I,4,FALSE)</f>
        <v>王军宝</v>
      </c>
      <c r="K4858" s="29">
        <f>VLOOKUP(J4858,辅助信息!H:I,2,FALSE)</f>
        <v>13889142392</v>
      </c>
      <c r="L4858" s="98">
        <f>VLOOKUP(B4858,辅助信息!E:J,6,FALSE)</f>
        <v>0</v>
      </c>
      <c r="M4858" s="80">
        <v>45950</v>
      </c>
      <c r="O4858" s="51">
        <f ca="1" t="shared" si="234"/>
        <v>0</v>
      </c>
      <c r="P4858" s="51">
        <f ca="1" t="shared" si="235"/>
        <v>2</v>
      </c>
      <c r="Q4858" s="18" t="str">
        <f>VLOOKUP(B4858,辅助信息!E:M,9,FALSE)</f>
        <v>ZTWM-CDGS-XS-2025-0156-五冶钢构-2025年九月第一批次钢筋采购合同(三圣乡项目)-中铁物贸成都公司</v>
      </c>
      <c r="R4858" s="18" t="str">
        <f>_xlfn._xlws.FILTER(辅助信息!D:D,辅助信息!E:E=B4858)</f>
        <v>五冶钢构龙泉东洪片区（70亩、85亩）住宅商业及配套工程项目</v>
      </c>
    </row>
    <row r="4859" spans="2:18">
      <c r="B4859" s="124" t="s">
        <v>229</v>
      </c>
      <c r="C4859" s="59">
        <v>45952</v>
      </c>
      <c r="D4859" s="29" t="str">
        <f>VLOOKUP(B4859,辅助信息!E:K,7,FALSE)</f>
        <v>JWDDCD2025092400212</v>
      </c>
      <c r="E4859" s="29" t="str">
        <f>VLOOKUP(F4859,辅助信息!A:B,2,FALSE)</f>
        <v>螺纹钢</v>
      </c>
      <c r="F4859" s="29" t="s">
        <v>27</v>
      </c>
      <c r="G4859" s="25">
        <v>57</v>
      </c>
      <c r="H4859" s="123"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29" t="str">
        <f>VLOOKUP(B4859,辅助信息!E:I,3,FALSE)</f>
        <v>(五冶钢构龙泉东洪片区85亩住宅、商业及配套工程项目三标段)成都市龙泉驿外东洪路地铁2号线惠王陵地铁C口</v>
      </c>
      <c r="J4859" s="29" t="str">
        <f>VLOOKUP(B4859,辅助信息!E:I,4,FALSE)</f>
        <v>王军宝</v>
      </c>
      <c r="K4859" s="29">
        <f>VLOOKUP(J4859,辅助信息!H:I,2,FALSE)</f>
        <v>13889142392</v>
      </c>
      <c r="L4859" s="98">
        <f>VLOOKUP(B4859,辅助信息!E:J,6,FALSE)</f>
        <v>0</v>
      </c>
      <c r="M4859" s="80">
        <v>45950</v>
      </c>
      <c r="O4859" s="51">
        <f ca="1" t="shared" si="234"/>
        <v>0</v>
      </c>
      <c r="P4859" s="51">
        <f ca="1" t="shared" si="235"/>
        <v>2</v>
      </c>
      <c r="Q4859" s="18" t="str">
        <f>VLOOKUP(B4859,辅助信息!E:M,9,FALSE)</f>
        <v>ZTWM-CDGS-XS-2025-0156-五冶钢构-2025年九月第一批次钢筋采购合同(三圣乡项目)-中铁物贸成都公司</v>
      </c>
      <c r="R4859" s="18" t="str">
        <f>_xlfn._xlws.FILTER(辅助信息!D:D,辅助信息!E:E=B4859)</f>
        <v>五冶钢构龙泉东洪片区（70亩、85亩）住宅商业及配套工程项目</v>
      </c>
    </row>
    <row r="4860" spans="2:18">
      <c r="B4860" s="124" t="s">
        <v>229</v>
      </c>
      <c r="C4860" s="59">
        <v>45952</v>
      </c>
      <c r="D4860" s="29" t="str">
        <f>VLOOKUP(B4860,辅助信息!E:K,7,FALSE)</f>
        <v>JWDDCD2025092400212</v>
      </c>
      <c r="E4860" s="29" t="str">
        <f>VLOOKUP(F4860,辅助信息!A:B,2,FALSE)</f>
        <v>螺纹钢</v>
      </c>
      <c r="F4860" s="29" t="s">
        <v>19</v>
      </c>
      <c r="G4860" s="25">
        <v>9</v>
      </c>
      <c r="H4860" s="123" t="str">
        <f>IF(SUMIFS('[1]2025年已发货'!$E:$E,'[1]2025年已发货'!$F:$F,C4864,'[1]2025年已发货'!$C:$C,F4860,'[1]2025年已发货'!$G:$G,I4860,'[1]2025年已发货'!$H:$H,J4860)=0,"未发货",SUMIFS('[1]2025年已发货'!$E:$E,'[1]2025年已发货'!$F:$F,C4864,'[1]2025年已发货'!$C:$C,F4860,'[1]2025年已发货'!$G:$G,I4860,'[1]2025年已发货'!$H:$H,J4860))</f>
        <v>未发货</v>
      </c>
      <c r="I4860" s="29" t="str">
        <f>VLOOKUP(B4860,辅助信息!E:I,3,FALSE)</f>
        <v>(五冶钢构龙泉东洪片区85亩住宅、商业及配套工程项目三标段)成都市龙泉驿外东洪路地铁2号线惠王陵地铁C口</v>
      </c>
      <c r="J4860" s="29" t="str">
        <f>VLOOKUP(B4860,辅助信息!E:I,4,FALSE)</f>
        <v>王军宝</v>
      </c>
      <c r="K4860" s="29">
        <f>VLOOKUP(J4860,辅助信息!H:I,2,FALSE)</f>
        <v>13889142392</v>
      </c>
      <c r="L4860" s="98">
        <f>VLOOKUP(B4860,辅助信息!E:J,6,FALSE)</f>
        <v>0</v>
      </c>
      <c r="M4860" s="80">
        <v>45950</v>
      </c>
      <c r="O4860" s="51">
        <f ca="1" t="shared" si="234"/>
        <v>0</v>
      </c>
      <c r="P4860" s="51">
        <f ca="1" t="shared" si="235"/>
        <v>2</v>
      </c>
      <c r="Q4860" s="18" t="str">
        <f>VLOOKUP(B4860,辅助信息!E:M,9,FALSE)</f>
        <v>ZTWM-CDGS-XS-2025-0156-五冶钢构-2025年九月第一批次钢筋采购合同(三圣乡项目)-中铁物贸成都公司</v>
      </c>
      <c r="R4860" s="18" t="str">
        <f>_xlfn._xlws.FILTER(辅助信息!D:D,辅助信息!E:E=B4860)</f>
        <v>五冶钢构龙泉东洪片区（70亩、85亩）住宅商业及配套工程项目</v>
      </c>
    </row>
    <row r="4861" spans="2:18">
      <c r="B4861" s="124" t="s">
        <v>229</v>
      </c>
      <c r="C4861" s="59">
        <v>45952</v>
      </c>
      <c r="D4861" s="29" t="str">
        <f>VLOOKUP(B4861,辅助信息!E:K,7,FALSE)</f>
        <v>JWDDCD2025092400212</v>
      </c>
      <c r="E4861" s="29" t="str">
        <f>VLOOKUP(F4861,辅助信息!A:B,2,FALSE)</f>
        <v>螺纹钢</v>
      </c>
      <c r="F4861" s="29" t="s">
        <v>32</v>
      </c>
      <c r="G4861" s="25">
        <v>6</v>
      </c>
      <c r="H4861" s="123" t="str">
        <f>IF(SUMIFS('[1]2025年已发货'!$E:$E,'[1]2025年已发货'!$F:$F,C4865,'[1]2025年已发货'!$C:$C,F4861,'[1]2025年已发货'!$G:$G,I4861,'[1]2025年已发货'!$H:$H,J4861)=0,"未发货",SUMIFS('[1]2025年已发货'!$E:$E,'[1]2025年已发货'!$F:$F,C4865,'[1]2025年已发货'!$C:$C,F4861,'[1]2025年已发货'!$G:$G,I4861,'[1]2025年已发货'!$H:$H,J4861))</f>
        <v>未发货</v>
      </c>
      <c r="I4861" s="29" t="str">
        <f>VLOOKUP(B4861,辅助信息!E:I,3,FALSE)</f>
        <v>(五冶钢构龙泉东洪片区85亩住宅、商业及配套工程项目三标段)成都市龙泉驿外东洪路地铁2号线惠王陵地铁C口</v>
      </c>
      <c r="J4861" s="29" t="str">
        <f>VLOOKUP(B4861,辅助信息!E:I,4,FALSE)</f>
        <v>王军宝</v>
      </c>
      <c r="K4861" s="29">
        <f>VLOOKUP(J4861,辅助信息!H:I,2,FALSE)</f>
        <v>13889142392</v>
      </c>
      <c r="L4861" s="98">
        <f>VLOOKUP(B4861,辅助信息!E:J,6,FALSE)</f>
        <v>0</v>
      </c>
      <c r="M4861" s="80">
        <v>45950</v>
      </c>
      <c r="O4861" s="51">
        <f ca="1" t="shared" si="234"/>
        <v>0</v>
      </c>
      <c r="P4861" s="51">
        <f ca="1" t="shared" si="235"/>
        <v>2</v>
      </c>
      <c r="Q4861" s="18" t="str">
        <f>VLOOKUP(B4861,辅助信息!E:M,9,FALSE)</f>
        <v>ZTWM-CDGS-XS-2025-0156-五冶钢构-2025年九月第一批次钢筋采购合同(三圣乡项目)-中铁物贸成都公司</v>
      </c>
      <c r="R4861" s="18" t="str">
        <f>_xlfn._xlws.FILTER(辅助信息!D:D,辅助信息!E:E=B4861)</f>
        <v>五冶钢构龙泉东洪片区（70亩、85亩）住宅商业及配套工程项目</v>
      </c>
    </row>
    <row r="4862" spans="2:18">
      <c r="B4862" s="124" t="s">
        <v>229</v>
      </c>
      <c r="C4862" s="59">
        <v>45952</v>
      </c>
      <c r="D4862" s="29" t="str">
        <f>VLOOKUP(B4862,辅助信息!E:K,7,FALSE)</f>
        <v>JWDDCD2025092400212</v>
      </c>
      <c r="E4862" s="29" t="str">
        <f>VLOOKUP(F4862,辅助信息!A:B,2,FALSE)</f>
        <v>螺纹钢</v>
      </c>
      <c r="F4862" s="29" t="s">
        <v>30</v>
      </c>
      <c r="G4862" s="25">
        <v>9</v>
      </c>
      <c r="H4862" s="123" t="str">
        <f>IF(SUMIFS('[1]2025年已发货'!$E:$E,'[1]2025年已发货'!$F:$F,C4866,'[1]2025年已发货'!$C:$C,F4862,'[1]2025年已发货'!$G:$G,I4862,'[1]2025年已发货'!$H:$H,J4862)=0,"未发货",SUMIFS('[1]2025年已发货'!$E:$E,'[1]2025年已发货'!$F:$F,C4866,'[1]2025年已发货'!$C:$C,F4862,'[1]2025年已发货'!$G:$G,I4862,'[1]2025年已发货'!$H:$H,J4862))</f>
        <v>未发货</v>
      </c>
      <c r="I4862" s="29" t="str">
        <f>VLOOKUP(B4862,辅助信息!E:I,3,FALSE)</f>
        <v>(五冶钢构龙泉东洪片区85亩住宅、商业及配套工程项目三标段)成都市龙泉驿外东洪路地铁2号线惠王陵地铁C口</v>
      </c>
      <c r="J4862" s="29" t="str">
        <f>VLOOKUP(B4862,辅助信息!E:I,4,FALSE)</f>
        <v>王军宝</v>
      </c>
      <c r="K4862" s="29">
        <f>VLOOKUP(J4862,辅助信息!H:I,2,FALSE)</f>
        <v>13889142392</v>
      </c>
      <c r="L4862" s="98">
        <f>VLOOKUP(B4862,辅助信息!E:J,6,FALSE)</f>
        <v>0</v>
      </c>
      <c r="M4862" s="80">
        <v>45950</v>
      </c>
      <c r="O4862" s="51">
        <f ca="1" t="shared" si="234"/>
        <v>0</v>
      </c>
      <c r="P4862" s="51">
        <f ca="1" t="shared" si="235"/>
        <v>2</v>
      </c>
      <c r="Q4862" s="18" t="str">
        <f>VLOOKUP(B4862,辅助信息!E:M,9,FALSE)</f>
        <v>ZTWM-CDGS-XS-2025-0156-五冶钢构-2025年九月第一批次钢筋采购合同(三圣乡项目)-中铁物贸成都公司</v>
      </c>
      <c r="R4862" s="18" t="str">
        <f>_xlfn._xlws.FILTER(辅助信息!D:D,辅助信息!E:E=B4862)</f>
        <v>五冶钢构龙泉东洪片区（70亩、85亩）住宅商业及配套工程项目</v>
      </c>
    </row>
    <row r="4863" spans="2:18">
      <c r="B4863" s="124" t="s">
        <v>229</v>
      </c>
      <c r="C4863" s="59">
        <v>45952</v>
      </c>
      <c r="D4863" s="29" t="str">
        <f>VLOOKUP(B4863,辅助信息!E:K,7,FALSE)</f>
        <v>JWDDCD2025092400212</v>
      </c>
      <c r="E4863" s="29" t="str">
        <f>VLOOKUP(F4863,辅助信息!A:B,2,FALSE)</f>
        <v>螺纹钢</v>
      </c>
      <c r="F4863" s="29" t="s">
        <v>18</v>
      </c>
      <c r="G4863" s="25">
        <v>6</v>
      </c>
      <c r="H4863" s="123"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29" t="str">
        <f>VLOOKUP(B4863,辅助信息!E:I,3,FALSE)</f>
        <v>(五冶钢构龙泉东洪片区85亩住宅、商业及配套工程项目三标段)成都市龙泉驿外东洪路地铁2号线惠王陵地铁C口</v>
      </c>
      <c r="J4863" s="29" t="str">
        <f>VLOOKUP(B4863,辅助信息!E:I,4,FALSE)</f>
        <v>王军宝</v>
      </c>
      <c r="K4863" s="29">
        <f>VLOOKUP(J4863,辅助信息!H:I,2,FALSE)</f>
        <v>13889142392</v>
      </c>
      <c r="L4863" s="98">
        <f>VLOOKUP(B4863,辅助信息!E:J,6,FALSE)</f>
        <v>0</v>
      </c>
      <c r="M4863" s="80">
        <v>45950</v>
      </c>
      <c r="O4863" s="51">
        <f ca="1" t="shared" si="234"/>
        <v>0</v>
      </c>
      <c r="P4863" s="51">
        <f ca="1" t="shared" si="235"/>
        <v>2</v>
      </c>
      <c r="Q4863" s="18" t="str">
        <f>VLOOKUP(B4863,辅助信息!E:M,9,FALSE)</f>
        <v>ZTWM-CDGS-XS-2025-0156-五冶钢构-2025年九月第一批次钢筋采购合同(三圣乡项目)-中铁物贸成都公司</v>
      </c>
      <c r="R4863" s="18" t="str">
        <f>_xlfn._xlws.FILTER(辅助信息!D:D,辅助信息!E:E=B4863)</f>
        <v>五冶钢构龙泉东洪片区（70亩、85亩）住宅商业及配套工程项目</v>
      </c>
    </row>
    <row r="4864" spans="2:18">
      <c r="B4864" s="124" t="s">
        <v>229</v>
      </c>
      <c r="C4864" s="59">
        <v>45952</v>
      </c>
      <c r="D4864" s="29" t="str">
        <f>VLOOKUP(B4864,辅助信息!E:K,7,FALSE)</f>
        <v>JWDDCD2025092400212</v>
      </c>
      <c r="E4864" s="29" t="str">
        <f>VLOOKUP(F4864,辅助信息!A:B,2,FALSE)</f>
        <v>螺纹钢</v>
      </c>
      <c r="F4864" s="29" t="s">
        <v>66</v>
      </c>
      <c r="G4864" s="25">
        <v>6</v>
      </c>
      <c r="H4864" s="123"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29" t="str">
        <f>VLOOKUP(B4864,辅助信息!E:I,3,FALSE)</f>
        <v>(五冶钢构龙泉东洪片区85亩住宅、商业及配套工程项目三标段)成都市龙泉驿外东洪路地铁2号线惠王陵地铁C口</v>
      </c>
      <c r="J4864" s="29" t="str">
        <f>VLOOKUP(B4864,辅助信息!E:I,4,FALSE)</f>
        <v>王军宝</v>
      </c>
      <c r="K4864" s="29">
        <f>VLOOKUP(J4864,辅助信息!H:I,2,FALSE)</f>
        <v>13889142392</v>
      </c>
      <c r="L4864" s="98">
        <f>VLOOKUP(B4864,辅助信息!E:J,6,FALSE)</f>
        <v>0</v>
      </c>
      <c r="M4864" s="80">
        <v>45950</v>
      </c>
      <c r="O4864" s="51">
        <f ca="1" t="shared" si="234"/>
        <v>0</v>
      </c>
      <c r="P4864" s="51">
        <f ca="1" t="shared" si="235"/>
        <v>2</v>
      </c>
      <c r="Q4864" s="18" t="str">
        <f>VLOOKUP(B4864,辅助信息!E:M,9,FALSE)</f>
        <v>ZTWM-CDGS-XS-2025-0156-五冶钢构-2025年九月第一批次钢筋采购合同(三圣乡项目)-中铁物贸成都公司</v>
      </c>
      <c r="R4864" s="18" t="str">
        <f>_xlfn._xlws.FILTER(辅助信息!D:D,辅助信息!E:E=B4864)</f>
        <v>五冶钢构龙泉东洪片区（70亩、85亩）住宅商业及配套工程项目</v>
      </c>
    </row>
    <row r="4865" spans="2:18">
      <c r="B4865" s="124" t="s">
        <v>229</v>
      </c>
      <c r="C4865" s="59">
        <v>45952</v>
      </c>
      <c r="D4865" s="29" t="str">
        <f>VLOOKUP(B4865,辅助信息!E:K,7,FALSE)</f>
        <v>JWDDCD2025092400212</v>
      </c>
      <c r="E4865" s="29" t="str">
        <f>VLOOKUP(F4865,辅助信息!A:B,2,FALSE)</f>
        <v>螺纹钢</v>
      </c>
      <c r="F4865" s="29" t="s">
        <v>58</v>
      </c>
      <c r="G4865" s="25">
        <v>6</v>
      </c>
      <c r="H4865" s="123"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29" t="str">
        <f>VLOOKUP(B4865,辅助信息!E:I,3,FALSE)</f>
        <v>(五冶钢构龙泉东洪片区85亩住宅、商业及配套工程项目三标段)成都市龙泉驿外东洪路地铁2号线惠王陵地铁C口</v>
      </c>
      <c r="J4865" s="29" t="str">
        <f>VLOOKUP(B4865,辅助信息!E:I,4,FALSE)</f>
        <v>王军宝</v>
      </c>
      <c r="K4865" s="29">
        <f>VLOOKUP(J4865,辅助信息!H:I,2,FALSE)</f>
        <v>13889142392</v>
      </c>
      <c r="L4865" s="98">
        <f>VLOOKUP(B4865,辅助信息!E:J,6,FALSE)</f>
        <v>0</v>
      </c>
      <c r="M4865" s="80">
        <v>45950</v>
      </c>
      <c r="O4865" s="51">
        <f ca="1" t="shared" si="234"/>
        <v>0</v>
      </c>
      <c r="P4865" s="51">
        <f ca="1" t="shared" si="235"/>
        <v>2</v>
      </c>
      <c r="Q4865" s="18" t="str">
        <f>VLOOKUP(B4865,辅助信息!E:M,9,FALSE)</f>
        <v>ZTWM-CDGS-XS-2025-0156-五冶钢构-2025年九月第一批次钢筋采购合同(三圣乡项目)-中铁物贸成都公司</v>
      </c>
      <c r="R4865" s="18" t="str">
        <f>_xlfn._xlws.FILTER(辅助信息!D:D,辅助信息!E:E=B4865)</f>
        <v>五冶钢构龙泉东洪片区（70亩、85亩）住宅商业及配套工程项目</v>
      </c>
    </row>
    <row r="4866" spans="2:18">
      <c r="B4866" s="124" t="s">
        <v>229</v>
      </c>
      <c r="C4866" s="59">
        <v>45952</v>
      </c>
      <c r="D4866" s="29" t="str">
        <f>VLOOKUP(B4866,辅助信息!E:K,7,FALSE)</f>
        <v>JWDDCD2025092400212</v>
      </c>
      <c r="E4866" s="29" t="str">
        <f>VLOOKUP(F4866,辅助信息!A:B,2,FALSE)</f>
        <v>螺纹钢</v>
      </c>
      <c r="F4866" s="29" t="s">
        <v>46</v>
      </c>
      <c r="G4866" s="25">
        <v>9</v>
      </c>
      <c r="H4866" s="123"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29" t="str">
        <f>VLOOKUP(B4866,辅助信息!E:I,3,FALSE)</f>
        <v>(五冶钢构龙泉东洪片区85亩住宅、商业及配套工程项目三标段)成都市龙泉驿外东洪路地铁2号线惠王陵地铁C口</v>
      </c>
      <c r="J4866" s="29" t="str">
        <f>VLOOKUP(B4866,辅助信息!E:I,4,FALSE)</f>
        <v>王军宝</v>
      </c>
      <c r="K4866" s="29">
        <f>VLOOKUP(J4866,辅助信息!H:I,2,FALSE)</f>
        <v>13889142392</v>
      </c>
      <c r="L4866" s="98">
        <f>VLOOKUP(B4866,辅助信息!E:J,6,FALSE)</f>
        <v>0</v>
      </c>
      <c r="M4866" s="80">
        <v>45950</v>
      </c>
      <c r="O4866" s="51">
        <f ca="1" t="shared" si="234"/>
        <v>0</v>
      </c>
      <c r="P4866" s="51">
        <f ca="1" t="shared" si="235"/>
        <v>2</v>
      </c>
      <c r="Q4866" s="18" t="str">
        <f>VLOOKUP(B4866,辅助信息!E:M,9,FALSE)</f>
        <v>ZTWM-CDGS-XS-2025-0156-五冶钢构-2025年九月第一批次钢筋采购合同(三圣乡项目)-中铁物贸成都公司</v>
      </c>
      <c r="R4866" s="18" t="str">
        <f>_xlfn._xlws.FILTER(辅助信息!D:D,辅助信息!E:E=B4866)</f>
        <v>五冶钢构龙泉东洪片区（70亩、85亩）住宅商业及配套工程项目</v>
      </c>
    </row>
    <row r="4867" spans="2:18">
      <c r="B4867" s="124" t="s">
        <v>229</v>
      </c>
      <c r="C4867" s="59">
        <v>45952</v>
      </c>
      <c r="D4867" s="29" t="str">
        <f>VLOOKUP(B4867,辅助信息!E:K,7,FALSE)</f>
        <v>JWDDCD2025092400212</v>
      </c>
      <c r="E4867" s="29" t="str">
        <f>VLOOKUP(F4867,辅助信息!A:B,2,FALSE)</f>
        <v>螺纹钢</v>
      </c>
      <c r="F4867" s="29" t="s">
        <v>22</v>
      </c>
      <c r="G4867" s="25">
        <v>21</v>
      </c>
      <c r="H4867" s="123"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29" t="str">
        <f>VLOOKUP(B4867,辅助信息!E:I,3,FALSE)</f>
        <v>(五冶钢构龙泉东洪片区85亩住宅、商业及配套工程项目三标段)成都市龙泉驿外东洪路地铁2号线惠王陵地铁C口</v>
      </c>
      <c r="J4867" s="29" t="str">
        <f>VLOOKUP(B4867,辅助信息!E:I,4,FALSE)</f>
        <v>王军宝</v>
      </c>
      <c r="K4867" s="29">
        <f>VLOOKUP(J4867,辅助信息!H:I,2,FALSE)</f>
        <v>13889142392</v>
      </c>
      <c r="L4867" s="98">
        <f>VLOOKUP(B4867,辅助信息!E:J,6,FALSE)</f>
        <v>0</v>
      </c>
      <c r="M4867" s="80">
        <v>45950</v>
      </c>
      <c r="O4867" s="51">
        <f ca="1">IF(OR(M4867="",N4867&lt;&gt;""),"",MAX(M4867-TODAY(),0))</f>
        <v>0</v>
      </c>
      <c r="P4867" s="51">
        <f ca="1">IF(M4867="","",IF(N4867&lt;&gt;"",MAX(N4867-M4867,0),IF(TODAY()&gt;M4867,TODAY()-M4867,0)))</f>
        <v>2</v>
      </c>
      <c r="Q4867" s="18" t="str">
        <f>VLOOKUP(B4867,辅助信息!E:M,9,FALSE)</f>
        <v>ZTWM-CDGS-XS-2025-0156-五冶钢构-2025年九月第一批次钢筋采购合同(三圣乡项目)-中铁物贸成都公司</v>
      </c>
      <c r="R4867" s="18" t="str">
        <f>_xlfn._xlws.FILTER(辅助信息!D:D,辅助信息!E:E=B4867)</f>
        <v>五冶钢构龙泉东洪片区（70亩、85亩）住宅商业及配套工程项目</v>
      </c>
    </row>
    <row r="4868" spans="2:18">
      <c r="B4868" s="145" t="s">
        <v>203</v>
      </c>
      <c r="C4868" s="59">
        <v>45953</v>
      </c>
      <c r="D4868" s="146" t="str">
        <f>VLOOKUP(B4868,辅助信息!E:K,7,FALSE)</f>
        <v>JWDDCD2025102100479</v>
      </c>
      <c r="E4868" s="146" t="str">
        <f>VLOOKUP(F4868,辅助信息!A:B,2,FALSE)</f>
        <v>高线</v>
      </c>
      <c r="F4868" s="146" t="s">
        <v>57</v>
      </c>
      <c r="G4868" s="147">
        <v>4</v>
      </c>
      <c r="H4868" s="148"/>
      <c r="I4868" s="146" t="str">
        <f>VLOOKUP(B4868,辅助信息!E:I,3,FALSE)</f>
        <v>(五冶建设空港兴城怡心街道83亩项目)成都市双流区怡心街道高峰社区一组剑和路一段空港兴城怡心街道83亩项目中国五冶项目部</v>
      </c>
      <c r="J4868" s="146" t="str">
        <f>VLOOKUP(B4868,辅助信息!E:I,4,FALSE)</f>
        <v>王刚</v>
      </c>
      <c r="K4868" s="146">
        <f>VLOOKUP(J4868,辅助信息!H:I,2,FALSE)</f>
        <v>15881190525</v>
      </c>
      <c r="L4868" s="14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1" t="str">
        <f ca="1">IF(OR(M4868="",N4868&lt;&gt;""),"",MAX(M4868-TODAY(),0))</f>
        <v/>
      </c>
      <c r="P4868" s="51" t="str">
        <f ca="1">IF(M4868="","",IF(N4868&lt;&gt;"",MAX(N4868-M4868,0),IF(TODAY()&gt;M4868,TODAY()-M4868,0)))</f>
        <v/>
      </c>
      <c r="Q4868" s="18" t="str">
        <f>VLOOKUP(B4868,辅助信息!E:M,9,FALSE)</f>
        <v>ZTWM-CDGS-XS-2025-0073-五冶天府-成都怡心湖片区及龙泉驿医院等项目</v>
      </c>
      <c r="R4868" s="18" t="str">
        <f>_xlfn._xlws.FILTER(辅助信息!D:D,辅助信息!E:E=B4868)</f>
        <v>五冶建设成都怡心湖片区及龙泉驿医院等项目</v>
      </c>
    </row>
    <row r="4869" spans="2:18">
      <c r="B4869" s="145" t="s">
        <v>203</v>
      </c>
      <c r="C4869" s="59">
        <v>45953</v>
      </c>
      <c r="D4869" s="146" t="str">
        <f>VLOOKUP(B4869,辅助信息!E:K,7,FALSE)</f>
        <v>JWDDCD2025102100479</v>
      </c>
      <c r="E4869" s="146" t="str">
        <f>VLOOKUP(F4869,辅助信息!A:B,2,FALSE)</f>
        <v>盘螺</v>
      </c>
      <c r="F4869" s="146" t="s">
        <v>40</v>
      </c>
      <c r="G4869" s="147">
        <v>8</v>
      </c>
      <c r="H4869" s="148"/>
      <c r="I4869" s="146" t="str">
        <f>VLOOKUP(B4869,辅助信息!E:I,3,FALSE)</f>
        <v>(五冶建设空港兴城怡心街道83亩项目)成都市双流区怡心街道高峰社区一组剑和路一段空港兴城怡心街道83亩项目中国五冶项目部</v>
      </c>
      <c r="J4869" s="146" t="str">
        <f>VLOOKUP(B4869,辅助信息!E:I,4,FALSE)</f>
        <v>王刚</v>
      </c>
      <c r="K4869" s="146">
        <f>VLOOKUP(J4869,辅助信息!H:I,2,FALSE)</f>
        <v>15881190525</v>
      </c>
      <c r="L4869" s="14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1" t="str">
        <f ca="1">IF(OR(M4869="",N4869&lt;&gt;""),"",MAX(M4869-TODAY(),0))</f>
        <v/>
      </c>
      <c r="P4869" s="51" t="str">
        <f ca="1">IF(M4869="","",IF(N4869&lt;&gt;"",MAX(N4869-M4869,0),IF(TODAY()&gt;M4869,TODAY()-M4869,0)))</f>
        <v/>
      </c>
      <c r="Q4869" s="18" t="str">
        <f>VLOOKUP(B4869,辅助信息!E:M,9,FALSE)</f>
        <v>ZTWM-CDGS-XS-2025-0073-五冶天府-成都怡心湖片区及龙泉驿医院等项目</v>
      </c>
      <c r="R4869" s="18" t="str">
        <f>_xlfn._xlws.FILTER(辅助信息!D:D,辅助信息!E:E=B4869)</f>
        <v>五冶建设成都怡心湖片区及龙泉驿医院等项目</v>
      </c>
    </row>
    <row r="4870" spans="2:18">
      <c r="B4870" s="145" t="s">
        <v>203</v>
      </c>
      <c r="C4870" s="59">
        <v>45953</v>
      </c>
      <c r="D4870" s="146" t="str">
        <f>VLOOKUP(B4870,辅助信息!E:K,7,FALSE)</f>
        <v>JWDDCD2025102100479</v>
      </c>
      <c r="E4870" s="146" t="str">
        <f>VLOOKUP(F4870,辅助信息!A:B,2,FALSE)</f>
        <v>螺纹钢</v>
      </c>
      <c r="F4870" s="146" t="s">
        <v>27</v>
      </c>
      <c r="G4870" s="147">
        <v>32</v>
      </c>
      <c r="H4870" s="148"/>
      <c r="I4870" s="146" t="str">
        <f>VLOOKUP(B4870,辅助信息!E:I,3,FALSE)</f>
        <v>(五冶建设空港兴城怡心街道83亩项目)成都市双流区怡心街道高峰社区一组剑和路一段空港兴城怡心街道83亩项目中国五冶项目部</v>
      </c>
      <c r="J4870" s="146" t="str">
        <f>VLOOKUP(B4870,辅助信息!E:I,4,FALSE)</f>
        <v>王刚</v>
      </c>
      <c r="K4870" s="146">
        <f>VLOOKUP(J4870,辅助信息!H:I,2,FALSE)</f>
        <v>15881190525</v>
      </c>
      <c r="L4870" s="14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1" t="str">
        <f ca="1">IF(OR(M4870="",N4870&lt;&gt;""),"",MAX(M4870-TODAY(),0))</f>
        <v/>
      </c>
      <c r="P4870" s="51" t="str">
        <f ca="1">IF(M4870="","",IF(N4870&lt;&gt;"",MAX(N4870-M4870,0),IF(TODAY()&gt;M4870,TODAY()-M4870,0)))</f>
        <v/>
      </c>
      <c r="Q4870" s="18" t="str">
        <f>VLOOKUP(B4870,辅助信息!E:M,9,FALSE)</f>
        <v>ZTWM-CDGS-XS-2025-0073-五冶天府-成都怡心湖片区及龙泉驿医院等项目</v>
      </c>
      <c r="R4870" s="18" t="str">
        <f>_xlfn._xlws.FILTER(辅助信息!D:D,辅助信息!E:E=B4870)</f>
        <v>五冶建设成都怡心湖片区及龙泉驿医院等项目</v>
      </c>
    </row>
    <row r="4871" spans="2:18">
      <c r="B4871" s="145" t="s">
        <v>203</v>
      </c>
      <c r="C4871" s="59">
        <v>45953</v>
      </c>
      <c r="D4871" s="146" t="str">
        <f>VLOOKUP(B4871,辅助信息!E:K,7,FALSE)</f>
        <v>JWDDCD2025102100479</v>
      </c>
      <c r="E4871" s="146" t="str">
        <f>VLOOKUP(F4871,辅助信息!A:B,2,FALSE)</f>
        <v>螺纹钢</v>
      </c>
      <c r="F4871" s="146" t="s">
        <v>19</v>
      </c>
      <c r="G4871" s="147">
        <v>42</v>
      </c>
      <c r="H4871" s="148"/>
      <c r="I4871" s="146" t="str">
        <f>VLOOKUP(B4871,辅助信息!E:I,3,FALSE)</f>
        <v>(五冶建设空港兴城怡心街道83亩项目)成都市双流区怡心街道高峰社区一组剑和路一段空港兴城怡心街道83亩项目中国五冶项目部</v>
      </c>
      <c r="J4871" s="146" t="str">
        <f>VLOOKUP(B4871,辅助信息!E:I,4,FALSE)</f>
        <v>王刚</v>
      </c>
      <c r="K4871" s="146">
        <f>VLOOKUP(J4871,辅助信息!H:I,2,FALSE)</f>
        <v>15881190525</v>
      </c>
      <c r="L4871" s="14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1" t="str">
        <f ca="1">IF(OR(M4871="",N4871&lt;&gt;""),"",MAX(M4871-TODAY(),0))</f>
        <v/>
      </c>
      <c r="P4871" s="51" t="str">
        <f ca="1">IF(M4871="","",IF(N4871&lt;&gt;"",MAX(N4871-M4871,0),IF(TODAY()&gt;M4871,TODAY()-M4871,0)))</f>
        <v/>
      </c>
      <c r="Q4871" s="18" t="str">
        <f>VLOOKUP(B4871,辅助信息!E:M,9,FALSE)</f>
        <v>ZTWM-CDGS-XS-2025-0073-五冶天府-成都怡心湖片区及龙泉驿医院等项目</v>
      </c>
      <c r="R4871" s="18" t="str">
        <f>_xlfn._xlws.FILTER(辅助信息!D:D,辅助信息!E:E=B4871)</f>
        <v>五冶建设成都怡心湖片区及龙泉驿医院等项目</v>
      </c>
    </row>
    <row r="4872" spans="2:18">
      <c r="B4872" s="145" t="s">
        <v>203</v>
      </c>
      <c r="C4872" s="59">
        <v>45953</v>
      </c>
      <c r="D4872" s="146" t="str">
        <f>VLOOKUP(B4872,辅助信息!E:K,7,FALSE)</f>
        <v>JWDDCD2025102100479</v>
      </c>
      <c r="E4872" s="146" t="str">
        <f>VLOOKUP(F4872,辅助信息!A:B,2,FALSE)</f>
        <v>螺纹钢</v>
      </c>
      <c r="F4872" s="146" t="s">
        <v>32</v>
      </c>
      <c r="G4872" s="147">
        <v>10</v>
      </c>
      <c r="H4872" s="148"/>
      <c r="I4872" s="146" t="str">
        <f>VLOOKUP(B4872,辅助信息!E:I,3,FALSE)</f>
        <v>(五冶建设空港兴城怡心街道83亩项目)成都市双流区怡心街道高峰社区一组剑和路一段空港兴城怡心街道83亩项目中国五冶项目部</v>
      </c>
      <c r="J4872" s="146" t="str">
        <f>VLOOKUP(B4872,辅助信息!E:I,4,FALSE)</f>
        <v>王刚</v>
      </c>
      <c r="K4872" s="146">
        <f>VLOOKUP(J4872,辅助信息!H:I,2,FALSE)</f>
        <v>15881190525</v>
      </c>
      <c r="L4872" s="14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1" t="str">
        <f ca="1">IF(OR(M4872="",N4872&lt;&gt;""),"",MAX(M4872-TODAY(),0))</f>
        <v/>
      </c>
      <c r="P4872" s="51" t="str">
        <f ca="1">IF(M4872="","",IF(N4872&lt;&gt;"",MAX(N4872-M4872,0),IF(TODAY()&gt;M4872,TODAY()-M4872,0)))</f>
        <v/>
      </c>
      <c r="Q4872" s="18" t="str">
        <f>VLOOKUP(B4872,辅助信息!E:M,9,FALSE)</f>
        <v>ZTWM-CDGS-XS-2025-0073-五冶天府-成都怡心湖片区及龙泉驿医院等项目</v>
      </c>
      <c r="R4872" s="18" t="str">
        <f>_xlfn._xlws.FILTER(辅助信息!D:D,辅助信息!E:E=B4872)</f>
        <v>五冶建设成都怡心湖片区及龙泉驿医院等项目</v>
      </c>
    </row>
    <row r="4873" spans="2:18">
      <c r="B4873" s="145" t="s">
        <v>203</v>
      </c>
      <c r="C4873" s="59">
        <v>45953</v>
      </c>
      <c r="D4873" s="146" t="str">
        <f>VLOOKUP(B4873,辅助信息!E:K,7,FALSE)</f>
        <v>JWDDCD2025102100479</v>
      </c>
      <c r="E4873" s="146" t="str">
        <f>VLOOKUP(F4873,辅助信息!A:B,2,FALSE)</f>
        <v>螺纹钢</v>
      </c>
      <c r="F4873" s="146" t="s">
        <v>30</v>
      </c>
      <c r="G4873" s="147">
        <v>20</v>
      </c>
      <c r="H4873" s="148"/>
      <c r="I4873" s="146" t="str">
        <f>VLOOKUP(B4873,辅助信息!E:I,3,FALSE)</f>
        <v>(五冶建设空港兴城怡心街道83亩项目)成都市双流区怡心街道高峰社区一组剑和路一段空港兴城怡心街道83亩项目中国五冶项目部</v>
      </c>
      <c r="J4873" s="146" t="str">
        <f>VLOOKUP(B4873,辅助信息!E:I,4,FALSE)</f>
        <v>王刚</v>
      </c>
      <c r="K4873" s="146">
        <f>VLOOKUP(J4873,辅助信息!H:I,2,FALSE)</f>
        <v>15881190525</v>
      </c>
      <c r="L4873" s="14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1" t="str">
        <f ca="1">IF(OR(M4873="",N4873&lt;&gt;""),"",MAX(M4873-TODAY(),0))</f>
        <v/>
      </c>
      <c r="P4873" s="51" t="str">
        <f ca="1">IF(M4873="","",IF(N4873&lt;&gt;"",MAX(N4873-M4873,0),IF(TODAY()&gt;M4873,TODAY()-M4873,0)))</f>
        <v/>
      </c>
      <c r="Q4873" s="18" t="str">
        <f>VLOOKUP(B4873,辅助信息!E:M,9,FALSE)</f>
        <v>ZTWM-CDGS-XS-2025-0073-五冶天府-成都怡心湖片区及龙泉驿医院等项目</v>
      </c>
      <c r="R4873" s="18" t="str">
        <f>_xlfn._xlws.FILTER(辅助信息!D:D,辅助信息!E:E=B4873)</f>
        <v>五冶建设成都怡心湖片区及龙泉驿医院等项目</v>
      </c>
    </row>
    <row r="4874" spans="2:18">
      <c r="B4874" s="145" t="s">
        <v>203</v>
      </c>
      <c r="C4874" s="59">
        <v>45953</v>
      </c>
      <c r="D4874" s="146" t="str">
        <f>VLOOKUP(B4874,辅助信息!E:K,7,FALSE)</f>
        <v>JWDDCD2025102100479</v>
      </c>
      <c r="E4874" s="146" t="str">
        <f>VLOOKUP(F4874,辅助信息!A:B,2,FALSE)</f>
        <v>螺纹钢</v>
      </c>
      <c r="F4874" s="146" t="s">
        <v>33</v>
      </c>
      <c r="G4874" s="147">
        <v>30</v>
      </c>
      <c r="H4874" s="148"/>
      <c r="I4874" s="146" t="str">
        <f>VLOOKUP(B4874,辅助信息!E:I,3,FALSE)</f>
        <v>(五冶建设空港兴城怡心街道83亩项目)成都市双流区怡心街道高峰社区一组剑和路一段空港兴城怡心街道83亩项目中国五冶项目部</v>
      </c>
      <c r="J4874" s="146" t="str">
        <f>VLOOKUP(B4874,辅助信息!E:I,4,FALSE)</f>
        <v>王刚</v>
      </c>
      <c r="K4874" s="146">
        <f>VLOOKUP(J4874,辅助信息!H:I,2,FALSE)</f>
        <v>15881190525</v>
      </c>
      <c r="L4874" s="14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1" t="str">
        <f ca="1">IF(OR(M4874="",N4874&lt;&gt;""),"",MAX(M4874-TODAY(),0))</f>
        <v/>
      </c>
      <c r="P4874" s="51" t="str">
        <f ca="1">IF(M4874="","",IF(N4874&lt;&gt;"",MAX(N4874-M4874,0),IF(TODAY()&gt;M4874,TODAY()-M4874,0)))</f>
        <v/>
      </c>
      <c r="Q4874" s="18" t="str">
        <f>VLOOKUP(B4874,辅助信息!E:M,9,FALSE)</f>
        <v>ZTWM-CDGS-XS-2025-0073-五冶天府-成都怡心湖片区及龙泉驿医院等项目</v>
      </c>
      <c r="R4874" s="18" t="str">
        <f>_xlfn._xlws.FILTER(辅助信息!D:D,辅助信息!E:E=B4874)</f>
        <v>五冶建设成都怡心湖片区及龙泉驿医院等项目</v>
      </c>
    </row>
    <row r="4875" spans="2:18">
      <c r="B4875" s="145" t="s">
        <v>203</v>
      </c>
      <c r="C4875" s="59">
        <v>45953</v>
      </c>
      <c r="D4875" s="146" t="str">
        <f>VLOOKUP(B4875,辅助信息!E:K,7,FALSE)</f>
        <v>JWDDCD2025102100479</v>
      </c>
      <c r="E4875" s="146" t="str">
        <f>VLOOKUP(F4875,辅助信息!A:B,2,FALSE)</f>
        <v>螺纹钢</v>
      </c>
      <c r="F4875" s="146" t="s">
        <v>28</v>
      </c>
      <c r="G4875" s="147">
        <v>5</v>
      </c>
      <c r="H4875" s="148"/>
      <c r="I4875" s="146" t="str">
        <f>VLOOKUP(B4875,辅助信息!E:I,3,FALSE)</f>
        <v>(五冶建设空港兴城怡心街道83亩项目)成都市双流区怡心街道高峰社区一组剑和路一段空港兴城怡心街道83亩项目中国五冶项目部</v>
      </c>
      <c r="J4875" s="146" t="str">
        <f>VLOOKUP(B4875,辅助信息!E:I,4,FALSE)</f>
        <v>王刚</v>
      </c>
      <c r="K4875" s="146">
        <f>VLOOKUP(J4875,辅助信息!H:I,2,FALSE)</f>
        <v>15881190525</v>
      </c>
      <c r="L4875" s="14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1" t="str">
        <f ca="1">IF(OR(M4875="",N4875&lt;&gt;""),"",MAX(M4875-TODAY(),0))</f>
        <v/>
      </c>
      <c r="P4875" s="51" t="str">
        <f ca="1">IF(M4875="","",IF(N4875&lt;&gt;"",MAX(N4875-M4875,0),IF(TODAY()&gt;M4875,TODAY()-M4875,0)))</f>
        <v/>
      </c>
      <c r="Q4875" s="18" t="str">
        <f>VLOOKUP(B4875,辅助信息!E:M,9,FALSE)</f>
        <v>ZTWM-CDGS-XS-2025-0073-五冶天府-成都怡心湖片区及龙泉驿医院等项目</v>
      </c>
      <c r="R4875" s="18" t="str">
        <f>_xlfn._xlws.FILTER(辅助信息!D:D,辅助信息!E:E=B4875)</f>
        <v>五冶建设成都怡心湖片区及龙泉驿医院等项目</v>
      </c>
    </row>
    <row r="4876" spans="2:18">
      <c r="B4876" s="145" t="s">
        <v>203</v>
      </c>
      <c r="C4876" s="59">
        <v>45953</v>
      </c>
      <c r="D4876" s="146" t="str">
        <f>VLOOKUP(B4876,辅助信息!E:K,7,FALSE)</f>
        <v>JWDDCD2025102100479</v>
      </c>
      <c r="E4876" s="146" t="str">
        <f>VLOOKUP(F4876,辅助信息!A:B,2,FALSE)</f>
        <v>螺纹钢</v>
      </c>
      <c r="F4876" s="146" t="s">
        <v>18</v>
      </c>
      <c r="G4876" s="147">
        <v>5</v>
      </c>
      <c r="H4876" s="148"/>
      <c r="I4876" s="146" t="str">
        <f>VLOOKUP(B4876,辅助信息!E:I,3,FALSE)</f>
        <v>(五冶建设空港兴城怡心街道83亩项目)成都市双流区怡心街道高峰社区一组剑和路一段空港兴城怡心街道83亩项目中国五冶项目部</v>
      </c>
      <c r="J4876" s="146" t="str">
        <f>VLOOKUP(B4876,辅助信息!E:I,4,FALSE)</f>
        <v>王刚</v>
      </c>
      <c r="K4876" s="146">
        <f>VLOOKUP(J4876,辅助信息!H:I,2,FALSE)</f>
        <v>15881190525</v>
      </c>
      <c r="L4876" s="14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1" t="str">
        <f ca="1">IF(OR(M4876="",N4876&lt;&gt;""),"",MAX(M4876-TODAY(),0))</f>
        <v/>
      </c>
      <c r="P4876" s="51" t="str">
        <f ca="1">IF(M4876="","",IF(N4876&lt;&gt;"",MAX(N4876-M4876,0),IF(TODAY()&gt;M4876,TODAY()-M4876,0)))</f>
        <v/>
      </c>
      <c r="Q4876" s="18" t="str">
        <f>VLOOKUP(B4876,辅助信息!E:M,9,FALSE)</f>
        <v>ZTWM-CDGS-XS-2025-0073-五冶天府-成都怡心湖片区及龙泉驿医院等项目</v>
      </c>
      <c r="R4876" s="18" t="str">
        <f>_xlfn._xlws.FILTER(辅助信息!D:D,辅助信息!E:E=B4876)</f>
        <v>五冶建设成都怡心湖片区及龙泉驿医院等项目</v>
      </c>
    </row>
    <row r="4877" spans="2:18">
      <c r="B4877" s="145" t="s">
        <v>203</v>
      </c>
      <c r="C4877" s="59">
        <v>45953</v>
      </c>
      <c r="D4877" s="146" t="str">
        <f>VLOOKUP(B4877,辅助信息!E:K,7,FALSE)</f>
        <v>JWDDCD2025102100479</v>
      </c>
      <c r="E4877" s="146" t="str">
        <f>VLOOKUP(F4877,辅助信息!A:B,2,FALSE)</f>
        <v>螺纹钢</v>
      </c>
      <c r="F4877" s="146" t="s">
        <v>66</v>
      </c>
      <c r="G4877" s="147">
        <v>20</v>
      </c>
      <c r="H4877" s="148"/>
      <c r="I4877" s="146" t="str">
        <f>VLOOKUP(B4877,辅助信息!E:I,3,FALSE)</f>
        <v>(五冶建设空港兴城怡心街道83亩项目)成都市双流区怡心街道高峰社区一组剑和路一段空港兴城怡心街道83亩项目中国五冶项目部</v>
      </c>
      <c r="J4877" s="146" t="str">
        <f>VLOOKUP(B4877,辅助信息!E:I,4,FALSE)</f>
        <v>王刚</v>
      </c>
      <c r="K4877" s="146">
        <f>VLOOKUP(J4877,辅助信息!H:I,2,FALSE)</f>
        <v>15881190525</v>
      </c>
      <c r="L4877" s="14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1" t="str">
        <f ca="1">IF(OR(M4877="",N4877&lt;&gt;""),"",MAX(M4877-TODAY(),0))</f>
        <v/>
      </c>
      <c r="P4877" s="51" t="str">
        <f ca="1">IF(M4877="","",IF(N4877&lt;&gt;"",MAX(N4877-M4877,0),IF(TODAY()&gt;M4877,TODAY()-M4877,0)))</f>
        <v/>
      </c>
      <c r="Q4877" s="18" t="str">
        <f>VLOOKUP(B4877,辅助信息!E:M,9,FALSE)</f>
        <v>ZTWM-CDGS-XS-2025-0073-五冶天府-成都怡心湖片区及龙泉驿医院等项目</v>
      </c>
      <c r="R4877" s="18" t="str">
        <f>_xlfn._xlws.FILTER(辅助信息!D:D,辅助信息!E:E=B4877)</f>
        <v>五冶建设成都怡心湖片区及龙泉驿医院等项目</v>
      </c>
    </row>
  </sheetData>
  <protectedRanges>
    <protectedRange sqref="M3348:M3353" name="区域1"/>
  </protectedRanges>
  <autoFilter ref="A1:Q4867">
    <filterColumn colId="2">
      <filters>
        <dateGroupItem year="2025" month="10" day="22"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42" operator="lessThan">
      <formula>TODAY()</formula>
    </cfRule>
  </conditionalFormatting>
  <conditionalFormatting sqref="L32:O32">
    <cfRule type="containsText" dxfId="1" priority="1949" operator="between" text="送货车型9.6米">
      <formula>NOT(ISERROR(SEARCH("送货车型9.6米",L32)))</formula>
    </cfRule>
  </conditionalFormatting>
  <conditionalFormatting sqref="L40:O40">
    <cfRule type="containsText" dxfId="1" priority="1946" operator="between" text="送货车型9.6米">
      <formula>NOT(ISERROR(SEARCH("送货车型9.6米",L40)))</formula>
    </cfRule>
  </conditionalFormatting>
  <conditionalFormatting sqref="L45:O45">
    <cfRule type="containsText" dxfId="1" priority="1948" operator="between" text="送货车型9.6米">
      <formula>NOT(ISERROR(SEARCH("送货车型9.6米",L45)))</formula>
    </cfRule>
  </conditionalFormatting>
  <conditionalFormatting sqref="L50:O50">
    <cfRule type="containsText" dxfId="1" priority="1945" operator="between" text="送货车型9.6米">
      <formula>NOT(ISERROR(SEARCH("送货车型9.6米",L50)))</formula>
    </cfRule>
  </conditionalFormatting>
  <conditionalFormatting sqref="L85:O85">
    <cfRule type="containsText" dxfId="1" priority="1940" operator="between" text="送货车型9.6米">
      <formula>NOT(ISERROR(SEARCH("送货车型9.6米",L85)))</formula>
    </cfRule>
  </conditionalFormatting>
  <conditionalFormatting sqref="L89:O89">
    <cfRule type="containsText" dxfId="1" priority="1939" operator="between" text="送货车型9.6米">
      <formula>NOT(ISERROR(SEARCH("送货车型9.6米",L89)))</formula>
    </cfRule>
  </conditionalFormatting>
  <conditionalFormatting sqref="L166:O166">
    <cfRule type="containsText" dxfId="1" priority="1935" operator="between" text="送货车型9.6米">
      <formula>NOT(ISERROR(SEARCH("送货车型9.6米",L166)))</formula>
    </cfRule>
  </conditionalFormatting>
  <conditionalFormatting sqref="L178:O178">
    <cfRule type="containsText" dxfId="1" priority="1930" operator="between" text="送货车型9.6米">
      <formula>NOT(ISERROR(SEARCH("送货车型9.6米",L178)))</formula>
    </cfRule>
  </conditionalFormatting>
  <conditionalFormatting sqref="L193:O193">
    <cfRule type="containsText" dxfId="1" priority="1927" operator="between" text="送货车型9.6米">
      <formula>NOT(ISERROR(SEARCH("送货车型9.6米",L193)))</formula>
    </cfRule>
  </conditionalFormatting>
  <conditionalFormatting sqref="L197:O197">
    <cfRule type="containsText" dxfId="1" priority="1926" operator="between" text="送货车型9.6米">
      <formula>NOT(ISERROR(SEARCH("送货车型9.6米",L197)))</formula>
    </cfRule>
  </conditionalFormatting>
  <conditionalFormatting sqref="L270:O270">
    <cfRule type="containsText" dxfId="1" priority="1906" operator="between" text="送货车型9.6米">
      <formula>NOT(ISERROR(SEARCH("送货车型9.6米",L270)))</formula>
    </cfRule>
  </conditionalFormatting>
  <conditionalFormatting sqref="L274:O274">
    <cfRule type="containsText" dxfId="1" priority="1905" operator="between" text="送货车型9.6米">
      <formula>NOT(ISERROR(SEARCH("送货车型9.6米",L274)))</formula>
    </cfRule>
  </conditionalFormatting>
  <conditionalFormatting sqref="L278:O278">
    <cfRule type="containsText" dxfId="1" priority="1904" operator="between" text="送货车型9.6米">
      <formula>NOT(ISERROR(SEARCH("送货车型9.6米",L278)))</formula>
    </cfRule>
  </conditionalFormatting>
  <conditionalFormatting sqref="L284:O284">
    <cfRule type="containsText" dxfId="1" priority="1903" operator="between" text="送货车型9.6米">
      <formula>NOT(ISERROR(SEARCH("送货车型9.6米",L284)))</formula>
    </cfRule>
  </conditionalFormatting>
  <conditionalFormatting sqref="L288:O288">
    <cfRule type="containsText" dxfId="1" priority="1902" operator="between" text="送货车型9.6米">
      <formula>NOT(ISERROR(SEARCH("送货车型9.6米",L288)))</formula>
    </cfRule>
  </conditionalFormatting>
  <conditionalFormatting sqref="L290:O290">
    <cfRule type="containsText" dxfId="1" priority="1901" operator="between" text="送货车型9.6米">
      <formula>NOT(ISERROR(SEARCH("送货车型9.6米",L290)))</formula>
    </cfRule>
  </conditionalFormatting>
  <conditionalFormatting sqref="L295:O295">
    <cfRule type="containsText" dxfId="1" priority="1900" operator="between" text="送货车型9.6米">
      <formula>NOT(ISERROR(SEARCH("送货车型9.6米",L295)))</formula>
    </cfRule>
  </conditionalFormatting>
  <conditionalFormatting sqref="L299:O299">
    <cfRule type="containsText" dxfId="1" priority="1899" operator="between" text="送货车型9.6米">
      <formula>NOT(ISERROR(SEARCH("送货车型9.6米",L299)))</formula>
    </cfRule>
  </conditionalFormatting>
  <conditionalFormatting sqref="L307:O307">
    <cfRule type="containsText" dxfId="1" priority="1898" operator="between" text="送货车型9.6米">
      <formula>NOT(ISERROR(SEARCH("送货车型9.6米",L307)))</formula>
    </cfRule>
  </conditionalFormatting>
  <conditionalFormatting sqref="L310:O310">
    <cfRule type="containsText" dxfId="1" priority="1897" operator="between" text="送货车型9.6米">
      <formula>NOT(ISERROR(SEARCH("送货车型9.6米",L310)))</formula>
    </cfRule>
  </conditionalFormatting>
  <conditionalFormatting sqref="L318">
    <cfRule type="containsText" dxfId="1" priority="1896" operator="between" text="送货车型9.6米">
      <formula>NOT(ISERROR(SEARCH("送货车型9.6米",L318)))</formula>
    </cfRule>
  </conditionalFormatting>
  <conditionalFormatting sqref="L328">
    <cfRule type="containsText" dxfId="1" priority="1895" operator="between" text="送货车型9.6米">
      <formula>NOT(ISERROR(SEARCH("送货车型9.6米",L328)))</formula>
    </cfRule>
  </conditionalFormatting>
  <conditionalFormatting sqref="L332">
    <cfRule type="containsText" dxfId="1" priority="1892" operator="between" text="送货车型9.6米">
      <formula>NOT(ISERROR(SEARCH("送货车型9.6米",L332)))</formula>
    </cfRule>
  </conditionalFormatting>
  <conditionalFormatting sqref="L350:O350">
    <cfRule type="containsText" dxfId="1" priority="1890" operator="between" text="送货车型9.6米">
      <formula>NOT(ISERROR(SEARCH("送货车型9.6米",L350)))</formula>
    </cfRule>
  </conditionalFormatting>
  <conditionalFormatting sqref="L353">
    <cfRule type="containsText" dxfId="1" priority="1884" operator="between" text="送货车型9.6米">
      <formula>NOT(ISERROR(SEARCH("送货车型9.6米",L353)))</formula>
    </cfRule>
  </conditionalFormatting>
  <conditionalFormatting sqref="L357">
    <cfRule type="containsText" dxfId="1" priority="1883" operator="between" text="送货车型9.6米">
      <formula>NOT(ISERROR(SEARCH("送货车型9.6米",L357)))</formula>
    </cfRule>
  </conditionalFormatting>
  <conditionalFormatting sqref="L362">
    <cfRule type="containsText" dxfId="1" priority="1882" operator="between" text="送货车型9.6米">
      <formula>NOT(ISERROR(SEARCH("送货车型9.6米",L362)))</formula>
    </cfRule>
  </conditionalFormatting>
  <conditionalFormatting sqref="L365">
    <cfRule type="containsText" dxfId="1" priority="1881" operator="between" text="送货车型9.6米">
      <formula>NOT(ISERROR(SEARCH("送货车型9.6米",L365)))</formula>
    </cfRule>
  </conditionalFormatting>
  <conditionalFormatting sqref="L368">
    <cfRule type="containsText" dxfId="1" priority="1880" operator="between" text="送货车型9.6米">
      <formula>NOT(ISERROR(SEARCH("送货车型9.6米",L368)))</formula>
    </cfRule>
  </conditionalFormatting>
  <conditionalFormatting sqref="L395">
    <cfRule type="containsText" dxfId="1" priority="1851" operator="between" text="送货车型9.6米">
      <formula>NOT(ISERROR(SEARCH("送货车型9.6米",L395)))</formula>
    </cfRule>
  </conditionalFormatting>
  <conditionalFormatting sqref="L417:O417">
    <cfRule type="containsText" dxfId="1" priority="1843" operator="between" text="送货车型9.6米">
      <formula>NOT(ISERROR(SEARCH("送货车型9.6米",L417)))</formula>
    </cfRule>
  </conditionalFormatting>
  <conditionalFormatting sqref="L509">
    <cfRule type="containsText" dxfId="1" priority="1841" operator="between" text="送货车型9.6米">
      <formula>NOT(ISERROR(SEARCH("送货车型9.6米",L509)))</formula>
    </cfRule>
  </conditionalFormatting>
  <conditionalFormatting sqref="L559">
    <cfRule type="containsText" dxfId="1" priority="1840" operator="between" text="送货车型9.6米">
      <formula>NOT(ISERROR(SEARCH("送货车型9.6米",L559)))</formula>
    </cfRule>
  </conditionalFormatting>
  <conditionalFormatting sqref="L702">
    <cfRule type="containsText" dxfId="1" priority="1835" operator="between" text="送货车型9.6米">
      <formula>NOT(ISERROR(SEARCH("送货车型9.6米",L702)))</formula>
    </cfRule>
  </conditionalFormatting>
  <conditionalFormatting sqref="L713">
    <cfRule type="containsText" dxfId="1" priority="1832" operator="between" text="送货车型9.6米">
      <formula>NOT(ISERROR(SEARCH("送货车型9.6米",L713)))</formula>
    </cfRule>
  </conditionalFormatting>
  <conditionalFormatting sqref="L719">
    <cfRule type="containsText" dxfId="1" priority="1825" operator="between" text="送货车型9.6米">
      <formula>NOT(ISERROR(SEARCH("送货车型9.6米",L719)))</formula>
    </cfRule>
  </conditionalFormatting>
  <conditionalFormatting sqref="L726">
    <cfRule type="containsText" dxfId="1" priority="1824" operator="between" text="送货车型9.6米">
      <formula>NOT(ISERROR(SEARCH("送货车型9.6米",L726)))</formula>
    </cfRule>
  </conditionalFormatting>
  <conditionalFormatting sqref="L733">
    <cfRule type="containsText" dxfId="1" priority="1817" operator="between" text="送货车型9.6米">
      <formula>NOT(ISERROR(SEARCH("送货车型9.6米",L733)))</formula>
    </cfRule>
  </conditionalFormatting>
  <conditionalFormatting sqref="L738">
    <cfRule type="containsText" dxfId="1" priority="1821" operator="between" text="送货车型9.6米">
      <formula>NOT(ISERROR(SEARCH("送货车型9.6米",L738)))</formula>
    </cfRule>
  </conditionalFormatting>
  <conditionalFormatting sqref="L740">
    <cfRule type="containsText" dxfId="1" priority="1819" operator="between" text="送货车型9.6米">
      <formula>NOT(ISERROR(SEARCH("送货车型9.6米",L740)))</formula>
    </cfRule>
  </conditionalFormatting>
  <conditionalFormatting sqref="L746">
    <cfRule type="containsText" dxfId="1" priority="1816" operator="between" text="送货车型9.6米">
      <formula>NOT(ISERROR(SEARCH("送货车型9.6米",L746)))</formula>
    </cfRule>
  </conditionalFormatting>
  <conditionalFormatting sqref="L752">
    <cfRule type="containsText" dxfId="1" priority="1770" operator="between" text="送货车型9.6米">
      <formula>NOT(ISERROR(SEARCH("送货车型9.6米",L752)))</formula>
    </cfRule>
  </conditionalFormatting>
  <conditionalFormatting sqref="L755">
    <cfRule type="containsText" dxfId="1" priority="1762" operator="between" text="送货车型9.6米">
      <formula>NOT(ISERROR(SEARCH("送货车型9.6米",L755)))</formula>
    </cfRule>
  </conditionalFormatting>
  <conditionalFormatting sqref="L767">
    <cfRule type="containsText" dxfId="1" priority="1756" operator="between" text="送货车型9.6米">
      <formula>NOT(ISERROR(SEARCH("送货车型9.6米",L767)))</formula>
    </cfRule>
  </conditionalFormatting>
  <conditionalFormatting sqref="L793">
    <cfRule type="containsText" dxfId="1" priority="1740" operator="between" text="送货车型9.6米">
      <formula>NOT(ISERROR(SEARCH("送货车型9.6米",L793)))</formula>
    </cfRule>
  </conditionalFormatting>
  <conditionalFormatting sqref="L795">
    <cfRule type="containsText" dxfId="1" priority="1749" operator="between" text="送货车型9.6米">
      <formula>NOT(ISERROR(SEARCH("送货车型9.6米",L795)))</formula>
    </cfRule>
  </conditionalFormatting>
  <conditionalFormatting sqref="L799">
    <cfRule type="containsText" dxfId="1" priority="1748" operator="between" text="送货车型9.6米">
      <formula>NOT(ISERROR(SEARCH("送货车型9.6米",L799)))</formula>
    </cfRule>
  </conditionalFormatting>
  <conditionalFormatting sqref="L801">
    <cfRule type="containsText" dxfId="1" priority="1744" operator="between" text="送货车型9.6米">
      <formula>NOT(ISERROR(SEARCH("送货车型9.6米",L801)))</formula>
    </cfRule>
  </conditionalFormatting>
  <conditionalFormatting sqref="L803:N803">
    <cfRule type="containsText" dxfId="1" priority="1743" operator="between" text="送货车型9.6米">
      <formula>NOT(ISERROR(SEARCH("送货车型9.6米",L803)))</formula>
    </cfRule>
  </conditionalFormatting>
  <conditionalFormatting sqref="L805">
    <cfRule type="containsText" dxfId="1" priority="1742" operator="between" text="送货车型9.6米">
      <formula>NOT(ISERROR(SEARCH("送货车型9.6米",L805)))</formula>
    </cfRule>
  </conditionalFormatting>
  <conditionalFormatting sqref="L809">
    <cfRule type="containsText" dxfId="1" priority="1741" operator="between" text="送货车型9.6米">
      <formula>NOT(ISERROR(SEARCH("送货车型9.6米",L809)))</formula>
    </cfRule>
  </conditionalFormatting>
  <conditionalFormatting sqref="L820">
    <cfRule type="containsText" dxfId="1" priority="1738" operator="between" text="送货车型9.6米">
      <formula>NOT(ISERROR(SEARCH("送货车型9.6米",L820)))</formula>
    </cfRule>
  </conditionalFormatting>
  <conditionalFormatting sqref="L825">
    <cfRule type="containsText" dxfId="1" priority="1735" operator="between" text="送货车型9.6米">
      <formula>NOT(ISERROR(SEARCH("送货车型9.6米",L825)))</formula>
    </cfRule>
  </conditionalFormatting>
  <conditionalFormatting sqref="L827">
    <cfRule type="containsText" dxfId="1" priority="1734" operator="between" text="送货车型9.6米">
      <formula>NOT(ISERROR(SEARCH("送货车型9.6米",L827)))</formula>
    </cfRule>
  </conditionalFormatting>
  <conditionalFormatting sqref="L883">
    <cfRule type="containsText" dxfId="1" priority="1711" operator="between" text="送货车型9.6米">
      <formula>NOT(ISERROR(SEARCH("送货车型9.6米",L883)))</formula>
    </cfRule>
  </conditionalFormatting>
  <conditionalFormatting sqref="L887">
    <cfRule type="containsText" dxfId="1" priority="1709" operator="between" text="送货车型9.6米">
      <formula>NOT(ISERROR(SEARCH("送货车型9.6米",L887)))</formula>
    </cfRule>
  </conditionalFormatting>
  <conditionalFormatting sqref="N887">
    <cfRule type="expression" dxfId="2" priority="1692">
      <formula>N887&gt;0</formula>
    </cfRule>
  </conditionalFormatting>
  <conditionalFormatting sqref="L894">
    <cfRule type="containsText" dxfId="1" priority="1708" operator="between" text="送货车型9.6米">
      <formula>NOT(ISERROR(SEARCH("送货车型9.6米",L894)))</formula>
    </cfRule>
  </conditionalFormatting>
  <conditionalFormatting sqref="L901">
    <cfRule type="containsText" dxfId="1" priority="1665" operator="between" text="送货车型9.6米">
      <formula>NOT(ISERROR(SEARCH("送货车型9.6米",L901)))</formula>
    </cfRule>
  </conditionalFormatting>
  <conditionalFormatting sqref="L905">
    <cfRule type="containsText" dxfId="1" priority="1663" operator="between" text="送货车型9.6米">
      <formula>NOT(ISERROR(SEARCH("送货车型9.6米",L905)))</formula>
    </cfRule>
  </conditionalFormatting>
  <conditionalFormatting sqref="L908">
    <cfRule type="containsText" dxfId="1" priority="1662" operator="between" text="送货车型9.6米">
      <formula>NOT(ISERROR(SEARCH("送货车型9.6米",L908)))</formula>
    </cfRule>
  </conditionalFormatting>
  <conditionalFormatting sqref="L911">
    <cfRule type="containsText" dxfId="1" priority="1661" operator="between" text="送货车型9.6米">
      <formula>NOT(ISERROR(SEARCH("送货车型9.6米",L911)))</formula>
    </cfRule>
  </conditionalFormatting>
  <conditionalFormatting sqref="L923">
    <cfRule type="containsText" dxfId="1" priority="1658" operator="between" text="送货车型9.6米">
      <formula>NOT(ISERROR(SEARCH("送货车型9.6米",L923)))</formula>
    </cfRule>
  </conditionalFormatting>
  <conditionalFormatting sqref="L951">
    <cfRule type="containsText" dxfId="1" priority="1656" operator="between" text="送货车型9.6米">
      <formula>NOT(ISERROR(SEARCH("送货车型9.6米",L951)))</formula>
    </cfRule>
  </conditionalFormatting>
  <conditionalFormatting sqref="L955">
    <cfRule type="containsText" dxfId="1" priority="1568" operator="between" text="送货车型9.6米">
      <formula>NOT(ISERROR(SEARCH("送货车型9.6米",L955)))</formula>
    </cfRule>
  </conditionalFormatting>
  <conditionalFormatting sqref="L961">
    <cfRule type="containsText" dxfId="1" priority="1567" operator="between" text="送货车型9.6米">
      <formula>NOT(ISERROR(SEARCH("送货车型9.6米",L961)))</formula>
    </cfRule>
  </conditionalFormatting>
  <conditionalFormatting sqref="L964">
    <cfRule type="containsText" dxfId="1" priority="1566" operator="between" text="送货车型9.6米">
      <formula>NOT(ISERROR(SEARCH("送货车型9.6米",L964)))</formula>
    </cfRule>
  </conditionalFormatting>
  <conditionalFormatting sqref="L972">
    <cfRule type="containsText" dxfId="1" priority="1563" operator="between" text="送货车型9.6米">
      <formula>NOT(ISERROR(SEARCH("送货车型9.6米",L972)))</formula>
    </cfRule>
  </conditionalFormatting>
  <conditionalFormatting sqref="L976">
    <cfRule type="containsText" dxfId="1" priority="1562" operator="between" text="送货车型9.6米">
      <formula>NOT(ISERROR(SEARCH("送货车型9.6米",L976)))</formula>
    </cfRule>
  </conditionalFormatting>
  <conditionalFormatting sqref="L981">
    <cfRule type="containsText" dxfId="1" priority="1561" operator="between" text="送货车型9.6米">
      <formula>NOT(ISERROR(SEARCH("送货车型9.6米",L981)))</formula>
    </cfRule>
  </conditionalFormatting>
  <conditionalFormatting sqref="L987">
    <cfRule type="containsText" dxfId="1" priority="1560" operator="between" text="送货车型9.6米">
      <formula>NOT(ISERROR(SEARCH("送货车型9.6米",L987)))</formula>
    </cfRule>
  </conditionalFormatting>
  <conditionalFormatting sqref="L991">
    <cfRule type="containsText" dxfId="1" priority="1559" operator="between" text="送货车型9.6米">
      <formula>NOT(ISERROR(SEARCH("送货车型9.6米",L991)))</formula>
    </cfRule>
  </conditionalFormatting>
  <conditionalFormatting sqref="L998:O998">
    <cfRule type="containsText" dxfId="1" priority="1361" operator="between" text="送货车型9.6米">
      <formula>NOT(ISERROR(SEARCH("送货车型9.6米",L998)))</formula>
    </cfRule>
  </conditionalFormatting>
  <conditionalFormatting sqref="L1004">
    <cfRule type="containsText" dxfId="1" priority="1342" operator="between" text="送货车型9.6米">
      <formula>NOT(ISERROR(SEARCH("送货车型9.6米",L1004)))</formula>
    </cfRule>
  </conditionalFormatting>
  <conditionalFormatting sqref="L1006">
    <cfRule type="containsText" dxfId="1" priority="1346" operator="between" text="送货车型9.6米">
      <formula>NOT(ISERROR(SEARCH("送货车型9.6米",L1006)))</formula>
    </cfRule>
  </conditionalFormatting>
  <conditionalFormatting sqref="L1008">
    <cfRule type="containsText" dxfId="1" priority="1345" operator="between" text="送货车型9.6米">
      <formula>NOT(ISERROR(SEARCH("送货车型9.6米",L1008)))</formula>
    </cfRule>
  </conditionalFormatting>
  <conditionalFormatting sqref="L1012">
    <cfRule type="containsText" dxfId="1" priority="1344" operator="between" text="送货车型9.6米">
      <formula>NOT(ISERROR(SEARCH("送货车型9.6米",L1012)))</formula>
    </cfRule>
  </conditionalFormatting>
  <conditionalFormatting sqref="L1017">
    <cfRule type="containsText" dxfId="1" priority="1343" operator="between" text="送货车型9.6米">
      <formula>NOT(ISERROR(SEARCH("送货车型9.6米",L1017)))</formula>
    </cfRule>
  </conditionalFormatting>
  <conditionalFormatting sqref="L1028">
    <cfRule type="containsText" dxfId="1" priority="1321" operator="between" text="送货车型9.6米">
      <formula>NOT(ISERROR(SEARCH("送货车型9.6米",L1028)))</formula>
    </cfRule>
  </conditionalFormatting>
  <conditionalFormatting sqref="L1032">
    <cfRule type="containsText" dxfId="1" priority="1320" operator="between" text="送货车型9.6米">
      <formula>NOT(ISERROR(SEARCH("送货车型9.6米",L1032)))</formula>
    </cfRule>
  </conditionalFormatting>
  <conditionalFormatting sqref="L1034">
    <cfRule type="containsText" dxfId="1" priority="1319" operator="between" text="送货车型9.6米">
      <formula>NOT(ISERROR(SEARCH("送货车型9.6米",L1034)))</formula>
    </cfRule>
  </conditionalFormatting>
  <conditionalFormatting sqref="L1041">
    <cfRule type="containsText" dxfId="1" priority="1318" operator="between" text="送货车型9.6米">
      <formula>NOT(ISERROR(SEARCH("送货车型9.6米",L1041)))</formula>
    </cfRule>
  </conditionalFormatting>
  <conditionalFormatting sqref="L1045">
    <cfRule type="containsText" dxfId="1" priority="1317" operator="between" text="送货车型9.6米">
      <formula>NOT(ISERROR(SEARCH("送货车型9.6米",L1045)))</formula>
    </cfRule>
  </conditionalFormatting>
  <conditionalFormatting sqref="L1050">
    <cfRule type="containsText" dxfId="1" priority="1316" operator="between" text="送货车型9.6米">
      <formula>NOT(ISERROR(SEARCH("送货车型9.6米",L1050)))</formula>
    </cfRule>
  </conditionalFormatting>
  <conditionalFormatting sqref="L1054">
    <cfRule type="containsText" dxfId="1" priority="1315" operator="between" text="送货车型9.6米">
      <formula>NOT(ISERROR(SEARCH("送货车型9.6米",L1054)))</formula>
    </cfRule>
  </conditionalFormatting>
  <conditionalFormatting sqref="L1056">
    <cfRule type="containsText" dxfId="1" priority="1314" operator="between" text="送货车型9.6米">
      <formula>NOT(ISERROR(SEARCH("送货车型9.6米",L1056)))</formula>
    </cfRule>
  </conditionalFormatting>
  <conditionalFormatting sqref="L1059">
    <cfRule type="containsText" dxfId="1" priority="1313" operator="between" text="送货车型9.6米">
      <formula>NOT(ISERROR(SEARCH("送货车型9.6米",L1059)))</formula>
    </cfRule>
  </conditionalFormatting>
  <conditionalFormatting sqref="L1062">
    <cfRule type="containsText" dxfId="1" priority="1312" operator="between" text="送货车型9.6米">
      <formula>NOT(ISERROR(SEARCH("送货车型9.6米",L1062)))</formula>
    </cfRule>
  </conditionalFormatting>
  <conditionalFormatting sqref="L1066">
    <cfRule type="containsText" dxfId="1" priority="1311" operator="between" text="送货车型9.6米">
      <formula>NOT(ISERROR(SEARCH("送货车型9.6米",L1066)))</formula>
    </cfRule>
  </conditionalFormatting>
  <conditionalFormatting sqref="D1419:E1419">
    <cfRule type="expression" dxfId="3" priority="7677">
      <formula>AND(NOT(HasFormula(XEZ1419)),XEZ1419&lt;&gt;"")</formula>
    </cfRule>
    <cfRule type="expression" dxfId="4" priority="7676">
      <formula>AND(NOT(HasFormula(#REF!)),#REF!&lt;&gt;"")</formula>
    </cfRule>
  </conditionalFormatting>
  <conditionalFormatting sqref="H1419:L1419">
    <cfRule type="expression" dxfId="4" priority="7678">
      <formula>AND(NOT(HasFormula(#REF!)),#REF!&lt;&gt;"")</formula>
    </cfRule>
    <cfRule type="expression" dxfId="3" priority="7679">
      <formula>AND(NOT(HasFormula(XFD1419)),XFD1419&lt;&gt;"")</formula>
    </cfRule>
  </conditionalFormatting>
  <conditionalFormatting sqref="D1420">
    <cfRule type="expression" dxfId="4" priority="7632">
      <formula>AND(NOT(HasFormula(XFD1422)),XFD1422&lt;&gt;"")</formula>
    </cfRule>
    <cfRule type="expression" dxfId="3" priority="7633">
      <formula>AND(NOT(HasFormula(XEZ1420)),XEZ1420&lt;&gt;"")</formula>
    </cfRule>
  </conditionalFormatting>
  <conditionalFormatting sqref="D1421">
    <cfRule type="expression" dxfId="4" priority="7624">
      <formula>AND(NOT(HasFormula(#REF!)),#REF!&lt;&gt;"")</formula>
    </cfRule>
    <cfRule type="expression" dxfId="3" priority="7625">
      <formula>AND(NOT(HasFormula(XEZ1421)),XEZ1421&lt;&gt;"")</formula>
    </cfRule>
  </conditionalFormatting>
  <conditionalFormatting sqref="H1428:L1428">
    <cfRule type="expression" dxfId="4" priority="7648">
      <formula>AND(NOT(HasFormula(D1432)),D1432&lt;&gt;"")</formula>
    </cfRule>
    <cfRule type="expression" dxfId="3" priority="7649">
      <formula>AND(NOT(HasFormula(XFD1428)),XFD1428&lt;&gt;"")</formula>
    </cfRule>
  </conditionalFormatting>
  <conditionalFormatting sqref="H1431:L1431">
    <cfRule type="expression" dxfId="4" priority="7656">
      <formula>AND(NOT(HasFormula(D1435)),D1435&lt;&gt;"")</formula>
    </cfRule>
    <cfRule type="expression" dxfId="3" priority="7657">
      <formula>AND(NOT(HasFormula(XFD1431)),XFD1431&lt;&gt;"")</formula>
    </cfRule>
  </conditionalFormatting>
  <conditionalFormatting sqref="D1487:E1487">
    <cfRule type="expression" dxfId="4" priority="7700">
      <formula>AND(NOT(HasFormula(#REF!)),#REF!&lt;&gt;"")</formula>
    </cfRule>
    <cfRule type="expression" dxfId="3" priority="7701">
      <formula>AND(NOT(HasFormula(XEZ1487)),XEZ1487&lt;&gt;"")</formula>
    </cfRule>
  </conditionalFormatting>
  <conditionalFormatting sqref="H1487:L1487">
    <cfRule type="expression" dxfId="4" priority="7702">
      <formula>AND(NOT(HasFormula(#REF!)),#REF!&lt;&gt;"")</formula>
    </cfRule>
    <cfRule type="expression" dxfId="3" priority="7703">
      <formula>AND(NOT(HasFormula(XFD1487)),XFD1487&lt;&gt;"")</formula>
    </cfRule>
  </conditionalFormatting>
  <conditionalFormatting sqref="D1497:E1497">
    <cfRule type="expression" dxfId="4" priority="7718">
      <formula>AND(NOT(HasFormula(#REF!)),#REF!&lt;&gt;"")</formula>
    </cfRule>
    <cfRule type="expression" dxfId="3" priority="7719">
      <formula>AND(NOT(HasFormula(XEZ1497)),XEZ1497&lt;&gt;"")</formula>
    </cfRule>
  </conditionalFormatting>
  <conditionalFormatting sqref="H1497:L1497">
    <cfRule type="expression" dxfId="4" priority="7720">
      <formula>AND(NOT(HasFormula(#REF!)),#REF!&lt;&gt;"")</formula>
    </cfRule>
    <cfRule type="expression" dxfId="3" priority="7721">
      <formula>AND(NOT(HasFormula(XFD1497)),XFD1497&lt;&gt;"")</formula>
    </cfRule>
  </conditionalFormatting>
  <conditionalFormatting sqref="D1502:E1502">
    <cfRule type="expression" dxfId="4" priority="7706">
      <formula>AND(NOT(HasFormula(#REF!)),#REF!&lt;&gt;"")</formula>
    </cfRule>
    <cfRule type="expression" dxfId="3" priority="7707">
      <formula>AND(NOT(HasFormula(XEZ1502)),XEZ1502&lt;&gt;"")</formula>
    </cfRule>
  </conditionalFormatting>
  <conditionalFormatting sqref="D1503:E1503">
    <cfRule type="expression" dxfId="4" priority="931">
      <formula>AND(NOT(HasFormula(XFD1506)),XFD1506&lt;&gt;"")</formula>
    </cfRule>
    <cfRule type="expression" dxfId="3" priority="932">
      <formula>AND(NOT(HasFormula(XEZ1503)),XEZ1503&lt;&gt;"")</formula>
    </cfRule>
  </conditionalFormatting>
  <conditionalFormatting sqref="D1504:E1504">
    <cfRule type="expression" dxfId="4" priority="961">
      <formula>AND(NOT(HasFormula(XFD1505)),XFD1505&lt;&gt;"")</formula>
    </cfRule>
  </conditionalFormatting>
  <conditionalFormatting sqref="D1505:E1505">
    <cfRule type="expression" dxfId="4" priority="960">
      <formula>AND(NOT(HasFormula(XFD1514)),XFD1514&lt;&gt;"")</formula>
    </cfRule>
  </conditionalFormatting>
  <conditionalFormatting sqref="D1513:E1513">
    <cfRule type="expression" dxfId="4" priority="962">
      <formula>AND(NOT(HasFormula(XFD1504)),XFD1504&lt;&gt;"")</formula>
    </cfRule>
  </conditionalFormatting>
  <conditionalFormatting sqref="D1563">
    <cfRule type="expression" dxfId="4" priority="7726">
      <formula>AND(NOT(HasFormula(#REF!)),#REF!&lt;&gt;"")</formula>
    </cfRule>
  </conditionalFormatting>
  <conditionalFormatting sqref="H1563">
    <cfRule type="expression" dxfId="4" priority="7736">
      <formula>AND(NOT(HasFormula(#REF!)),#REF!&lt;&gt;"")</formula>
    </cfRule>
    <cfRule type="expression" dxfId="3" priority="7737">
      <formula>AND(NOT(HasFormula(XFD1563)),XFD1563&lt;&gt;"")</formula>
    </cfRule>
  </conditionalFormatting>
  <conditionalFormatting sqref="I1563:L1563">
    <cfRule type="expression" dxfId="4" priority="7722">
      <formula>AND(NOT(HasFormula(#REF!)),#REF!&lt;&gt;"")</formula>
    </cfRule>
    <cfRule type="expression" dxfId="3" priority="7723">
      <formula>AND(NOT(HasFormula(A1563)),A1563&lt;&gt;"")</formula>
    </cfRule>
  </conditionalFormatting>
  <conditionalFormatting sqref="D1565">
    <cfRule type="expression" dxfId="4" priority="7741">
      <formula>AND(NOT(HasFormula(#REF!)),#REF!&lt;&gt;"")</formula>
    </cfRule>
  </conditionalFormatting>
  <conditionalFormatting sqref="E1565">
    <cfRule type="expression" dxfId="4" priority="7738">
      <formula>AND(NOT(HasFormula(#REF!)),#REF!&lt;&gt;"")</formula>
    </cfRule>
  </conditionalFormatting>
  <conditionalFormatting sqref="H1565">
    <cfRule type="expression" dxfId="4" priority="7739">
      <formula>AND(NOT(HasFormula(#REF!)),#REF!&lt;&gt;"")</formula>
    </cfRule>
    <cfRule type="expression" dxfId="3" priority="7740">
      <formula>AND(NOT(HasFormula(XFD1565)),XFD1565&lt;&gt;"")</formula>
    </cfRule>
  </conditionalFormatting>
  <conditionalFormatting sqref="I1565:L1565">
    <cfRule type="expression" dxfId="4" priority="7742">
      <formula>AND(NOT(HasFormula(#REF!)),#REF!&lt;&gt;"")</formula>
    </cfRule>
    <cfRule type="expression" dxfId="3" priority="7743">
      <formula>AND(NOT(HasFormula(A1565)),A1565&lt;&gt;"")</formula>
    </cfRule>
  </conditionalFormatting>
  <conditionalFormatting sqref="D1609">
    <cfRule type="expression" dxfId="4" priority="7749">
      <formula>AND(NOT(HasFormula(#REF!)),#REF!&lt;&gt;"")</formula>
    </cfRule>
  </conditionalFormatting>
  <conditionalFormatting sqref="E1609">
    <cfRule type="expression" dxfId="4" priority="7750">
      <formula>AND(NOT(HasFormula(#REF!)),#REF!&lt;&gt;"")</formula>
    </cfRule>
  </conditionalFormatting>
  <conditionalFormatting sqref="H1609">
    <cfRule type="expression" dxfId="4" priority="7747">
      <formula>AND(NOT(HasFormula(#REF!)),#REF!&lt;&gt;"")</formula>
    </cfRule>
    <cfRule type="expression" dxfId="3" priority="7748">
      <formula>AND(NOT(HasFormula(XFD1609)),XFD1609&lt;&gt;"")</formula>
    </cfRule>
  </conditionalFormatting>
  <conditionalFormatting sqref="I1609:L1609">
    <cfRule type="expression" dxfId="4" priority="7751">
      <formula>AND(NOT(HasFormula(#REF!)),#REF!&lt;&gt;"")</formula>
    </cfRule>
    <cfRule type="expression" dxfId="3" priority="7752">
      <formula>AND(NOT(HasFormula(A1609)),A1609&lt;&gt;"")</formula>
    </cfRule>
  </conditionalFormatting>
  <conditionalFormatting sqref="M1630:O1630">
    <cfRule type="containsText" dxfId="1" priority="891" operator="between" text="送货车型9.6米">
      <formula>NOT(ISERROR(SEARCH("送货车型9.6米",M1630)))</formula>
    </cfRule>
  </conditionalFormatting>
  <conditionalFormatting sqref="M1631:O1631">
    <cfRule type="containsText" dxfId="1" priority="860" operator="between" text="送货车型9.6米">
      <formula>NOT(ISERROR(SEARCH("送货车型9.6米",M1631)))</formula>
    </cfRule>
  </conditionalFormatting>
  <conditionalFormatting sqref="M1632:O1632">
    <cfRule type="containsText" dxfId="1" priority="859" operator="between" text="送货车型9.6米">
      <formula>NOT(ISERROR(SEARCH("送货车型9.6米",M1632)))</formula>
    </cfRule>
  </conditionalFormatting>
  <conditionalFormatting sqref="M1633:O1633">
    <cfRule type="containsText" dxfId="1" priority="858" operator="between" text="送货车型9.6米">
      <formula>NOT(ISERROR(SEARCH("送货车型9.6米",M1633)))</formula>
    </cfRule>
  </conditionalFormatting>
  <conditionalFormatting sqref="M1634:O1634">
    <cfRule type="containsText" dxfId="1" priority="857" operator="between" text="送货车型9.6米">
      <formula>NOT(ISERROR(SEARCH("送货车型9.6米",M1634)))</formula>
    </cfRule>
  </conditionalFormatting>
  <conditionalFormatting sqref="D1650:E1650">
    <cfRule type="expression" dxfId="3" priority="844">
      <formula>AND(NOT(HasFormula(XEZ1650)),XEZ1650&lt;&gt;"")</formula>
    </cfRule>
  </conditionalFormatting>
  <conditionalFormatting sqref="D1650">
    <cfRule type="expression" dxfId="2" priority="842">
      <formula>AND(NOT(_xlfn.ISFORMULA(D1650)),D1650&lt;&gt;"")</formula>
    </cfRule>
    <cfRule type="expression" dxfId="4" priority="843">
      <formula>AND(NOT(HasFormula(#REF!)),#REF!&lt;&gt;"")</formula>
    </cfRule>
  </conditionalFormatting>
  <conditionalFormatting sqref="E1650">
    <cfRule type="expression" dxfId="4" priority="851">
      <formula>AND(NOT(HasFormula(#REF!)),#REF!&lt;&gt;"")</formula>
    </cfRule>
  </conditionalFormatting>
  <conditionalFormatting sqref="F1650">
    <cfRule type="containsText" dxfId="5" priority="846" operator="between" text="HRB500E">
      <formula>NOT(ISERROR(SEARCH("HRB500E",F1650)))</formula>
    </cfRule>
    <cfRule type="containsText" dxfId="6" priority="845" operator="between" text="12m">
      <formula>NOT(ISERROR(SEARCH("12m",F1650)))</formula>
    </cfRule>
  </conditionalFormatting>
  <conditionalFormatting sqref="H1650">
    <cfRule type="expression" dxfId="4" priority="847">
      <formula>AND(NOT(HasFormula(#REF!)),#REF!&lt;&gt;"")</formula>
    </cfRule>
    <cfRule type="expression" dxfId="3" priority="848">
      <formula>AND(NOT(HasFormula(XFD1650)),XFD1650&lt;&gt;"")</formula>
    </cfRule>
  </conditionalFormatting>
  <conditionalFormatting sqref="I1650:L1650">
    <cfRule type="expression" dxfId="4" priority="849">
      <formula>AND(NOT(HasFormula(#REF!)),#REF!&lt;&gt;"")</formula>
    </cfRule>
    <cfRule type="expression" dxfId="3" priority="850">
      <formula>AND(NOT(HasFormula(A1650)),A1650&lt;&gt;"")</formula>
    </cfRule>
  </conditionalFormatting>
  <conditionalFormatting sqref="L1650:N1650">
    <cfRule type="containsText" dxfId="1" priority="841" operator="between" text="送货车型9.6米">
      <formula>NOT(ISERROR(SEARCH("送货车型9.6米",L1650)))</formula>
    </cfRule>
  </conditionalFormatting>
  <conditionalFormatting sqref="O1650">
    <cfRule type="containsText" dxfId="1" priority="839" operator="between" text="送货车型9.6米">
      <formula>NOT(ISERROR(SEARCH("送货车型9.6米",O1650)))</formula>
    </cfRule>
  </conditionalFormatting>
  <conditionalFormatting sqref="O1665">
    <cfRule type="containsText" dxfId="1" priority="838" operator="between" text="送货车型9.6米">
      <formula>NOT(ISERROR(SEARCH("送货车型9.6米",O1665)))</formula>
    </cfRule>
  </conditionalFormatting>
  <conditionalFormatting sqref="O1666">
    <cfRule type="containsText" dxfId="1" priority="837" operator="between" text="送货车型9.6米">
      <formula>NOT(ISERROR(SEARCH("送货车型9.6米",O1666)))</formula>
    </cfRule>
  </conditionalFormatting>
  <conditionalFormatting sqref="O1667">
    <cfRule type="containsText" dxfId="1" priority="836" operator="between" text="送货车型9.6米">
      <formula>NOT(ISERROR(SEARCH("送货车型9.6米",O1667)))</formula>
    </cfRule>
  </conditionalFormatting>
  <conditionalFormatting sqref="O1668">
    <cfRule type="containsText" dxfId="1" priority="835" operator="between" text="送货车型9.6米">
      <formula>NOT(ISERROR(SEARCH("送货车型9.6米",O1668)))</formula>
    </cfRule>
  </conditionalFormatting>
  <conditionalFormatting sqref="O1669">
    <cfRule type="containsText" dxfId="1" priority="834" operator="between" text="送货车型9.6米">
      <formula>NOT(ISERROR(SEARCH("送货车型9.6米",O1669)))</formula>
    </cfRule>
  </conditionalFormatting>
  <conditionalFormatting sqref="O1670">
    <cfRule type="containsText" dxfId="1" priority="833" operator="between" text="送货车型9.6米">
      <formula>NOT(ISERROR(SEARCH("送货车型9.6米",O1670)))</formula>
    </cfRule>
  </conditionalFormatting>
  <conditionalFormatting sqref="O1671">
    <cfRule type="containsText" dxfId="1" priority="832" operator="between" text="送货车型9.6米">
      <formula>NOT(ISERROR(SEARCH("送货车型9.6米",O1671)))</formula>
    </cfRule>
  </conditionalFormatting>
  <conditionalFormatting sqref="O1672">
    <cfRule type="containsText" dxfId="1" priority="831" operator="between" text="送货车型9.6米">
      <formula>NOT(ISERROR(SEARCH("送货车型9.6米",O1672)))</formula>
    </cfRule>
  </conditionalFormatting>
  <conditionalFormatting sqref="N1673">
    <cfRule type="containsText" dxfId="1" priority="830" operator="between" text="送货车型9.6米">
      <formula>NOT(ISERROR(SEARCH("送货车型9.6米",N1673)))</formula>
    </cfRule>
  </conditionalFormatting>
  <conditionalFormatting sqref="O1673">
    <cfRule type="containsText" dxfId="1" priority="826" operator="between" text="送货车型9.6米">
      <formula>NOT(ISERROR(SEARCH("送货车型9.6米",O1673)))</formula>
    </cfRule>
  </conditionalFormatting>
  <conditionalFormatting sqref="N1674">
    <cfRule type="containsText" dxfId="1" priority="829" operator="between" text="送货车型9.6米">
      <formula>NOT(ISERROR(SEARCH("送货车型9.6米",N1674)))</formula>
    </cfRule>
  </conditionalFormatting>
  <conditionalFormatting sqref="O1674">
    <cfRule type="containsText" dxfId="1" priority="825" operator="between" text="送货车型9.6米">
      <formula>NOT(ISERROR(SEARCH("送货车型9.6米",O1674)))</formula>
    </cfRule>
  </conditionalFormatting>
  <conditionalFormatting sqref="N1675">
    <cfRule type="containsText" dxfId="1" priority="828" operator="between" text="送货车型9.6米">
      <formula>NOT(ISERROR(SEARCH("送货车型9.6米",N1675)))</formula>
    </cfRule>
  </conditionalFormatting>
  <conditionalFormatting sqref="O1675">
    <cfRule type="containsText" dxfId="1" priority="824" operator="between" text="送货车型9.6米">
      <formula>NOT(ISERROR(SEARCH("送货车型9.6米",O1675)))</formula>
    </cfRule>
  </conditionalFormatting>
  <conditionalFormatting sqref="N1676">
    <cfRule type="containsText" dxfId="1" priority="827" operator="between" text="送货车型9.6米">
      <formula>NOT(ISERROR(SEARCH("送货车型9.6米",N1676)))</formula>
    </cfRule>
  </conditionalFormatting>
  <conditionalFormatting sqref="O1676">
    <cfRule type="containsText" dxfId="1" priority="823" operator="between" text="送货车型9.6米">
      <formula>NOT(ISERROR(SEARCH("送货车型9.6米",O1676)))</formula>
    </cfRule>
  </conditionalFormatting>
  <conditionalFormatting sqref="M1811:O1811">
    <cfRule type="containsText" dxfId="1" priority="818" operator="between" text="送货车型9.6米">
      <formula>NOT(ISERROR(SEARCH("送货车型9.6米",M1811)))</formula>
    </cfRule>
  </conditionalFormatting>
  <conditionalFormatting sqref="D1844">
    <cfRule type="expression" dxfId="4" priority="7791">
      <formula>AND(NOT(HasFormula(XFD1846)),XFD1846&lt;&gt;"")</formula>
    </cfRule>
  </conditionalFormatting>
  <conditionalFormatting sqref="E1844">
    <cfRule type="expression" dxfId="4" priority="7792">
      <formula>AND(NOT(HasFormula(A1846)),A1846&lt;&gt;"")</formula>
    </cfRule>
  </conditionalFormatting>
  <conditionalFormatting sqref="H1844">
    <cfRule type="expression" dxfId="4" priority="7789">
      <formula>AND(NOT(HasFormula(D1846)),D1846&lt;&gt;"")</formula>
    </cfRule>
    <cfRule type="expression" dxfId="3" priority="7790">
      <formula>AND(NOT(HasFormula(XFD1844)),XFD1844&lt;&gt;"")</formula>
    </cfRule>
  </conditionalFormatting>
  <conditionalFormatting sqref="I1844:L1844">
    <cfRule type="expression" dxfId="4" priority="7793">
      <formula>AND(NOT(HasFormula(E1846)),E1846&lt;&gt;"")</formula>
    </cfRule>
    <cfRule type="expression" dxfId="3" priority="7794">
      <formula>AND(NOT(HasFormula(A1844)),A1844&lt;&gt;"")</formula>
    </cfRule>
  </conditionalFormatting>
  <conditionalFormatting sqref="C1845">
    <cfRule type="timePeriod" dxfId="7" priority="805" timePeriod="yesterday">
      <formula>FLOOR(C1845,1)=TODAY()-1</formula>
    </cfRule>
  </conditionalFormatting>
  <conditionalFormatting sqref="D1845:E1845">
    <cfRule type="expression" dxfId="3" priority="810">
      <formula>AND(NOT(HasFormula(XEZ1845)),XEZ1845&lt;&gt;"")</formula>
    </cfRule>
  </conditionalFormatting>
  <conditionalFormatting sqref="D1845">
    <cfRule type="expression" dxfId="4" priority="809">
      <formula>AND(NOT(HasFormula(XFD1846)),XFD1846&lt;&gt;"")</formula>
    </cfRule>
    <cfRule type="expression" dxfId="2" priority="807">
      <formula>AND(NOT(_xlfn.ISFORMULA(D1845)),D1845&lt;&gt;"")</formula>
    </cfRule>
  </conditionalFormatting>
  <conditionalFormatting sqref="E1845">
    <cfRule type="expression" dxfId="4" priority="817">
      <formula>AND(NOT(HasFormula(A1846)),A1846&lt;&gt;"")</formula>
    </cfRule>
  </conditionalFormatting>
  <conditionalFormatting sqref="F1845">
    <cfRule type="containsText" dxfId="5" priority="812" operator="between" text="HRB500E">
      <formula>NOT(ISERROR(SEARCH("HRB500E",F1845)))</formula>
    </cfRule>
    <cfRule type="containsText" dxfId="6" priority="811" operator="between" text="12m">
      <formula>NOT(ISERROR(SEARCH("12m",F1845)))</formula>
    </cfRule>
  </conditionalFormatting>
  <conditionalFormatting sqref="H1845">
    <cfRule type="expression" dxfId="3" priority="814">
      <formula>AND(NOT(HasFormula(XFD1845)),XFD1845&lt;&gt;"")</formula>
    </cfRule>
    <cfRule type="expression" dxfId="4" priority="813">
      <formula>AND(NOT(HasFormula(D1846)),D1846&lt;&gt;"")</formula>
    </cfRule>
  </conditionalFormatting>
  <conditionalFormatting sqref="I1845:L1845">
    <cfRule type="expression" dxfId="3" priority="816">
      <formula>AND(NOT(HasFormula(A1845)),A1845&lt;&gt;"")</formula>
    </cfRule>
    <cfRule type="expression" dxfId="4" priority="815">
      <formula>AND(NOT(HasFormula(E1846)),E1846&lt;&gt;"")</formula>
    </cfRule>
  </conditionalFormatting>
  <conditionalFormatting sqref="L1845:O1845">
    <cfRule type="containsText" dxfId="1" priority="806" operator="between" text="送货车型9.6米">
      <formula>NOT(ISERROR(SEARCH("送货车型9.6米",L1845)))</formula>
    </cfRule>
  </conditionalFormatting>
  <conditionalFormatting sqref="H1846">
    <cfRule type="expression" dxfId="3" priority="804">
      <formula>AND(NOT(HasFormula(XFD1846)),XFD1846&lt;&gt;"")</formula>
    </cfRule>
    <cfRule type="expression" dxfId="4" priority="803">
      <formula>AND(NOT(HasFormula(D1847)),D1847&lt;&gt;"")</formula>
    </cfRule>
  </conditionalFormatting>
  <conditionalFormatting sqref="O1871">
    <cfRule type="containsText" dxfId="1" priority="788" operator="between" text="送货车型9.6米">
      <formula>NOT(ISERROR(SEARCH("送货车型9.6米",O1871)))</formula>
    </cfRule>
  </conditionalFormatting>
  <conditionalFormatting sqref="O1872">
    <cfRule type="containsText" dxfId="1" priority="787" operator="between" text="送货车型9.6米">
      <formula>NOT(ISERROR(SEARCH("送货车型9.6米",O1872)))</formula>
    </cfRule>
  </conditionalFormatting>
  <conditionalFormatting sqref="O1873">
    <cfRule type="containsText" dxfId="1" priority="786" operator="between" text="送货车型9.6米">
      <formula>NOT(ISERROR(SEARCH("送货车型9.6米",O1873)))</formula>
    </cfRule>
  </conditionalFormatting>
  <conditionalFormatting sqref="O1874">
    <cfRule type="containsText" dxfId="1" priority="785" operator="between" text="送货车型9.6米">
      <formula>NOT(ISERROR(SEARCH("送货车型9.6米",O1874)))</formula>
    </cfRule>
  </conditionalFormatting>
  <conditionalFormatting sqref="O1875">
    <cfRule type="containsText" dxfId="1" priority="784" operator="between" text="送货车型9.6米">
      <formula>NOT(ISERROR(SEARCH("送货车型9.6米",O1875)))</formula>
    </cfRule>
  </conditionalFormatting>
  <conditionalFormatting sqref="O1876">
    <cfRule type="containsText" dxfId="1" priority="783" operator="between" text="送货车型9.6米">
      <formula>NOT(ISERROR(SEARCH("送货车型9.6米",O1876)))</formula>
    </cfRule>
  </conditionalFormatting>
  <conditionalFormatting sqref="O1877">
    <cfRule type="containsText" dxfId="1" priority="782" operator="between" text="送货车型9.6米">
      <formula>NOT(ISERROR(SEARCH("送货车型9.6米",O1877)))</formula>
    </cfRule>
  </conditionalFormatting>
  <conditionalFormatting sqref="O1878">
    <cfRule type="containsText" dxfId="1" priority="781" operator="between" text="送货车型9.6米">
      <formula>NOT(ISERROR(SEARCH("送货车型9.6米",O1878)))</formula>
    </cfRule>
  </conditionalFormatting>
  <conditionalFormatting sqref="O1879">
    <cfRule type="containsText" dxfId="1" priority="780" operator="between" text="送货车型9.6米">
      <formula>NOT(ISERROR(SEARCH("送货车型9.6米",O1879)))</formula>
    </cfRule>
  </conditionalFormatting>
  <conditionalFormatting sqref="O1880">
    <cfRule type="containsText" dxfId="1" priority="779" operator="between" text="送货车型9.6米">
      <formula>NOT(ISERROR(SEARCH("送货车型9.6米",O1880)))</formula>
    </cfRule>
  </conditionalFormatting>
  <conditionalFormatting sqref="D1897">
    <cfRule type="expression" dxfId="4" priority="7797">
      <formula>AND(NOT(HasFormula(#REF!)),#REF!&lt;&gt;"")</formula>
    </cfRule>
  </conditionalFormatting>
  <conditionalFormatting sqref="E1897">
    <cfRule type="expression" dxfId="4" priority="7798">
      <formula>AND(NOT(HasFormula(#REF!)),#REF!&lt;&gt;"")</formula>
    </cfRule>
  </conditionalFormatting>
  <conditionalFormatting sqref="H1897">
    <cfRule type="expression" dxfId="4" priority="7795">
      <formula>AND(NOT(HasFormula(#REF!)),#REF!&lt;&gt;"")</formula>
    </cfRule>
    <cfRule type="expression" dxfId="3" priority="7796">
      <formula>AND(NOT(HasFormula(XFD1897)),XFD1897&lt;&gt;"")</formula>
    </cfRule>
  </conditionalFormatting>
  <conditionalFormatting sqref="I1897:L1897">
    <cfRule type="expression" dxfId="4" priority="7799">
      <formula>AND(NOT(HasFormula(#REF!)),#REF!&lt;&gt;"")</formula>
    </cfRule>
    <cfRule type="expression" dxfId="3" priority="7800">
      <formula>AND(NOT(HasFormula(A1897)),A1897&lt;&gt;"")</formula>
    </cfRule>
  </conditionalFormatting>
  <conditionalFormatting sqref="J1907:L1907">
    <cfRule type="expression" dxfId="4" priority="7805">
      <formula>AND(NOT(HasFormula(#REF!)),#REF!&lt;&gt;"")</formula>
    </cfRule>
    <cfRule type="expression" dxfId="3" priority="7806">
      <formula>AND(NOT(HasFormula(B1907)),B1907&lt;&gt;"")</formula>
    </cfRule>
  </conditionalFormatting>
  <conditionalFormatting sqref="J1908:L1908">
    <cfRule type="expression" dxfId="3" priority="746">
      <formula>AND(NOT(HasFormula(B1908)),B1908&lt;&gt;"")</formula>
    </cfRule>
    <cfRule type="expression" dxfId="4" priority="735">
      <formula>AND(NOT(HasFormula(F1909)),F1909&lt;&gt;"")</formula>
    </cfRule>
  </conditionalFormatting>
  <conditionalFormatting sqref="J1909:L1909">
    <cfRule type="expression" dxfId="3" priority="745">
      <formula>AND(NOT(HasFormula(B1909)),B1909&lt;&gt;"")</formula>
    </cfRule>
    <cfRule type="expression" dxfId="4" priority="734">
      <formula>AND(NOT(HasFormula(F1910)),F1910&lt;&gt;"")</formula>
    </cfRule>
  </conditionalFormatting>
  <conditionalFormatting sqref="J1910:L1910">
    <cfRule type="expression" dxfId="3" priority="744">
      <formula>AND(NOT(HasFormula(B1910)),B1910&lt;&gt;"")</formula>
    </cfRule>
    <cfRule type="expression" dxfId="4" priority="733">
      <formula>AND(NOT(HasFormula(F1911)),F1911&lt;&gt;"")</formula>
    </cfRule>
  </conditionalFormatting>
  <conditionalFormatting sqref="J1911:L1911">
    <cfRule type="expression" dxfId="3" priority="743">
      <formula>AND(NOT(HasFormula(B1911)),B1911&lt;&gt;"")</formula>
    </cfRule>
    <cfRule type="expression" dxfId="4" priority="732">
      <formula>AND(NOT(HasFormula(F1912)),F1912&lt;&gt;"")</formula>
    </cfRule>
  </conditionalFormatting>
  <conditionalFormatting sqref="J1912:L1912">
    <cfRule type="expression" dxfId="3" priority="742">
      <formula>AND(NOT(HasFormula(B1912)),B1912&lt;&gt;"")</formula>
    </cfRule>
    <cfRule type="expression" dxfId="4" priority="731">
      <formula>AND(NOT(HasFormula(F1913)),F1913&lt;&gt;"")</formula>
    </cfRule>
  </conditionalFormatting>
  <conditionalFormatting sqref="J1913:L1913">
    <cfRule type="expression" dxfId="3" priority="741">
      <formula>AND(NOT(HasFormula(B1913)),B1913&lt;&gt;"")</formula>
    </cfRule>
    <cfRule type="expression" dxfId="4" priority="730">
      <formula>AND(NOT(HasFormula(F1914)),F1914&lt;&gt;"")</formula>
    </cfRule>
  </conditionalFormatting>
  <conditionalFormatting sqref="J1914:L1914">
    <cfRule type="expression" dxfId="3" priority="740">
      <formula>AND(NOT(HasFormula(B1914)),B1914&lt;&gt;"")</formula>
    </cfRule>
    <cfRule type="expression" dxfId="4" priority="729">
      <formula>AND(NOT(HasFormula(F1915)),F1915&lt;&gt;"")</formula>
    </cfRule>
  </conditionalFormatting>
  <conditionalFormatting sqref="J1915:L1915">
    <cfRule type="expression" dxfId="3" priority="739">
      <formula>AND(NOT(HasFormula(B1915)),B1915&lt;&gt;"")</formula>
    </cfRule>
    <cfRule type="expression" dxfId="4" priority="728">
      <formula>AND(NOT(HasFormula(F1916)),F1916&lt;&gt;"")</formula>
    </cfRule>
  </conditionalFormatting>
  <conditionalFormatting sqref="J1916:L1916">
    <cfRule type="expression" dxfId="3" priority="738">
      <formula>AND(NOT(HasFormula(B1916)),B1916&lt;&gt;"")</formula>
    </cfRule>
    <cfRule type="expression" dxfId="4" priority="727">
      <formula>AND(NOT(HasFormula(F1917)),F1917&lt;&gt;"")</formula>
    </cfRule>
  </conditionalFormatting>
  <conditionalFormatting sqref="J1917:L1917">
    <cfRule type="expression" dxfId="3" priority="737">
      <formula>AND(NOT(HasFormula(B1917)),B1917&lt;&gt;"")</formula>
    </cfRule>
    <cfRule type="expression" dxfId="4" priority="726">
      <formula>AND(NOT(HasFormula(F1918)),F1918&lt;&gt;"")</formula>
    </cfRule>
  </conditionalFormatting>
  <conditionalFormatting sqref="J1918:L1918">
    <cfRule type="expression" dxfId="3" priority="736">
      <formula>AND(NOT(HasFormula(B1918)),B1918&lt;&gt;"")</formula>
    </cfRule>
    <cfRule type="expression" dxfId="4" priority="725">
      <formula>AND(NOT(HasFormula(F1919)),F1919&lt;&gt;"")</formula>
    </cfRule>
  </conditionalFormatting>
  <conditionalFormatting sqref="C1936">
    <cfRule type="timePeriod" dxfId="7" priority="686" timePeriod="yesterday">
      <formula>FLOOR(C1936,1)=TODAY()-1</formula>
    </cfRule>
  </conditionalFormatting>
  <conditionalFormatting sqref="D1936:E1936">
    <cfRule type="expression" dxfId="3" priority="698">
      <formula>AND(NOT(HasFormula(XEZ1936)),XEZ1936&lt;&gt;"")</formula>
    </cfRule>
  </conditionalFormatting>
  <conditionalFormatting sqref="D1936">
    <cfRule type="expression" dxfId="4" priority="694">
      <formula>AND(NOT(HasFormula(XFD1937)),XFD1937&lt;&gt;"")</formula>
    </cfRule>
    <cfRule type="expression" dxfId="2" priority="690">
      <formula>AND(NOT(_xlfn.ISFORMULA(D1936)),D1936&lt;&gt;"")</formula>
    </cfRule>
  </conditionalFormatting>
  <conditionalFormatting sqref="E1936">
    <cfRule type="expression" dxfId="4" priority="702">
      <formula>AND(NOT(HasFormula(A1937)),A1937&lt;&gt;"")</formula>
    </cfRule>
  </conditionalFormatting>
  <conditionalFormatting sqref="C1937">
    <cfRule type="timePeriod" dxfId="7" priority="685" timePeriod="yesterday">
      <formula>FLOOR(C1937,1)=TODAY()-1</formula>
    </cfRule>
  </conditionalFormatting>
  <conditionalFormatting sqref="D1937:E1937">
    <cfRule type="expression" dxfId="3" priority="697">
      <formula>AND(NOT(HasFormula(XEZ1937)),XEZ1937&lt;&gt;"")</formula>
    </cfRule>
  </conditionalFormatting>
  <conditionalFormatting sqref="D1937">
    <cfRule type="expression" dxfId="4" priority="693">
      <formula>AND(NOT(HasFormula(XFD1938)),XFD1938&lt;&gt;"")</formula>
    </cfRule>
    <cfRule type="expression" dxfId="2" priority="689">
      <formula>AND(NOT(_xlfn.ISFORMULA(D1937)),D1937&lt;&gt;"")</formula>
    </cfRule>
  </conditionalFormatting>
  <conditionalFormatting sqref="E1937">
    <cfRule type="expression" dxfId="4" priority="701">
      <formula>AND(NOT(HasFormula(A1938)),A1938&lt;&gt;"")</formula>
    </cfRule>
  </conditionalFormatting>
  <conditionalFormatting sqref="C1938">
    <cfRule type="timePeriod" dxfId="7" priority="684" timePeriod="yesterday">
      <formula>FLOOR(C1938,1)=TODAY()-1</formula>
    </cfRule>
  </conditionalFormatting>
  <conditionalFormatting sqref="D1938:E1938">
    <cfRule type="expression" dxfId="3" priority="696">
      <formula>AND(NOT(HasFormula(XEZ1938)),XEZ1938&lt;&gt;"")</formula>
    </cfRule>
  </conditionalFormatting>
  <conditionalFormatting sqref="D1938">
    <cfRule type="expression" dxfId="4" priority="692">
      <formula>AND(NOT(HasFormula(XFD1939)),XFD1939&lt;&gt;"")</formula>
    </cfRule>
    <cfRule type="expression" dxfId="2" priority="688">
      <formula>AND(NOT(_xlfn.ISFORMULA(D1938)),D1938&lt;&gt;"")</formula>
    </cfRule>
  </conditionalFormatting>
  <conditionalFormatting sqref="E1938">
    <cfRule type="expression" dxfId="4" priority="700">
      <formula>AND(NOT(HasFormula(A1939)),A1939&lt;&gt;"")</formula>
    </cfRule>
  </conditionalFormatting>
  <conditionalFormatting sqref="C1939">
    <cfRule type="timePeriod" dxfId="7" priority="683" timePeriod="yesterday">
      <formula>FLOOR(C1939,1)=TODAY()-1</formula>
    </cfRule>
  </conditionalFormatting>
  <conditionalFormatting sqref="D1939:E1939">
    <cfRule type="expression" dxfId="3" priority="695">
      <formula>AND(NOT(HasFormula(XEZ1939)),XEZ1939&lt;&gt;"")</formula>
    </cfRule>
  </conditionalFormatting>
  <conditionalFormatting sqref="D1939">
    <cfRule type="expression" dxfId="4" priority="691">
      <formula>AND(NOT(HasFormula(XFD1940)),XFD1940&lt;&gt;"")</formula>
    </cfRule>
    <cfRule type="expression" dxfId="2" priority="687">
      <formula>AND(NOT(_xlfn.ISFORMULA(D1939)),D1939&lt;&gt;"")</formula>
    </cfRule>
  </conditionalFormatting>
  <conditionalFormatting sqref="E1939">
    <cfRule type="expression" dxfId="4" priority="699">
      <formula>AND(NOT(HasFormula(A1940)),A1940&lt;&gt;"")</formula>
    </cfRule>
  </conditionalFormatting>
  <conditionalFormatting sqref="D2022">
    <cfRule type="expression" dxfId="4" priority="7809">
      <formula>AND(NOT(HasFormula(#REF!)),#REF!&lt;&gt;"")</formula>
    </cfRule>
  </conditionalFormatting>
  <conditionalFormatting sqref="E2022">
    <cfRule type="expression" dxfId="4" priority="7810">
      <formula>AND(NOT(HasFormula(#REF!)),#REF!&lt;&gt;"")</formula>
    </cfRule>
  </conditionalFormatting>
  <conditionalFormatting sqref="H2022">
    <cfRule type="expression" dxfId="4" priority="7807">
      <formula>AND(NOT(HasFormula(#REF!)),#REF!&lt;&gt;"")</formula>
    </cfRule>
    <cfRule type="expression" dxfId="3" priority="7808">
      <formula>AND(NOT(HasFormula(XFD2022)),XFD2022&lt;&gt;"")</formula>
    </cfRule>
  </conditionalFormatting>
  <conditionalFormatting sqref="I2022:L2022">
    <cfRule type="expression" dxfId="4" priority="7811">
      <formula>AND(NOT(HasFormula(#REF!)),#REF!&lt;&gt;"")</formula>
    </cfRule>
    <cfRule type="expression" dxfId="3" priority="7812">
      <formula>AND(NOT(HasFormula(A2022)),A2022&lt;&gt;"")</formula>
    </cfRule>
  </conditionalFormatting>
  <conditionalFormatting sqref="M2109:O2109">
    <cfRule type="containsText" dxfId="1" priority="660" operator="between" text="送货车型9.6米">
      <formula>NOT(ISERROR(SEARCH("送货车型9.6米",M2109)))</formula>
    </cfRule>
  </conditionalFormatting>
  <conditionalFormatting sqref="M2110:O2110">
    <cfRule type="containsText" dxfId="1" priority="659" operator="between" text="送货车型9.6米">
      <formula>NOT(ISERROR(SEARCH("送货车型9.6米",M2110)))</formula>
    </cfRule>
  </conditionalFormatting>
  <conditionalFormatting sqref="M2111:O2111">
    <cfRule type="containsText" dxfId="1" priority="658" operator="between" text="送货车型9.6米">
      <formula>NOT(ISERROR(SEARCH("送货车型9.6米",M2111)))</formula>
    </cfRule>
  </conditionalFormatting>
  <conditionalFormatting sqref="M2112:O2112">
    <cfRule type="containsText" dxfId="1" priority="657" operator="between" text="送货车型9.6米">
      <formula>NOT(ISERROR(SEARCH("送货车型9.6米",M2112)))</formula>
    </cfRule>
  </conditionalFormatting>
  <conditionalFormatting sqref="M2113:O2113">
    <cfRule type="containsText" dxfId="1" priority="656" operator="between" text="送货车型9.6米">
      <formula>NOT(ISERROR(SEARCH("送货车型9.6米",M2113)))</formula>
    </cfRule>
  </conditionalFormatting>
  <conditionalFormatting sqref="M2114:O2114">
    <cfRule type="containsText" dxfId="1" priority="655" operator="between" text="送货车型9.6米">
      <formula>NOT(ISERROR(SEARCH("送货车型9.6米",M2114)))</formula>
    </cfRule>
  </conditionalFormatting>
  <conditionalFormatting sqref="M2115:O2115">
    <cfRule type="containsText" dxfId="1" priority="654" operator="between" text="送货车型9.6米">
      <formula>NOT(ISERROR(SEARCH("送货车型9.6米",M2115)))</formula>
    </cfRule>
  </conditionalFormatting>
  <conditionalFormatting sqref="M2116:O2116">
    <cfRule type="containsText" dxfId="1" priority="653" operator="between" text="送货车型9.6米">
      <formula>NOT(ISERROR(SEARCH("送货车型9.6米",M2116)))</formula>
    </cfRule>
  </conditionalFormatting>
  <conditionalFormatting sqref="M2117:O2117">
    <cfRule type="containsText" dxfId="1" priority="652" operator="between" text="送货车型9.6米">
      <formula>NOT(ISERROR(SEARCH("送货车型9.6米",M2117)))</formula>
    </cfRule>
  </conditionalFormatting>
  <conditionalFormatting sqref="M2118:O2118">
    <cfRule type="containsText" dxfId="1" priority="651" operator="between" text="送货车型9.6米">
      <formula>NOT(ISERROR(SEARCH("送货车型9.6米",M2118)))</formula>
    </cfRule>
  </conditionalFormatting>
  <conditionalFormatting sqref="M2119:O2119">
    <cfRule type="containsText" dxfId="1" priority="650" operator="between" text="送货车型9.6米">
      <formula>NOT(ISERROR(SEARCH("送货车型9.6米",M2119)))</formula>
    </cfRule>
  </conditionalFormatting>
  <conditionalFormatting sqref="M2129:O2129">
    <cfRule type="containsText" dxfId="1" priority="648" operator="between" text="送货车型9.6米">
      <formula>NOT(ISERROR(SEARCH("送货车型9.6米",M2129)))</formula>
    </cfRule>
  </conditionalFormatting>
  <conditionalFormatting sqref="M2130:O2130">
    <cfRule type="containsText" dxfId="1" priority="647" operator="between" text="送货车型9.6米">
      <formula>NOT(ISERROR(SEARCH("送货车型9.6米",M2130)))</formula>
    </cfRule>
  </conditionalFormatting>
  <conditionalFormatting sqref="M2131:O2131">
    <cfRule type="containsText" dxfId="1" priority="646" operator="between" text="送货车型9.6米">
      <formula>NOT(ISERROR(SEARCH("送货车型9.6米",M2131)))</formula>
    </cfRule>
  </conditionalFormatting>
  <conditionalFormatting sqref="M2132:O2132">
    <cfRule type="containsText" dxfId="1" priority="645" operator="between" text="送货车型9.6米">
      <formula>NOT(ISERROR(SEARCH("送货车型9.6米",M2132)))</formula>
    </cfRule>
  </conditionalFormatting>
  <conditionalFormatting sqref="M2133:O2133">
    <cfRule type="containsText" dxfId="1" priority="644" operator="between" text="送货车型9.6米">
      <formula>NOT(ISERROR(SEARCH("送货车型9.6米",M2133)))</formula>
    </cfRule>
  </conditionalFormatting>
  <conditionalFormatting sqref="M2134:O2134">
    <cfRule type="containsText" dxfId="1" priority="643" operator="between" text="送货车型9.6米">
      <formula>NOT(ISERROR(SEARCH("送货车型9.6米",M2134)))</formula>
    </cfRule>
  </conditionalFormatting>
  <conditionalFormatting sqref="D2135">
    <cfRule type="expression" dxfId="4" priority="7878">
      <formula>AND(NOT(HasFormula(#REF!)),#REF!&lt;&gt;"")</formula>
    </cfRule>
  </conditionalFormatting>
  <conditionalFormatting sqref="E2135">
    <cfRule type="expression" dxfId="4" priority="7879">
      <formula>AND(NOT(HasFormula(#REF!)),#REF!&lt;&gt;"")</formula>
    </cfRule>
  </conditionalFormatting>
  <conditionalFormatting sqref="H2135">
    <cfRule type="expression" dxfId="4" priority="7876">
      <formula>AND(NOT(HasFormula(#REF!)),#REF!&lt;&gt;"")</formula>
    </cfRule>
    <cfRule type="expression" dxfId="3" priority="7877">
      <formula>AND(NOT(HasFormula(XFD2135)),XFD2135&lt;&gt;"")</formula>
    </cfRule>
  </conditionalFormatting>
  <conditionalFormatting sqref="I2135:L2135">
    <cfRule type="expression" dxfId="4" priority="7880">
      <formula>AND(NOT(HasFormula(#REF!)),#REF!&lt;&gt;"")</formula>
    </cfRule>
    <cfRule type="expression" dxfId="3" priority="7881">
      <formula>AND(NOT(HasFormula(A2135)),A2135&lt;&gt;"")</formula>
    </cfRule>
  </conditionalFormatting>
  <conditionalFormatting sqref="M2135:O2135">
    <cfRule type="containsText" dxfId="1" priority="642" operator="between" text="送货车型9.6米">
      <formula>NOT(ISERROR(SEARCH("送货车型9.6米",M2135)))</formula>
    </cfRule>
  </conditionalFormatting>
  <conditionalFormatting sqref="M2136:O2136">
    <cfRule type="containsText" dxfId="1" priority="613" operator="between" text="送货车型9.6米">
      <formula>NOT(ISERROR(SEARCH("送货车型9.6米",M2136)))</formula>
    </cfRule>
  </conditionalFormatting>
  <conditionalFormatting sqref="M2137:O2137">
    <cfRule type="containsText" dxfId="1" priority="612" operator="between" text="送货车型9.6米">
      <formula>NOT(ISERROR(SEARCH("送货车型9.6米",M2137)))</formula>
    </cfRule>
  </conditionalFormatting>
  <conditionalFormatting sqref="M2138:O2138">
    <cfRule type="containsText" dxfId="1" priority="611" operator="between" text="送货车型9.6米">
      <formula>NOT(ISERROR(SEARCH("送货车型9.6米",M2138)))</formula>
    </cfRule>
  </conditionalFormatting>
  <conditionalFormatting sqref="M2139:O2139">
    <cfRule type="containsText" dxfId="1" priority="609" operator="between" text="送货车型9.6米">
      <formula>NOT(ISERROR(SEARCH("送货车型9.6米",M2139)))</formula>
    </cfRule>
  </conditionalFormatting>
  <conditionalFormatting sqref="M2140:O2140">
    <cfRule type="containsText" dxfId="1" priority="607" operator="between" text="送货车型9.6米">
      <formula>NOT(ISERROR(SEARCH("送货车型9.6米",M2140)))</formula>
    </cfRule>
  </conditionalFormatting>
  <conditionalFormatting sqref="M2141:O2141">
    <cfRule type="containsText" dxfId="1" priority="606" operator="between" text="送货车型9.6米">
      <formula>NOT(ISERROR(SEARCH("送货车型9.6米",M2141)))</formula>
    </cfRule>
  </conditionalFormatting>
  <conditionalFormatting sqref="M2142:O2142">
    <cfRule type="containsText" dxfId="1" priority="605" operator="between" text="送货车型9.6米">
      <formula>NOT(ISERROR(SEARCH("送货车型9.6米",M2142)))</formula>
    </cfRule>
  </conditionalFormatting>
  <conditionalFormatting sqref="E2165">
    <cfRule type="expression" dxfId="4" priority="7902">
      <formula>AND(NOT(HasFormula(#REF!)),#REF!&lt;&gt;"")</formula>
    </cfRule>
  </conditionalFormatting>
  <conditionalFormatting sqref="D2167">
    <cfRule type="expression" dxfId="4" priority="7944">
      <formula>AND(NOT(HasFormula(#REF!)),#REF!&lt;&gt;"")</formula>
    </cfRule>
  </conditionalFormatting>
  <conditionalFormatting sqref="H2167">
    <cfRule type="expression" dxfId="4" priority="7945">
      <formula>AND(NOT(HasFormula(#REF!)),#REF!&lt;&gt;"")</formula>
    </cfRule>
    <cfRule type="expression" dxfId="3" priority="7946">
      <formula>AND(NOT(HasFormula(XFD2167)),XFD2167&lt;&gt;"")</formula>
    </cfRule>
  </conditionalFormatting>
  <conditionalFormatting sqref="I2167:L2167">
    <cfRule type="expression" dxfId="4" priority="7948">
      <formula>AND(NOT(HasFormula(#REF!)),#REF!&lt;&gt;"")</formula>
    </cfRule>
    <cfRule type="expression" dxfId="3" priority="7949">
      <formula>AND(NOT(HasFormula(A2167)),A2167&lt;&gt;"")</formula>
    </cfRule>
  </conditionalFormatting>
  <conditionalFormatting sqref="E2168">
    <cfRule type="expression" dxfId="4" priority="7893">
      <formula>AND(NOT(HasFormula(#REF!)),#REF!&lt;&gt;"")</formula>
    </cfRule>
  </conditionalFormatting>
  <conditionalFormatting sqref="I2168:L2168">
    <cfRule type="expression" dxfId="4" priority="7934">
      <formula>AND(NOT(HasFormula(#REF!)),#REF!&lt;&gt;"")</formula>
    </cfRule>
    <cfRule type="expression" dxfId="3" priority="7935">
      <formula>AND(NOT(HasFormula(A2168)),A2168&lt;&gt;"")</formula>
    </cfRule>
  </conditionalFormatting>
  <conditionalFormatting sqref="D2173">
    <cfRule type="expression" dxfId="4" priority="7962">
      <formula>AND(NOT(HasFormula(#REF!)),#REF!&lt;&gt;"")</formula>
    </cfRule>
  </conditionalFormatting>
  <conditionalFormatting sqref="E2173">
    <cfRule type="expression" dxfId="4" priority="7963">
      <formula>AND(NOT(HasFormula(#REF!)),#REF!&lt;&gt;"")</formula>
    </cfRule>
  </conditionalFormatting>
  <conditionalFormatting sqref="I2173:L2173">
    <cfRule type="expression" dxfId="4" priority="7964">
      <formula>AND(NOT(HasFormula(#REF!)),#REF!&lt;&gt;"")</formula>
    </cfRule>
    <cfRule type="expression" dxfId="3" priority="7965">
      <formula>AND(NOT(HasFormula(A2173)),A2173&lt;&gt;"")</formula>
    </cfRule>
  </conditionalFormatting>
  <conditionalFormatting sqref="D2188">
    <cfRule type="expression" dxfId="4" priority="7958">
      <formula>AND(NOT(HasFormula(#REF!)),#REF!&lt;&gt;"")</formula>
    </cfRule>
  </conditionalFormatting>
  <conditionalFormatting sqref="E2188">
    <cfRule type="expression" dxfId="4" priority="7959">
      <formula>AND(NOT(HasFormula(#REF!)),#REF!&lt;&gt;"")</formula>
    </cfRule>
  </conditionalFormatting>
  <conditionalFormatting sqref="H2188">
    <cfRule type="expression" dxfId="4" priority="7956">
      <formula>AND(NOT(HasFormula(#REF!)),#REF!&lt;&gt;"")</formula>
    </cfRule>
    <cfRule type="expression" dxfId="3" priority="7957">
      <formula>AND(NOT(HasFormula(XFD2188)),XFD2188&lt;&gt;"")</formula>
    </cfRule>
  </conditionalFormatting>
  <conditionalFormatting sqref="I2188:L2188">
    <cfRule type="expression" dxfId="4" priority="7960">
      <formula>AND(NOT(HasFormula(#REF!)),#REF!&lt;&gt;"")</formula>
    </cfRule>
    <cfRule type="expression" dxfId="3" priority="7961">
      <formula>AND(NOT(HasFormula(A2188)),A2188&lt;&gt;"")</formula>
    </cfRule>
  </conditionalFormatting>
  <conditionalFormatting sqref="D2190">
    <cfRule type="expression" dxfId="4" priority="7952">
      <formula>AND(NOT(HasFormula(#REF!)),#REF!&lt;&gt;"")</formula>
    </cfRule>
  </conditionalFormatting>
  <conditionalFormatting sqref="E2190">
    <cfRule type="expression" dxfId="4" priority="7953">
      <formula>AND(NOT(HasFormula(#REF!)),#REF!&lt;&gt;"")</formula>
    </cfRule>
  </conditionalFormatting>
  <conditionalFormatting sqref="H2190">
    <cfRule type="expression" dxfId="4" priority="7950">
      <formula>AND(NOT(HasFormula(#REF!)),#REF!&lt;&gt;"")</formula>
    </cfRule>
    <cfRule type="expression" dxfId="3" priority="7951">
      <formula>AND(NOT(HasFormula(XFD2190)),XFD2190&lt;&gt;"")</formula>
    </cfRule>
  </conditionalFormatting>
  <conditionalFormatting sqref="I2190:L2190">
    <cfRule type="expression" dxfId="4" priority="7954">
      <formula>AND(NOT(HasFormula(#REF!)),#REF!&lt;&gt;"")</formula>
    </cfRule>
    <cfRule type="expression" dxfId="3" priority="7955">
      <formula>AND(NOT(HasFormula(A2190)),A2190&lt;&gt;"")</formula>
    </cfRule>
  </conditionalFormatting>
  <conditionalFormatting sqref="D2200">
    <cfRule type="expression" dxfId="4" priority="7974">
      <formula>AND(NOT(HasFormula(#REF!)),#REF!&lt;&gt;"")</formula>
    </cfRule>
  </conditionalFormatting>
  <conditionalFormatting sqref="E2200">
    <cfRule type="expression" dxfId="4" priority="7975">
      <formula>AND(NOT(HasFormula(#REF!)),#REF!&lt;&gt;"")</formula>
    </cfRule>
  </conditionalFormatting>
  <conditionalFormatting sqref="H2200">
    <cfRule type="expression" dxfId="4" priority="7972">
      <formula>AND(NOT(HasFormula(#REF!)),#REF!&lt;&gt;"")</formula>
    </cfRule>
    <cfRule type="expression" dxfId="3" priority="7973">
      <formula>AND(NOT(HasFormula(XFD2200)),XFD2200&lt;&gt;"")</formula>
    </cfRule>
  </conditionalFormatting>
  <conditionalFormatting sqref="I2200:L2200">
    <cfRule type="expression" dxfId="4" priority="7976">
      <formula>AND(NOT(HasFormula(#REF!)),#REF!&lt;&gt;"")</formula>
    </cfRule>
    <cfRule type="expression" dxfId="3" priority="7977">
      <formula>AND(NOT(HasFormula(A2200)),A2200&lt;&gt;"")</formula>
    </cfRule>
  </conditionalFormatting>
  <conditionalFormatting sqref="D2216">
    <cfRule type="expression" dxfId="4" priority="7968">
      <formula>AND(NOT(HasFormula(#REF!)),#REF!&lt;&gt;"")</formula>
    </cfRule>
  </conditionalFormatting>
  <conditionalFormatting sqref="E2216">
    <cfRule type="expression" dxfId="4" priority="7969">
      <formula>AND(NOT(HasFormula(#REF!)),#REF!&lt;&gt;"")</formula>
    </cfRule>
  </conditionalFormatting>
  <conditionalFormatting sqref="I2216:L2216">
    <cfRule type="expression" dxfId="4" priority="7970">
      <formula>AND(NOT(HasFormula(#REF!)),#REF!&lt;&gt;"")</formula>
    </cfRule>
    <cfRule type="expression" dxfId="3" priority="7971">
      <formula>AND(NOT(HasFormula(A2216)),A2216&lt;&gt;"")</formula>
    </cfRule>
  </conditionalFormatting>
  <conditionalFormatting sqref="D2219">
    <cfRule type="expression" dxfId="4" priority="7980">
      <formula>AND(NOT(HasFormula(#REF!)),#REF!&lt;&gt;"")</formula>
    </cfRule>
  </conditionalFormatting>
  <conditionalFormatting sqref="E2219">
    <cfRule type="expression" dxfId="4" priority="7981">
      <formula>AND(NOT(HasFormula(#REF!)),#REF!&lt;&gt;"")</formula>
    </cfRule>
  </conditionalFormatting>
  <conditionalFormatting sqref="I2219:L2219">
    <cfRule type="expression" dxfId="4" priority="7982">
      <formula>AND(NOT(HasFormula(#REF!)),#REF!&lt;&gt;"")</formula>
    </cfRule>
    <cfRule type="expression" dxfId="3" priority="7983">
      <formula>AND(NOT(HasFormula(A2219)),A2219&lt;&gt;"")</formula>
    </cfRule>
  </conditionalFormatting>
  <conditionalFormatting sqref="D2229">
    <cfRule type="expression" dxfId="4" priority="8004">
      <formula>AND(NOT(HasFormula(#REF!)),#REF!&lt;&gt;"")</formula>
    </cfRule>
  </conditionalFormatting>
  <conditionalFormatting sqref="E2229">
    <cfRule type="expression" dxfId="4" priority="8005">
      <formula>AND(NOT(HasFormula(#REF!)),#REF!&lt;&gt;"")</formula>
    </cfRule>
  </conditionalFormatting>
  <conditionalFormatting sqref="I2229:L2229">
    <cfRule type="expression" dxfId="4" priority="8006">
      <formula>AND(NOT(HasFormula(#REF!)),#REF!&lt;&gt;"")</formula>
    </cfRule>
    <cfRule type="expression" dxfId="3" priority="8007">
      <formula>AND(NOT(HasFormula(A2229)),A2229&lt;&gt;"")</formula>
    </cfRule>
  </conditionalFormatting>
  <conditionalFormatting sqref="D2233">
    <cfRule type="expression" dxfId="4" priority="8016">
      <formula>AND(NOT(HasFormula(#REF!)),#REF!&lt;&gt;"")</formula>
    </cfRule>
  </conditionalFormatting>
  <conditionalFormatting sqref="E2233">
    <cfRule type="expression" dxfId="4" priority="8017">
      <formula>AND(NOT(HasFormula(#REF!)),#REF!&lt;&gt;"")</formula>
    </cfRule>
  </conditionalFormatting>
  <conditionalFormatting sqref="I2233:L2233">
    <cfRule type="expression" dxfId="4" priority="8018">
      <formula>AND(NOT(HasFormula(#REF!)),#REF!&lt;&gt;"")</formula>
    </cfRule>
    <cfRule type="expression" dxfId="3" priority="8019">
      <formula>AND(NOT(HasFormula(A2233)),A2233&lt;&gt;"")</formula>
    </cfRule>
  </conditionalFormatting>
  <conditionalFormatting sqref="M2238">
    <cfRule type="containsText" dxfId="1" priority="580" operator="between" text="送货车型9.6米">
      <formula>NOT(ISERROR(SEARCH("送货车型9.6米",M2238)))</formula>
    </cfRule>
  </conditionalFormatting>
  <conditionalFormatting sqref="D2245">
    <cfRule type="expression" dxfId="4" priority="8034">
      <formula>AND(NOT(HasFormula(XFD2250)),XFD2250&lt;&gt;"")</formula>
    </cfRule>
  </conditionalFormatting>
  <conditionalFormatting sqref="E2245">
    <cfRule type="expression" dxfId="4" priority="8036">
      <formula>AND(NOT(HasFormula(A2250)),A2250&lt;&gt;"")</formula>
    </cfRule>
  </conditionalFormatting>
  <conditionalFormatting sqref="H2245">
    <cfRule type="expression" dxfId="4" priority="8030">
      <formula>AND(NOT(HasFormula(D2250)),D2250&lt;&gt;"")</formula>
    </cfRule>
    <cfRule type="expression" dxfId="3" priority="8031">
      <formula>AND(NOT(HasFormula(XFD2245)),XFD2245&lt;&gt;"")</formula>
    </cfRule>
  </conditionalFormatting>
  <conditionalFormatting sqref="I2245:L2245">
    <cfRule type="expression" dxfId="4" priority="8042">
      <formula>AND(NOT(HasFormula(E2250)),E2250&lt;&gt;"")</formula>
    </cfRule>
    <cfRule type="expression" dxfId="3" priority="8043">
      <formula>AND(NOT(HasFormula(A2245)),A2245&lt;&gt;"")</formula>
    </cfRule>
  </conditionalFormatting>
  <conditionalFormatting sqref="D2246">
    <cfRule type="expression" dxfId="4" priority="8026">
      <formula>AND(NOT(HasFormula(XFD2247)),XFD2247&lt;&gt;"")</formula>
    </cfRule>
  </conditionalFormatting>
  <conditionalFormatting sqref="E2246">
    <cfRule type="expression" dxfId="4" priority="8027">
      <formula>AND(NOT(HasFormula(A2247)),A2247&lt;&gt;"")</formula>
    </cfRule>
  </conditionalFormatting>
  <conditionalFormatting sqref="H2246">
    <cfRule type="expression" dxfId="4" priority="561">
      <formula>AND(NOT(HasFormula(#REF!)),#REF!&lt;&gt;"")</formula>
    </cfRule>
    <cfRule type="expression" dxfId="3" priority="562">
      <formula>AND(NOT(HasFormula(XFD2246)),XFD2246&lt;&gt;"")</formula>
    </cfRule>
  </conditionalFormatting>
  <conditionalFormatting sqref="I2246:L2246">
    <cfRule type="expression" dxfId="4" priority="8028">
      <formula>AND(NOT(HasFormula(E2247)),E2247&lt;&gt;"")</formula>
    </cfRule>
    <cfRule type="expression" dxfId="3" priority="8029">
      <formula>AND(NOT(HasFormula(A2246)),A2246&lt;&gt;"")</formula>
    </cfRule>
  </conditionalFormatting>
  <conditionalFormatting sqref="D2250">
    <cfRule type="expression" dxfId="4" priority="8035">
      <formula>AND(NOT(HasFormula(XFD2251)),XFD2251&lt;&gt;"")</formula>
    </cfRule>
  </conditionalFormatting>
  <conditionalFormatting sqref="E2250">
    <cfRule type="expression" dxfId="4" priority="8037">
      <formula>AND(NOT(HasFormula(A2251)),A2251&lt;&gt;"")</formula>
    </cfRule>
  </conditionalFormatting>
  <conditionalFormatting sqref="H2250">
    <cfRule type="expression" dxfId="4" priority="8038">
      <formula>AND(NOT(HasFormula(D2251)),D2251&lt;&gt;"")</formula>
    </cfRule>
    <cfRule type="expression" dxfId="3" priority="8039">
      <formula>AND(NOT(HasFormula(XFD2250)),XFD2250&lt;&gt;"")</formula>
    </cfRule>
    <cfRule type="expression" dxfId="4" priority="8040">
      <formula>AND(NOT(HasFormula(D2251)),D2251&lt;&gt;"")</formula>
    </cfRule>
    <cfRule type="expression" dxfId="3" priority="8041">
      <formula>AND(NOT(HasFormula(XFD2250)),XFD2250&lt;&gt;"")</formula>
    </cfRule>
  </conditionalFormatting>
  <conditionalFormatting sqref="I2250:L2250">
    <cfRule type="expression" dxfId="4" priority="8044">
      <formula>AND(NOT(HasFormula(E2251)),E2251&lt;&gt;"")</formula>
    </cfRule>
    <cfRule type="expression" dxfId="3" priority="8045">
      <formula>AND(NOT(HasFormula(A2250)),A2250&lt;&gt;"")</formula>
    </cfRule>
  </conditionalFormatting>
  <conditionalFormatting sqref="M2270">
    <cfRule type="containsText" dxfId="1" priority="565" operator="between" text="送货车型9.6米">
      <formula>NOT(ISERROR(SEARCH("送货车型9.6米",M2270)))</formula>
    </cfRule>
  </conditionalFormatting>
  <conditionalFormatting sqref="D2323">
    <cfRule type="expression" dxfId="4" priority="8054">
      <formula>AND(NOT(HasFormula(XFD2337)),XFD2337&lt;&gt;"")</formula>
    </cfRule>
  </conditionalFormatting>
  <conditionalFormatting sqref="E2323">
    <cfRule type="expression" dxfId="4" priority="8056">
      <formula>AND(NOT(HasFormula(A2337)),A2337&lt;&gt;"")</formula>
    </cfRule>
  </conditionalFormatting>
  <conditionalFormatting sqref="H2323">
    <cfRule type="expression" dxfId="4" priority="8046">
      <formula>AND(NOT(HasFormula(D2337)),D2337&lt;&gt;"")</formula>
    </cfRule>
    <cfRule type="expression" dxfId="3" priority="8047">
      <formula>AND(NOT(HasFormula(XFD2323)),XFD2323&lt;&gt;"")</formula>
    </cfRule>
  </conditionalFormatting>
  <conditionalFormatting sqref="I2323:L2323">
    <cfRule type="expression" dxfId="4" priority="8058">
      <formula>AND(NOT(HasFormula(E2337)),E2337&lt;&gt;"")</formula>
    </cfRule>
    <cfRule type="expression" dxfId="3" priority="8059">
      <formula>AND(NOT(HasFormula(A2323)),A2323&lt;&gt;"")</formula>
    </cfRule>
  </conditionalFormatting>
  <conditionalFormatting sqref="D2336">
    <cfRule type="expression" dxfId="4" priority="8055">
      <formula>AND(NOT(HasFormula(#REF!)),#REF!&lt;&gt;"")</formula>
    </cfRule>
  </conditionalFormatting>
  <conditionalFormatting sqref="E2336">
    <cfRule type="expression" dxfId="4" priority="8057">
      <formula>AND(NOT(HasFormula(#REF!)),#REF!&lt;&gt;"")</formula>
    </cfRule>
  </conditionalFormatting>
  <conditionalFormatting sqref="H2336">
    <cfRule type="expression" dxfId="4" priority="8048">
      <formula>AND(NOT(HasFormula(#REF!)),#REF!&lt;&gt;"")</formula>
    </cfRule>
    <cfRule type="expression" dxfId="3" priority="8049">
      <formula>AND(NOT(HasFormula(XFD2336)),XFD2336&lt;&gt;"")</formula>
    </cfRule>
    <cfRule type="expression" dxfId="4" priority="8052">
      <formula>AND(NOT(HasFormula(#REF!)),#REF!&lt;&gt;"")</formula>
    </cfRule>
    <cfRule type="expression" dxfId="3" priority="8053">
      <formula>AND(NOT(HasFormula(XFD2336)),XFD2336&lt;&gt;"")</formula>
    </cfRule>
  </conditionalFormatting>
  <conditionalFormatting sqref="I2336:L2336">
    <cfRule type="expression" dxfId="4" priority="8060">
      <formula>AND(NOT(HasFormula(#REF!)),#REF!&lt;&gt;"")</formula>
    </cfRule>
    <cfRule type="expression" dxfId="3" priority="8061">
      <formula>AND(NOT(HasFormula(A2336)),A2336&lt;&gt;"")</formula>
    </cfRule>
  </conditionalFormatting>
  <conditionalFormatting sqref="D2337:E2337">
    <cfRule type="expression" dxfId="3" priority="550">
      <formula>AND(NOT(HasFormula(XEZ2337)),XEZ2337&lt;&gt;"")</formula>
    </cfRule>
  </conditionalFormatting>
  <conditionalFormatting sqref="D2337">
    <cfRule type="expression" dxfId="2" priority="547">
      <formula>AND(NOT(_xlfn.ISFORMULA(D2337)),D2337&lt;&gt;"")</formula>
    </cfRule>
    <cfRule type="expression" dxfId="4" priority="549">
      <formula>AND(NOT(HasFormula(XFD2324)),XFD2324&lt;&gt;"")</formula>
    </cfRule>
  </conditionalFormatting>
  <conditionalFormatting sqref="E2337">
    <cfRule type="expression" dxfId="4" priority="557">
      <formula>AND(NOT(HasFormula(A2324)),A2324&lt;&gt;"")</formula>
    </cfRule>
  </conditionalFormatting>
  <conditionalFormatting sqref="F2337">
    <cfRule type="containsText" dxfId="6" priority="551" operator="between" text="12m">
      <formula>NOT(ISERROR(SEARCH("12m",F2337)))</formula>
    </cfRule>
    <cfRule type="containsText" dxfId="5" priority="552" operator="between" text="HRB500E">
      <formula>NOT(ISERROR(SEARCH("HRB500E",F2337)))</formula>
    </cfRule>
  </conditionalFormatting>
  <conditionalFormatting sqref="H2337">
    <cfRule type="expression" dxfId="4" priority="8050">
      <formula>AND(NOT(HasFormula(D2324)),D2324&lt;&gt;"")</formula>
    </cfRule>
    <cfRule type="expression" dxfId="3" priority="8051">
      <formula>AND(NOT(HasFormula(XFD2337)),XFD2337&lt;&gt;"")</formula>
    </cfRule>
  </conditionalFormatting>
  <conditionalFormatting sqref="I2337:L2337">
    <cfRule type="expression" dxfId="4" priority="555">
      <formula>AND(NOT(HasFormula(E2324)),E2324&lt;&gt;"")</formula>
    </cfRule>
    <cfRule type="expression" dxfId="3" priority="556">
      <formula>AND(NOT(HasFormula(A2337)),A2337&lt;&gt;"")</formula>
    </cfRule>
  </conditionalFormatting>
  <conditionalFormatting sqref="D2338:E2338">
    <cfRule type="expression" dxfId="3" priority="533">
      <formula>AND(NOT(HasFormula(XEZ2338)),XEZ2338&lt;&gt;"")</formula>
    </cfRule>
  </conditionalFormatting>
  <conditionalFormatting sqref="D2338">
    <cfRule type="expression" dxfId="4" priority="532">
      <formula>AND(NOT(HasFormula(XFD2325)),XFD2325&lt;&gt;"")</formula>
    </cfRule>
    <cfRule type="expression" dxfId="2" priority="531">
      <formula>AND(NOT(_xlfn.ISFORMULA(D2338)),D2338&lt;&gt;"")</formula>
    </cfRule>
  </conditionalFormatting>
  <conditionalFormatting sqref="E2338">
    <cfRule type="expression" dxfId="4" priority="538">
      <formula>AND(NOT(HasFormula(A2325)),A2325&lt;&gt;"")</formula>
    </cfRule>
  </conditionalFormatting>
  <conditionalFormatting sqref="F2338">
    <cfRule type="containsText" dxfId="5" priority="535" operator="between" text="HRB500E">
      <formula>NOT(ISERROR(SEARCH("HRB500E",F2338)))</formula>
    </cfRule>
    <cfRule type="containsText" dxfId="6" priority="534" operator="between" text="12m">
      <formula>NOT(ISERROR(SEARCH("12m",F2338)))</formula>
    </cfRule>
  </conditionalFormatting>
  <conditionalFormatting sqref="I2338:L2338">
    <cfRule type="expression" dxfId="3" priority="537">
      <formula>AND(NOT(HasFormula(A2338)),A2338&lt;&gt;"")</formula>
    </cfRule>
    <cfRule type="expression" dxfId="4" priority="536">
      <formula>AND(NOT(HasFormula(E2325)),E2325&lt;&gt;"")</formula>
    </cfRule>
  </conditionalFormatting>
  <conditionalFormatting sqref="D2349">
    <cfRule type="expression" dxfId="4" priority="517">
      <formula>AND(NOT(HasFormula(XFD2336)),XFD2336&lt;&gt;"")</formula>
    </cfRule>
    <cfRule type="expression" dxfId="2" priority="516">
      <formula>AND(NOT(_xlfn.ISFORMULA(D2349)),D2349&lt;&gt;"")</formula>
    </cfRule>
  </conditionalFormatting>
  <conditionalFormatting sqref="F2349">
    <cfRule type="containsText" dxfId="5" priority="520" operator="between" text="HRB500E">
      <formula>NOT(ISERROR(SEARCH("HRB500E",F2349)))</formula>
    </cfRule>
    <cfRule type="containsText" dxfId="6" priority="519" operator="between" text="12m">
      <formula>NOT(ISERROR(SEARCH("12m",F2349)))</formula>
    </cfRule>
  </conditionalFormatting>
  <conditionalFormatting sqref="I2349:L2349">
    <cfRule type="expression" dxfId="3" priority="522">
      <formula>AND(NOT(HasFormula(A2349)),A2349&lt;&gt;"")</formula>
    </cfRule>
    <cfRule type="expression" dxfId="4" priority="521">
      <formula>AND(NOT(HasFormula(E2336)),E2336&lt;&gt;"")</formula>
    </cfRule>
  </conditionalFormatting>
  <conditionalFormatting sqref="M2349">
    <cfRule type="containsText" dxfId="1" priority="513" operator="between" text="送货车型9.6米">
      <formula>NOT(ISERROR(SEARCH("送货车型9.6米",M2349)))</formula>
    </cfRule>
  </conditionalFormatting>
  <conditionalFormatting sqref="D2358">
    <cfRule type="expression" dxfId="4" priority="8062">
      <formula>AND(NOT(HasFormula(#REF!)),#REF!&lt;&gt;"")</formula>
    </cfRule>
  </conditionalFormatting>
  <conditionalFormatting sqref="E2358">
    <cfRule type="expression" dxfId="4" priority="8063">
      <formula>AND(NOT(HasFormula(#REF!)),#REF!&lt;&gt;"")</formula>
    </cfRule>
  </conditionalFormatting>
  <conditionalFormatting sqref="I2358:L2358">
    <cfRule type="expression" dxfId="4" priority="8064">
      <formula>AND(NOT(HasFormula(#REF!)),#REF!&lt;&gt;"")</formula>
    </cfRule>
    <cfRule type="expression" dxfId="3" priority="8065">
      <formula>AND(NOT(HasFormula(A2358)),A2358&lt;&gt;"")</formula>
    </cfRule>
  </conditionalFormatting>
  <conditionalFormatting sqref="M2359">
    <cfRule type="containsText" dxfId="1" priority="499" operator="between" text="送货车型9.6米">
      <formula>NOT(ISERROR(SEARCH("送货车型9.6米",M2359)))</formula>
    </cfRule>
  </conditionalFormatting>
  <conditionalFormatting sqref="D2428">
    <cfRule type="expression" dxfId="4" priority="8066">
      <formula>AND(NOT(HasFormula(XFD2429)),XFD2429&lt;&gt;"")</formula>
    </cfRule>
  </conditionalFormatting>
  <conditionalFormatting sqref="E2428">
    <cfRule type="expression" dxfId="4" priority="8067">
      <formula>AND(NOT(HasFormula(A2429)),A2429&lt;&gt;"")</formula>
    </cfRule>
  </conditionalFormatting>
  <conditionalFormatting sqref="I2428:K2428">
    <cfRule type="expression" dxfId="4" priority="8068">
      <formula>AND(NOT(HasFormula(E2429)),E2429&lt;&gt;"")</formula>
    </cfRule>
    <cfRule type="expression" dxfId="3" priority="8069">
      <formula>AND(NOT(HasFormula(A2428)),A2428&lt;&gt;"")</formula>
    </cfRule>
  </conditionalFormatting>
  <conditionalFormatting sqref="D2438">
    <cfRule type="expression" dxfId="4" priority="8072">
      <formula>AND(NOT(HasFormula(#REF!)),#REF!&lt;&gt;"")</formula>
    </cfRule>
  </conditionalFormatting>
  <conditionalFormatting sqref="E2438">
    <cfRule type="expression" dxfId="4" priority="8073">
      <formula>AND(NOT(HasFormula(#REF!)),#REF!&lt;&gt;"")</formula>
    </cfRule>
  </conditionalFormatting>
  <conditionalFormatting sqref="H2438">
    <cfRule type="expression" dxfId="4" priority="8070">
      <formula>AND(NOT(HasFormula(#REF!)),#REF!&lt;&gt;"")</formula>
    </cfRule>
    <cfRule type="expression" dxfId="3" priority="8071">
      <formula>AND(NOT(HasFormula(XFD2438)),XFD2438&lt;&gt;"")</formula>
    </cfRule>
  </conditionalFormatting>
  <conditionalFormatting sqref="I2438:L2438">
    <cfRule type="expression" dxfId="4" priority="8074">
      <formula>AND(NOT(HasFormula(#REF!)),#REF!&lt;&gt;"")</formula>
    </cfRule>
    <cfRule type="expression" dxfId="3" priority="8075">
      <formula>AND(NOT(HasFormula(A2438)),A2438&lt;&gt;"")</formula>
    </cfRule>
  </conditionalFormatting>
  <conditionalFormatting sqref="D2455">
    <cfRule type="expression" dxfId="4" priority="8082">
      <formula>AND(NOT(HasFormula(XFD2461)),XFD2461&lt;&gt;"")</formula>
    </cfRule>
  </conditionalFormatting>
  <conditionalFormatting sqref="E2455">
    <cfRule type="expression" dxfId="4" priority="8085">
      <formula>AND(NOT(HasFormula(A2461)),A2461&lt;&gt;"")</formula>
    </cfRule>
  </conditionalFormatting>
  <conditionalFormatting sqref="I2455:L2455">
    <cfRule type="expression" dxfId="4" priority="8088">
      <formula>AND(NOT(HasFormula(E2461)),E2461&lt;&gt;"")</formula>
    </cfRule>
    <cfRule type="expression" dxfId="3" priority="8089">
      <formula>AND(NOT(HasFormula(A2455)),A2455&lt;&gt;"")</formula>
    </cfRule>
  </conditionalFormatting>
  <conditionalFormatting sqref="D2458">
    <cfRule type="expression" dxfId="4" priority="8084">
      <formula>AND(NOT(HasFormula(XFD2475)),XFD2475&lt;&gt;"")</formula>
    </cfRule>
  </conditionalFormatting>
  <conditionalFormatting sqref="E2458">
    <cfRule type="expression" dxfId="4" priority="8087">
      <formula>AND(NOT(HasFormula(A2475)),A2475&lt;&gt;"")</formula>
    </cfRule>
  </conditionalFormatting>
  <conditionalFormatting sqref="I2458:L2458">
    <cfRule type="expression" dxfId="4" priority="8092">
      <formula>AND(NOT(HasFormula(E2475)),E2475&lt;&gt;"")</formula>
    </cfRule>
    <cfRule type="expression" dxfId="3" priority="8093">
      <formula>AND(NOT(HasFormula(A2458)),A2458&lt;&gt;"")</formula>
    </cfRule>
  </conditionalFormatting>
  <conditionalFormatting sqref="D2459">
    <cfRule type="expression" dxfId="4" priority="8099">
      <formula>AND(NOT(HasFormula(XFD2463)),XFD2463&lt;&gt;"")</formula>
    </cfRule>
  </conditionalFormatting>
  <conditionalFormatting sqref="E2459">
    <cfRule type="expression" dxfId="4" priority="8101">
      <formula>AND(NOT(HasFormula(A2463)),A2463&lt;&gt;"")</formula>
    </cfRule>
  </conditionalFormatting>
  <conditionalFormatting sqref="I2459:L2459">
    <cfRule type="expression" dxfId="4" priority="8104">
      <formula>AND(NOT(HasFormula(E2463)),E2463&lt;&gt;"")</formula>
    </cfRule>
    <cfRule type="expression" dxfId="3" priority="8105">
      <formula>AND(NOT(HasFormula(A2459)),A2459&lt;&gt;"")</formula>
    </cfRule>
  </conditionalFormatting>
  <conditionalFormatting sqref="D2460">
    <cfRule type="expression" dxfId="4" priority="8111">
      <formula>AND(NOT(HasFormula(XFD2464)),XFD2464&lt;&gt;"")</formula>
    </cfRule>
  </conditionalFormatting>
  <conditionalFormatting sqref="E2460">
    <cfRule type="expression" dxfId="4" priority="8113">
      <formula>AND(NOT(HasFormula(A2464)),A2464&lt;&gt;"")</formula>
    </cfRule>
  </conditionalFormatting>
  <conditionalFormatting sqref="I2460:L2460">
    <cfRule type="expression" dxfId="4" priority="8116">
      <formula>AND(NOT(HasFormula(E2464)),E2464&lt;&gt;"")</formula>
    </cfRule>
    <cfRule type="expression" dxfId="3" priority="8117">
      <formula>AND(NOT(HasFormula(A2460)),A2460&lt;&gt;"")</formula>
    </cfRule>
  </conditionalFormatting>
  <conditionalFormatting sqref="D2462">
    <cfRule type="expression" dxfId="4" priority="8098">
      <formula>AND(NOT(HasFormula(XFD2459)),XFD2459&lt;&gt;"")</formula>
    </cfRule>
  </conditionalFormatting>
  <conditionalFormatting sqref="E2462">
    <cfRule type="expression" dxfId="4" priority="8100">
      <formula>AND(NOT(HasFormula(A2459)),A2459&lt;&gt;"")</formula>
    </cfRule>
  </conditionalFormatting>
  <conditionalFormatting sqref="I2462:L2462">
    <cfRule type="expression" dxfId="4" priority="8102">
      <formula>AND(NOT(HasFormula(E2459)),E2459&lt;&gt;"")</formula>
    </cfRule>
    <cfRule type="expression" dxfId="3" priority="8103">
      <formula>AND(NOT(HasFormula(A2462)),A2462&lt;&gt;"")</formula>
    </cfRule>
  </conditionalFormatting>
  <conditionalFormatting sqref="D2463">
    <cfRule type="expression" dxfId="4" priority="8110">
      <formula>AND(NOT(HasFormula(XFD2460)),XFD2460&lt;&gt;"")</formula>
    </cfRule>
  </conditionalFormatting>
  <conditionalFormatting sqref="E2463">
    <cfRule type="expression" dxfId="4" priority="8112">
      <formula>AND(NOT(HasFormula(A2460)),A2460&lt;&gt;"")</formula>
    </cfRule>
  </conditionalFormatting>
  <conditionalFormatting sqref="I2463:L2463">
    <cfRule type="expression" dxfId="4" priority="8114">
      <formula>AND(NOT(HasFormula(E2460)),E2460&lt;&gt;"")</formula>
    </cfRule>
    <cfRule type="expression" dxfId="3" priority="8115">
      <formula>AND(NOT(HasFormula(A2463)),A2463&lt;&gt;"")</formula>
    </cfRule>
  </conditionalFormatting>
  <conditionalFormatting sqref="D2474">
    <cfRule type="expression" dxfId="4" priority="8083">
      <formula>AND(NOT(HasFormula(XFD2456)),XFD2456&lt;&gt;"")</formula>
    </cfRule>
  </conditionalFormatting>
  <conditionalFormatting sqref="E2474">
    <cfRule type="expression" dxfId="4" priority="8086">
      <formula>AND(NOT(HasFormula(A2456)),A2456&lt;&gt;"")</formula>
    </cfRule>
  </conditionalFormatting>
  <conditionalFormatting sqref="I2474:L2474">
    <cfRule type="expression" dxfId="4" priority="8090">
      <formula>AND(NOT(HasFormula(E2456)),E2456&lt;&gt;"")</formula>
    </cfRule>
    <cfRule type="expression" dxfId="3" priority="8091">
      <formula>AND(NOT(HasFormula(A2474)),A2474&lt;&gt;"")</formula>
    </cfRule>
  </conditionalFormatting>
  <conditionalFormatting sqref="D2483">
    <cfRule type="expression" dxfId="4" priority="8126">
      <formula>AND(NOT(HasFormula(#REF!)),#REF!&lt;&gt;"")</formula>
    </cfRule>
  </conditionalFormatting>
  <conditionalFormatting sqref="E2483">
    <cfRule type="expression" dxfId="4" priority="8127">
      <formula>AND(NOT(HasFormula(#REF!)),#REF!&lt;&gt;"")</formula>
    </cfRule>
  </conditionalFormatting>
  <conditionalFormatting sqref="I2483:L2483">
    <cfRule type="expression" dxfId="4" priority="8128">
      <formula>AND(NOT(HasFormula(#REF!)),#REF!&lt;&gt;"")</formula>
    </cfRule>
    <cfRule type="expression" dxfId="3" priority="8129">
      <formula>AND(NOT(HasFormula(A2483)),A2483&lt;&gt;"")</formula>
    </cfRule>
  </conditionalFormatting>
  <conditionalFormatting sqref="D2484">
    <cfRule type="expression" dxfId="4" priority="8120">
      <formula>AND(NOT(HasFormula(XFD2486)),XFD2486&lt;&gt;"")</formula>
    </cfRule>
  </conditionalFormatting>
  <conditionalFormatting sqref="E2484">
    <cfRule type="expression" dxfId="4" priority="8121">
      <formula>AND(NOT(HasFormula(A2486)),A2486&lt;&gt;"")</formula>
    </cfRule>
  </conditionalFormatting>
  <conditionalFormatting sqref="I2484:L2484">
    <cfRule type="expression" dxfId="4" priority="8122">
      <formula>AND(NOT(HasFormula(E2486)),E2486&lt;&gt;"")</formula>
    </cfRule>
    <cfRule type="expression" dxfId="3" priority="8123">
      <formula>AND(NOT(HasFormula(A2484)),A2484&lt;&gt;"")</formula>
    </cfRule>
  </conditionalFormatting>
  <conditionalFormatting sqref="E2548">
    <cfRule type="expression" dxfId="4" priority="8137">
      <formula>AND(NOT(HasFormula(#REF!)),#REF!&lt;&gt;"")</formula>
    </cfRule>
  </conditionalFormatting>
  <conditionalFormatting sqref="H2548">
    <cfRule type="expression" dxfId="4" priority="8140">
      <formula>AND(NOT(HasFormula(#REF!)),#REF!&lt;&gt;"")</formula>
    </cfRule>
    <cfRule type="expression" dxfId="3" priority="8141">
      <formula>AND(NOT(HasFormula(XFD2548)),XFD2548&lt;&gt;"")</formula>
    </cfRule>
  </conditionalFormatting>
  <conditionalFormatting sqref="I2548:L2548">
    <cfRule type="expression" dxfId="4" priority="8138">
      <formula>AND(NOT(HasFormula(#REF!)),#REF!&lt;&gt;"")</formula>
    </cfRule>
    <cfRule type="expression" dxfId="3" priority="8139">
      <formula>AND(NOT(HasFormula(A2548)),A2548&lt;&gt;"")</formula>
    </cfRule>
  </conditionalFormatting>
  <conditionalFormatting sqref="D2554">
    <cfRule type="expression" dxfId="4" priority="8144">
      <formula>AND(NOT(HasFormula(#REF!)),#REF!&lt;&gt;"")</formula>
    </cfRule>
  </conditionalFormatting>
  <conditionalFormatting sqref="E2554">
    <cfRule type="expression" dxfId="4" priority="8145">
      <formula>AND(NOT(HasFormula(#REF!)),#REF!&lt;&gt;"")</formula>
    </cfRule>
  </conditionalFormatting>
  <conditionalFormatting sqref="H2554">
    <cfRule type="expression" dxfId="4" priority="8142">
      <formula>AND(NOT(HasFormula(#REF!)),#REF!&lt;&gt;"")</formula>
    </cfRule>
    <cfRule type="expression" dxfId="3" priority="8143">
      <formula>AND(NOT(HasFormula(XFD2554)),XFD2554&lt;&gt;"")</formula>
    </cfRule>
  </conditionalFormatting>
  <conditionalFormatting sqref="I2554:L2554">
    <cfRule type="expression" dxfId="4" priority="8146">
      <formula>AND(NOT(HasFormula(#REF!)),#REF!&lt;&gt;"")</formula>
    </cfRule>
    <cfRule type="expression" dxfId="3" priority="8147">
      <formula>AND(NOT(HasFormula(A2554)),A2554&lt;&gt;"")</formula>
    </cfRule>
  </conditionalFormatting>
  <conditionalFormatting sqref="D2576:E2576">
    <cfRule type="expression" dxfId="3" priority="485">
      <formula>AND(NOT(HasFormula(XEZ2576)),XEZ2576&lt;&gt;"")</formula>
    </cfRule>
  </conditionalFormatting>
  <conditionalFormatting sqref="D2576">
    <cfRule type="expression" dxfId="4" priority="484">
      <formula>AND(NOT(HasFormula(XFD2577)),XFD2577&lt;&gt;"")</formula>
    </cfRule>
    <cfRule type="expression" dxfId="2" priority="482">
      <formula>AND(NOT(_xlfn.ISFORMULA(D2576)),D2576&lt;&gt;"")</formula>
    </cfRule>
  </conditionalFormatting>
  <conditionalFormatting sqref="E2576">
    <cfRule type="expression" dxfId="4" priority="492">
      <formula>AND(NOT(HasFormula(A2577)),A2577&lt;&gt;"")</formula>
    </cfRule>
  </conditionalFormatting>
  <conditionalFormatting sqref="F2576">
    <cfRule type="containsText" dxfId="5" priority="487" operator="between" text="HRB500E">
      <formula>NOT(ISERROR(SEARCH("HRB500E",F2576)))</formula>
    </cfRule>
    <cfRule type="containsText" dxfId="6" priority="486" operator="between" text="12m">
      <formula>NOT(ISERROR(SEARCH("12m",F2576)))</formula>
    </cfRule>
  </conditionalFormatting>
  <conditionalFormatting sqref="I2576:L2576">
    <cfRule type="expression" dxfId="3" priority="491">
      <formula>AND(NOT(HasFormula(A2576)),A2576&lt;&gt;"")</formula>
    </cfRule>
    <cfRule type="expression" dxfId="4" priority="490">
      <formula>AND(NOT(HasFormula(E2577)),E2577&lt;&gt;"")</formula>
    </cfRule>
  </conditionalFormatting>
  <conditionalFormatting sqref="L2576:O2576">
    <cfRule type="containsText" dxfId="1" priority="481" operator="between" text="送货车型9.6米">
      <formula>NOT(ISERROR(SEARCH("送货车型9.6米",L2576)))</formula>
    </cfRule>
  </conditionalFormatting>
  <conditionalFormatting sqref="D2604">
    <cfRule type="expression" dxfId="4" priority="8150">
      <formula>AND(NOT(HasFormula(XFD2606)),XFD2606&lt;&gt;"")</formula>
    </cfRule>
  </conditionalFormatting>
  <conditionalFormatting sqref="E2604">
    <cfRule type="expression" dxfId="4" priority="8151">
      <formula>AND(NOT(HasFormula(A2606)),A2606&lt;&gt;"")</formula>
    </cfRule>
  </conditionalFormatting>
  <conditionalFormatting sqref="I2604:L2604">
    <cfRule type="expression" dxfId="4" priority="8152">
      <formula>AND(NOT(HasFormula(E2606)),E2606&lt;&gt;"")</formula>
    </cfRule>
    <cfRule type="expression" dxfId="3" priority="8153">
      <formula>AND(NOT(HasFormula(A2604)),A2604&lt;&gt;"")</formula>
    </cfRule>
  </conditionalFormatting>
  <conditionalFormatting sqref="D2611">
    <cfRule type="expression" dxfId="4" priority="8162">
      <formula>AND(NOT(HasFormula(#REF!)),#REF!&lt;&gt;"")</formula>
    </cfRule>
  </conditionalFormatting>
  <conditionalFormatting sqref="E2611">
    <cfRule type="expression" dxfId="4" priority="8163">
      <formula>AND(NOT(HasFormula(#REF!)),#REF!&lt;&gt;"")</formula>
    </cfRule>
  </conditionalFormatting>
  <conditionalFormatting sqref="I2611:L2611">
    <cfRule type="expression" dxfId="4" priority="8164">
      <formula>AND(NOT(HasFormula(#REF!)),#REF!&lt;&gt;"")</formula>
    </cfRule>
    <cfRule type="expression" dxfId="3" priority="8165">
      <formula>AND(NOT(HasFormula(A2611)),A2611&lt;&gt;"")</formula>
    </cfRule>
  </conditionalFormatting>
  <conditionalFormatting sqref="D2619">
    <cfRule type="expression" dxfId="4" priority="8168">
      <formula>AND(NOT(HasFormula(#REF!)),#REF!&lt;&gt;"")</formula>
    </cfRule>
  </conditionalFormatting>
  <conditionalFormatting sqref="E2619">
    <cfRule type="expression" dxfId="4" priority="8169">
      <formula>AND(NOT(HasFormula(#REF!)),#REF!&lt;&gt;"")</formula>
    </cfRule>
  </conditionalFormatting>
  <conditionalFormatting sqref="I2619:L2619">
    <cfRule type="expression" dxfId="4" priority="8170">
      <formula>AND(NOT(HasFormula(#REF!)),#REF!&lt;&gt;"")</formula>
    </cfRule>
    <cfRule type="expression" dxfId="3" priority="8171">
      <formula>AND(NOT(HasFormula(A2619)),A2619&lt;&gt;"")</formula>
    </cfRule>
  </conditionalFormatting>
  <conditionalFormatting sqref="D2643">
    <cfRule type="expression" dxfId="4" priority="8178">
      <formula>AND(NOT(HasFormula(#REF!)),#REF!&lt;&gt;"")</formula>
    </cfRule>
  </conditionalFormatting>
  <conditionalFormatting sqref="E2643">
    <cfRule type="expression" dxfId="4" priority="8179">
      <formula>AND(NOT(HasFormula(#REF!)),#REF!&lt;&gt;"")</formula>
    </cfRule>
  </conditionalFormatting>
  <conditionalFormatting sqref="I2643:L2643">
    <cfRule type="expression" dxfId="4" priority="8180">
      <formula>AND(NOT(HasFormula(#REF!)),#REF!&lt;&gt;"")</formula>
    </cfRule>
    <cfRule type="expression" dxfId="3" priority="8181">
      <formula>AND(NOT(HasFormula(A2643)),A2643&lt;&gt;"")</formula>
    </cfRule>
  </conditionalFormatting>
  <conditionalFormatting sqref="D2646">
    <cfRule type="expression" dxfId="4" priority="8174">
      <formula>AND(NOT(HasFormula(#REF!)),#REF!&lt;&gt;"")</formula>
    </cfRule>
  </conditionalFormatting>
  <conditionalFormatting sqref="E2646">
    <cfRule type="expression" dxfId="4" priority="8175">
      <formula>AND(NOT(HasFormula(#REF!)),#REF!&lt;&gt;"")</formula>
    </cfRule>
  </conditionalFormatting>
  <conditionalFormatting sqref="H2646">
    <cfRule type="expression" dxfId="4" priority="8204">
      <formula>AND(NOT(HasFormula(D2650)),D2650&lt;&gt;"")</formula>
    </cfRule>
    <cfRule type="expression" dxfId="3" priority="8205">
      <formula>AND(NOT(HasFormula(XFD2646)),XFD2646&lt;&gt;"")</formula>
    </cfRule>
  </conditionalFormatting>
  <conditionalFormatting sqref="I2646:L2646">
    <cfRule type="expression" dxfId="4" priority="8176">
      <formula>AND(NOT(HasFormula(#REF!)),#REF!&lt;&gt;"")</formula>
    </cfRule>
    <cfRule type="expression" dxfId="3" priority="8177">
      <formula>AND(NOT(HasFormula(A2646)),A2646&lt;&gt;"")</formula>
    </cfRule>
  </conditionalFormatting>
  <conditionalFormatting sqref="D2647">
    <cfRule type="expression" dxfId="4" priority="8192">
      <formula>AND(NOT(HasFormula(#REF!)),#REF!&lt;&gt;"")</formula>
    </cfRule>
  </conditionalFormatting>
  <conditionalFormatting sqref="E2647">
    <cfRule type="expression" dxfId="4" priority="8193">
      <formula>AND(NOT(HasFormula(#REF!)),#REF!&lt;&gt;"")</formula>
    </cfRule>
  </conditionalFormatting>
  <conditionalFormatting sqref="I2647:L2647">
    <cfRule type="expression" dxfId="4" priority="8194">
      <formula>AND(NOT(HasFormula(#REF!)),#REF!&lt;&gt;"")</formula>
    </cfRule>
    <cfRule type="expression" dxfId="3" priority="8195">
      <formula>AND(NOT(HasFormula(A2647)),A2647&lt;&gt;"")</formula>
    </cfRule>
  </conditionalFormatting>
  <conditionalFormatting sqref="D2649">
    <cfRule type="expression" dxfId="4" priority="8197">
      <formula>AND(NOT(HasFormula(XFD2647)),XFD2647&lt;&gt;"")</formula>
    </cfRule>
  </conditionalFormatting>
  <conditionalFormatting sqref="E2649">
    <cfRule type="expression" dxfId="4" priority="8199">
      <formula>AND(NOT(HasFormula(A2647)),A2647&lt;&gt;"")</formula>
    </cfRule>
  </conditionalFormatting>
  <conditionalFormatting sqref="I2649:L2649">
    <cfRule type="expression" dxfId="4" priority="8202">
      <formula>AND(NOT(HasFormula(E2647)),E2647&lt;&gt;"")</formula>
    </cfRule>
    <cfRule type="expression" dxfId="3" priority="8203">
      <formula>AND(NOT(HasFormula(A2649)),A2649&lt;&gt;"")</formula>
    </cfRule>
  </conditionalFormatting>
  <conditionalFormatting sqref="D2665">
    <cfRule type="expression" dxfId="4" priority="8184">
      <formula>AND(NOT(HasFormula(#REF!)),#REF!&lt;&gt;"")</formula>
    </cfRule>
  </conditionalFormatting>
  <conditionalFormatting sqref="E2665">
    <cfRule type="expression" dxfId="4" priority="8185">
      <formula>AND(NOT(HasFormula(#REF!)),#REF!&lt;&gt;"")</formula>
    </cfRule>
  </conditionalFormatting>
  <conditionalFormatting sqref="I2665:L2665">
    <cfRule type="expression" dxfId="4" priority="8186">
      <formula>AND(NOT(HasFormula(#REF!)),#REF!&lt;&gt;"")</formula>
    </cfRule>
    <cfRule type="expression" dxfId="3" priority="8187">
      <formula>AND(NOT(HasFormula(A2665)),A2665&lt;&gt;"")</formula>
    </cfRule>
  </conditionalFormatting>
  <conditionalFormatting sqref="D2669">
    <cfRule type="expression" dxfId="4" priority="8196">
      <formula>AND(NOT(HasFormula(XFD2648)),XFD2648&lt;&gt;"")</formula>
    </cfRule>
  </conditionalFormatting>
  <conditionalFormatting sqref="E2669">
    <cfRule type="expression" dxfId="4" priority="8198">
      <formula>AND(NOT(HasFormula(A2648)),A2648&lt;&gt;"")</formula>
    </cfRule>
  </conditionalFormatting>
  <conditionalFormatting sqref="I2669:L2669">
    <cfRule type="expression" dxfId="4" priority="8200">
      <formula>AND(NOT(HasFormula(E2648)),E2648&lt;&gt;"")</formula>
    </cfRule>
    <cfRule type="expression" dxfId="3" priority="8201">
      <formula>AND(NOT(HasFormula(A2669)),A2669&lt;&gt;"")</formula>
    </cfRule>
  </conditionalFormatting>
  <conditionalFormatting sqref="D2699">
    <cfRule type="expression" dxfId="4" priority="8208">
      <formula>AND(NOT(HasFormula(XFD2700)),XFD2700&lt;&gt;"")</formula>
    </cfRule>
  </conditionalFormatting>
  <conditionalFormatting sqref="E2699">
    <cfRule type="expression" dxfId="4" priority="8209">
      <formula>AND(NOT(HasFormula(A2700)),A2700&lt;&gt;"")</formula>
    </cfRule>
  </conditionalFormatting>
  <conditionalFormatting sqref="I2699:L2699">
    <cfRule type="expression" dxfId="4" priority="8210">
      <formula>AND(NOT(HasFormula(E2700)),E2700&lt;&gt;"")</formula>
    </cfRule>
    <cfRule type="expression" dxfId="3" priority="8211">
      <formula>AND(NOT(HasFormula(A2699)),A2699&lt;&gt;"")</formula>
    </cfRule>
  </conditionalFormatting>
  <conditionalFormatting sqref="D2709">
    <cfRule type="expression" dxfId="4" priority="8217">
      <formula>AND(NOT(HasFormula(#REF!)),#REF!&lt;&gt;"")</formula>
    </cfRule>
  </conditionalFormatting>
  <conditionalFormatting sqref="E2709">
    <cfRule type="expression" dxfId="4" priority="8218">
      <formula>AND(NOT(HasFormula(#REF!)),#REF!&lt;&gt;"")</formula>
    </cfRule>
  </conditionalFormatting>
  <conditionalFormatting sqref="I2709:L2709">
    <cfRule type="expression" dxfId="4" priority="8219">
      <formula>AND(NOT(HasFormula(#REF!)),#REF!&lt;&gt;"")</formula>
    </cfRule>
    <cfRule type="expression" dxfId="3" priority="8220">
      <formula>AND(NOT(HasFormula(A2709)),A2709&lt;&gt;"")</formula>
    </cfRule>
  </conditionalFormatting>
  <conditionalFormatting sqref="D2721">
    <cfRule type="expression" dxfId="4" priority="8227">
      <formula>AND(NOT(HasFormula(#REF!)),#REF!&lt;&gt;"")</formula>
    </cfRule>
  </conditionalFormatting>
  <conditionalFormatting sqref="E2721">
    <cfRule type="expression" dxfId="4" priority="8228">
      <formula>AND(NOT(HasFormula(#REF!)),#REF!&lt;&gt;"")</formula>
    </cfRule>
  </conditionalFormatting>
  <conditionalFormatting sqref="I2721:L2721">
    <cfRule type="expression" dxfId="4" priority="8229">
      <formula>AND(NOT(HasFormula(#REF!)),#REF!&lt;&gt;"")</formula>
    </cfRule>
    <cfRule type="expression" dxfId="3" priority="8230">
      <formula>AND(NOT(HasFormula(A2721)),A2721&lt;&gt;"")</formula>
    </cfRule>
  </conditionalFormatting>
  <conditionalFormatting sqref="D2794">
    <cfRule type="expression" dxfId="4" priority="8237">
      <formula>AND(NOT(HasFormula(XFD2796)),XFD2796&lt;&gt;"")</formula>
    </cfRule>
  </conditionalFormatting>
  <conditionalFormatting sqref="E2794">
    <cfRule type="expression" dxfId="4" priority="8238">
      <formula>AND(NOT(HasFormula(A2796)),A2796&lt;&gt;"")</formula>
    </cfRule>
  </conditionalFormatting>
  <conditionalFormatting sqref="I2794:L2794">
    <cfRule type="expression" dxfId="4" priority="8239">
      <formula>AND(NOT(HasFormula(E2796)),E2796&lt;&gt;"")</formula>
    </cfRule>
    <cfRule type="expression" dxfId="3" priority="8240">
      <formula>AND(NOT(HasFormula(A2794)),A2794&lt;&gt;"")</formula>
    </cfRule>
  </conditionalFormatting>
  <conditionalFormatting sqref="D2795">
    <cfRule type="expression" dxfId="4" priority="8241">
      <formula>AND(NOT(HasFormula(XFD2798)),XFD2798&lt;&gt;"")</formula>
    </cfRule>
  </conditionalFormatting>
  <conditionalFormatting sqref="E2795">
    <cfRule type="expression" dxfId="4" priority="8242">
      <formula>AND(NOT(HasFormula(A2798)),A2798&lt;&gt;"")</formula>
    </cfRule>
  </conditionalFormatting>
  <conditionalFormatting sqref="I2795:L2795">
    <cfRule type="expression" dxfId="4" priority="8251">
      <formula>AND(NOT(HasFormula(E2798)),E2798&lt;&gt;"")</formula>
    </cfRule>
    <cfRule type="expression" dxfId="3" priority="8252">
      <formula>AND(NOT(HasFormula(A2795)),A2795&lt;&gt;"")</formula>
    </cfRule>
  </conditionalFormatting>
  <conditionalFormatting sqref="D2808">
    <cfRule type="expression" dxfId="4" priority="8275">
      <formula>AND(NOT(HasFormula(XFD2813)),XFD2813&lt;&gt;"")</formula>
    </cfRule>
  </conditionalFormatting>
  <conditionalFormatting sqref="E2808">
    <cfRule type="expression" dxfId="4" priority="8278">
      <formula>AND(NOT(HasFormula(A2813)),A2813&lt;&gt;"")</formula>
    </cfRule>
  </conditionalFormatting>
  <conditionalFormatting sqref="I2808:L2808">
    <cfRule type="expression" dxfId="4" priority="8281">
      <formula>AND(NOT(HasFormula(E2813)),E2813&lt;&gt;"")</formula>
    </cfRule>
    <cfRule type="expression" dxfId="3" priority="8282">
      <formula>AND(NOT(HasFormula(A2808)),A2808&lt;&gt;"")</formula>
    </cfRule>
  </conditionalFormatting>
  <conditionalFormatting sqref="D2809">
    <cfRule type="expression" dxfId="4" priority="8295">
      <formula>AND(NOT(HasFormula(XFD2810)),XFD2810&lt;&gt;"")</formula>
    </cfRule>
  </conditionalFormatting>
  <conditionalFormatting sqref="E2809">
    <cfRule type="expression" dxfId="4" priority="8296">
      <formula>AND(NOT(HasFormula(A2810)),A2810&lt;&gt;"")</formula>
    </cfRule>
  </conditionalFormatting>
  <conditionalFormatting sqref="I2809:L2809">
    <cfRule type="expression" dxfId="4" priority="8297">
      <formula>AND(NOT(HasFormula(E2810)),E2810&lt;&gt;"")</formula>
    </cfRule>
    <cfRule type="expression" dxfId="3" priority="8298">
      <formula>AND(NOT(HasFormula(A2809)),A2809&lt;&gt;"")</formula>
    </cfRule>
  </conditionalFormatting>
  <conditionalFormatting sqref="D2810">
    <cfRule type="expression" dxfId="4" priority="8265">
      <formula>AND(NOT(HasFormula(#REF!)),#REF!&lt;&gt;"")</formula>
    </cfRule>
  </conditionalFormatting>
  <conditionalFormatting sqref="E2810">
    <cfRule type="expression" dxfId="4" priority="8266">
      <formula>AND(NOT(HasFormula(#REF!)),#REF!&lt;&gt;"")</formula>
    </cfRule>
  </conditionalFormatting>
  <conditionalFormatting sqref="I2810:L2810">
    <cfRule type="expression" dxfId="4" priority="8267">
      <formula>AND(NOT(HasFormula(#REF!)),#REF!&lt;&gt;"")</formula>
    </cfRule>
    <cfRule type="expression" dxfId="3" priority="8268">
      <formula>AND(NOT(HasFormula(A2810)),A2810&lt;&gt;"")</formula>
    </cfRule>
  </conditionalFormatting>
  <conditionalFormatting sqref="D2811">
    <cfRule type="expression" dxfId="4" priority="8276">
      <formula>AND(NOT(HasFormula(XFD2812)),XFD2812&lt;&gt;"")</formula>
    </cfRule>
  </conditionalFormatting>
  <conditionalFormatting sqref="E2811">
    <cfRule type="expression" dxfId="4" priority="8279">
      <formula>AND(NOT(HasFormula(A2812)),A2812&lt;&gt;"")</formula>
    </cfRule>
  </conditionalFormatting>
  <conditionalFormatting sqref="I2811:L2811">
    <cfRule type="expression" dxfId="4" priority="8283">
      <formula>AND(NOT(HasFormula(E2812)),E2812&lt;&gt;"")</formula>
    </cfRule>
    <cfRule type="expression" dxfId="3" priority="8284">
      <formula>AND(NOT(HasFormula(A2811)),A2811&lt;&gt;"")</formula>
    </cfRule>
  </conditionalFormatting>
  <conditionalFormatting sqref="D2812">
    <cfRule type="expression" dxfId="4" priority="8277">
      <formula>AND(NOT(HasFormula(XFD2809)),XFD2809&lt;&gt;"")</formula>
    </cfRule>
  </conditionalFormatting>
  <conditionalFormatting sqref="E2812">
    <cfRule type="expression" dxfId="4" priority="8280">
      <formula>AND(NOT(HasFormula(A2809)),A2809&lt;&gt;"")</formula>
    </cfRule>
  </conditionalFormatting>
  <conditionalFormatting sqref="I2812:L2812">
    <cfRule type="expression" dxfId="4" priority="8285">
      <formula>AND(NOT(HasFormula(E2809)),E2809&lt;&gt;"")</formula>
    </cfRule>
    <cfRule type="expression" dxfId="3" priority="8286">
      <formula>AND(NOT(HasFormula(A2812)),A2812&lt;&gt;"")</formula>
    </cfRule>
  </conditionalFormatting>
  <conditionalFormatting sqref="D2818">
    <cfRule type="expression" dxfId="4" priority="8259">
      <formula>AND(NOT(HasFormula(#REF!)),#REF!&lt;&gt;"")</formula>
    </cfRule>
  </conditionalFormatting>
  <conditionalFormatting sqref="E2818">
    <cfRule type="expression" dxfId="4" priority="8260">
      <formula>AND(NOT(HasFormula(#REF!)),#REF!&lt;&gt;"")</formula>
    </cfRule>
  </conditionalFormatting>
  <conditionalFormatting sqref="I2818:L2818">
    <cfRule type="expression" dxfId="4" priority="8261">
      <formula>AND(NOT(HasFormula(#REF!)),#REF!&lt;&gt;"")</formula>
    </cfRule>
    <cfRule type="expression" dxfId="3" priority="8262">
      <formula>AND(NOT(HasFormula(A2818)),A2818&lt;&gt;"")</formula>
    </cfRule>
  </conditionalFormatting>
  <conditionalFormatting sqref="D2825">
    <cfRule type="expression" dxfId="4" priority="8289">
      <formula>AND(NOT(HasFormula(XFD2811)),XFD2811&lt;&gt;"")</formula>
    </cfRule>
  </conditionalFormatting>
  <conditionalFormatting sqref="E2825">
    <cfRule type="expression" dxfId="4" priority="8290">
      <formula>AND(NOT(HasFormula(A2811)),A2811&lt;&gt;"")</formula>
    </cfRule>
  </conditionalFormatting>
  <conditionalFormatting sqref="I2825:L2825">
    <cfRule type="expression" dxfId="4" priority="8291">
      <formula>AND(NOT(HasFormula(E2811)),E2811&lt;&gt;"")</formula>
    </cfRule>
    <cfRule type="expression" dxfId="3" priority="8292">
      <formula>AND(NOT(HasFormula(A2825)),A2825&lt;&gt;"")</formula>
    </cfRule>
  </conditionalFormatting>
  <conditionalFormatting sqref="D2845">
    <cfRule type="expression" dxfId="4" priority="8323">
      <formula>AND(NOT(HasFormula(#REF!)),#REF!&lt;&gt;"")</formula>
    </cfRule>
  </conditionalFormatting>
  <conditionalFormatting sqref="E2845">
    <cfRule type="expression" dxfId="4" priority="8324">
      <formula>AND(NOT(HasFormula(#REF!)),#REF!&lt;&gt;"")</formula>
    </cfRule>
  </conditionalFormatting>
  <conditionalFormatting sqref="H2845">
    <cfRule type="expression" dxfId="4" priority="8321">
      <formula>AND(NOT(HasFormula(#REF!)),#REF!&lt;&gt;"")</formula>
    </cfRule>
    <cfRule type="expression" dxfId="3" priority="8322">
      <formula>AND(NOT(HasFormula(XFD2845)),XFD2845&lt;&gt;"")</formula>
    </cfRule>
  </conditionalFormatting>
  <conditionalFormatting sqref="I2845:L2845">
    <cfRule type="expression" dxfId="4" priority="8325">
      <formula>AND(NOT(HasFormula(#REF!)),#REF!&lt;&gt;"")</formula>
    </cfRule>
    <cfRule type="expression" dxfId="3" priority="8326">
      <formula>AND(NOT(HasFormula(A2845)),A2845&lt;&gt;"")</formula>
    </cfRule>
  </conditionalFormatting>
  <conditionalFormatting sqref="D2851">
    <cfRule type="expression" dxfId="4" priority="8301">
      <formula>AND(NOT(HasFormula(#REF!)),#REF!&lt;&gt;"")</formula>
    </cfRule>
  </conditionalFormatting>
  <conditionalFormatting sqref="E2851">
    <cfRule type="expression" dxfId="4" priority="8302">
      <formula>AND(NOT(HasFormula(#REF!)),#REF!&lt;&gt;"")</formula>
    </cfRule>
  </conditionalFormatting>
  <conditionalFormatting sqref="I2851:L2851">
    <cfRule type="expression" dxfId="4" priority="8303">
      <formula>AND(NOT(HasFormula(#REF!)),#REF!&lt;&gt;"")</formula>
    </cfRule>
    <cfRule type="expression" dxfId="3" priority="8304">
      <formula>AND(NOT(HasFormula(A2851)),A2851&lt;&gt;"")</formula>
    </cfRule>
  </conditionalFormatting>
  <conditionalFormatting sqref="D2852">
    <cfRule type="expression" dxfId="4" priority="8315">
      <formula>AND(NOT(HasFormula(XFD2854)),XFD2854&lt;&gt;"")</formula>
    </cfRule>
  </conditionalFormatting>
  <conditionalFormatting sqref="E2852">
    <cfRule type="expression" dxfId="4" priority="8316">
      <formula>AND(NOT(HasFormula(A2854)),A2854&lt;&gt;"")</formula>
    </cfRule>
  </conditionalFormatting>
  <conditionalFormatting sqref="I2852:L2852">
    <cfRule type="expression" dxfId="4" priority="8319">
      <formula>AND(NOT(HasFormula(E2854)),E2854&lt;&gt;"")</formula>
    </cfRule>
    <cfRule type="expression" dxfId="3" priority="8320">
      <formula>AND(NOT(HasFormula(A2852)),A2852&lt;&gt;"")</formula>
    </cfRule>
  </conditionalFormatting>
  <conditionalFormatting sqref="D2853">
    <cfRule type="expression" dxfId="4" priority="8305">
      <formula>AND(NOT(HasFormula(#REF!)),#REF!&lt;&gt;"")</formula>
    </cfRule>
  </conditionalFormatting>
  <conditionalFormatting sqref="E2853">
    <cfRule type="expression" dxfId="4" priority="8306">
      <formula>AND(NOT(HasFormula(#REF!)),#REF!&lt;&gt;"")</formula>
    </cfRule>
  </conditionalFormatting>
  <conditionalFormatting sqref="I2853:L2853">
    <cfRule type="expression" dxfId="4" priority="8313">
      <formula>AND(NOT(HasFormula(#REF!)),#REF!&lt;&gt;"")</formula>
    </cfRule>
    <cfRule type="expression" dxfId="3" priority="8314">
      <formula>AND(NOT(HasFormula(A2853)),A2853&lt;&gt;"")</formula>
    </cfRule>
  </conditionalFormatting>
  <conditionalFormatting sqref="D2891">
    <cfRule type="expression" dxfId="4" priority="8413">
      <formula>AND(NOT(HasFormula(#REF!)),#REF!&lt;&gt;"")</formula>
    </cfRule>
  </conditionalFormatting>
  <conditionalFormatting sqref="E2891">
    <cfRule type="expression" dxfId="4" priority="8414">
      <formula>AND(NOT(HasFormula(#REF!)),#REF!&lt;&gt;"")</formula>
    </cfRule>
  </conditionalFormatting>
  <conditionalFormatting sqref="H2891">
    <cfRule type="expression" dxfId="4" priority="8411">
      <formula>AND(NOT(HasFormula(#REF!)),#REF!&lt;&gt;"")</formula>
    </cfRule>
    <cfRule type="expression" dxfId="3" priority="8412">
      <formula>AND(NOT(HasFormula(XFD2891)),XFD2891&lt;&gt;"")</formula>
    </cfRule>
  </conditionalFormatting>
  <conditionalFormatting sqref="J2891:K2891">
    <cfRule type="expression" dxfId="4" priority="8329">
      <formula>AND(NOT(HasFormula(F2892)),F2892&lt;&gt;"")</formula>
    </cfRule>
    <cfRule type="expression" dxfId="3" priority="8330">
      <formula>AND(NOT(HasFormula(B2891)),B2891&lt;&gt;"")</formula>
    </cfRule>
  </conditionalFormatting>
  <conditionalFormatting sqref="D2927">
    <cfRule type="expression" dxfId="4" priority="8351">
      <formula>AND(NOT(HasFormula(#REF!)),#REF!&lt;&gt;"")</formula>
    </cfRule>
  </conditionalFormatting>
  <conditionalFormatting sqref="E2927">
    <cfRule type="expression" dxfId="4" priority="8352">
      <formula>AND(NOT(HasFormula(#REF!)),#REF!&lt;&gt;"")</formula>
    </cfRule>
  </conditionalFormatting>
  <conditionalFormatting sqref="H2927">
    <cfRule type="expression" dxfId="4" priority="8349">
      <formula>AND(NOT(HasFormula(#REF!)),#REF!&lt;&gt;"")</formula>
    </cfRule>
    <cfRule type="expression" dxfId="3" priority="8350">
      <formula>AND(NOT(HasFormula(XFD2927)),XFD2927&lt;&gt;"")</formula>
    </cfRule>
  </conditionalFormatting>
  <conditionalFormatting sqref="I2927:L2927">
    <cfRule type="expression" dxfId="4" priority="8353">
      <formula>AND(NOT(HasFormula(#REF!)),#REF!&lt;&gt;"")</formula>
    </cfRule>
    <cfRule type="expression" dxfId="3" priority="8354">
      <formula>AND(NOT(HasFormula(A2927)),A2927&lt;&gt;"")</formula>
    </cfRule>
  </conditionalFormatting>
  <conditionalFormatting sqref="D2931">
    <cfRule type="expression" dxfId="4" priority="8361">
      <formula>AND(NOT(HasFormula(#REF!)),#REF!&lt;&gt;"")</formula>
    </cfRule>
  </conditionalFormatting>
  <conditionalFormatting sqref="E2931">
    <cfRule type="expression" dxfId="4" priority="8362">
      <formula>AND(NOT(HasFormula(#REF!)),#REF!&lt;&gt;"")</formula>
    </cfRule>
  </conditionalFormatting>
  <conditionalFormatting sqref="H2931">
    <cfRule type="expression" dxfId="4" priority="8363">
      <formula>AND(NOT(HasFormula(#REF!)),#REF!&lt;&gt;"")</formula>
    </cfRule>
    <cfRule type="expression" dxfId="3" priority="8364">
      <formula>AND(NOT(HasFormula(XFD2931)),XFD2931&lt;&gt;"")</formula>
    </cfRule>
  </conditionalFormatting>
  <conditionalFormatting sqref="I2931:L2931">
    <cfRule type="expression" dxfId="4" priority="8377">
      <formula>AND(NOT(HasFormula(#REF!)),#REF!&lt;&gt;"")</formula>
    </cfRule>
    <cfRule type="expression" dxfId="3" priority="8378">
      <formula>AND(NOT(HasFormula(A2931)),A2931&lt;&gt;"")</formula>
    </cfRule>
  </conditionalFormatting>
  <conditionalFormatting sqref="D2933">
    <cfRule type="expression" dxfId="4" priority="8370">
      <formula>AND(NOT(HasFormula(XFD2938)),XFD2938&lt;&gt;"")</formula>
    </cfRule>
  </conditionalFormatting>
  <conditionalFormatting sqref="E2933">
    <cfRule type="expression" dxfId="4" priority="8372">
      <formula>AND(NOT(HasFormula(A2938)),A2938&lt;&gt;"")</formula>
    </cfRule>
  </conditionalFormatting>
  <conditionalFormatting sqref="I2933:L2933">
    <cfRule type="expression" dxfId="4" priority="8375">
      <formula>AND(NOT(HasFormula(E2938)),E2938&lt;&gt;"")</formula>
    </cfRule>
    <cfRule type="expression" dxfId="3" priority="8376">
      <formula>AND(NOT(HasFormula(A2933)),A2933&lt;&gt;"")</formula>
    </cfRule>
  </conditionalFormatting>
  <conditionalFormatting sqref="D2935">
    <cfRule type="expression" dxfId="4" priority="8383">
      <formula>AND(NOT(HasFormula(XFD2937)),XFD2937&lt;&gt;"")</formula>
    </cfRule>
  </conditionalFormatting>
  <conditionalFormatting sqref="E2935">
    <cfRule type="expression" dxfId="4" priority="8385">
      <formula>AND(NOT(HasFormula(A2937)),A2937&lt;&gt;"")</formula>
    </cfRule>
  </conditionalFormatting>
  <conditionalFormatting sqref="I2935:L2935">
    <cfRule type="expression" dxfId="4" priority="8387">
      <formula>AND(NOT(HasFormula(E2937)),E2937&lt;&gt;"")</formula>
    </cfRule>
    <cfRule type="expression" dxfId="3" priority="8388">
      <formula>AND(NOT(HasFormula(A2935)),A2935&lt;&gt;"")</formula>
    </cfRule>
  </conditionalFormatting>
  <conditionalFormatting sqref="D2936">
    <cfRule type="expression" dxfId="4" priority="8369">
      <formula>AND(NOT(HasFormula(XFD2932)),XFD2932&lt;&gt;"")</formula>
    </cfRule>
  </conditionalFormatting>
  <conditionalFormatting sqref="E2936">
    <cfRule type="expression" dxfId="4" priority="8371">
      <formula>AND(NOT(HasFormula(A2932)),A2932&lt;&gt;"")</formula>
    </cfRule>
  </conditionalFormatting>
  <conditionalFormatting sqref="I2936:L2936">
    <cfRule type="expression" dxfId="4" priority="8373">
      <formula>AND(NOT(HasFormula(E2932)),E2932&lt;&gt;"")</formula>
    </cfRule>
    <cfRule type="expression" dxfId="3" priority="8374">
      <formula>AND(NOT(HasFormula(A2936)),A2936&lt;&gt;"")</formula>
    </cfRule>
  </conditionalFormatting>
  <conditionalFormatting sqref="D2937">
    <cfRule type="expression" dxfId="4" priority="8384">
      <formula>AND(NOT(HasFormula(XFD2936)),XFD2936&lt;&gt;"")</formula>
    </cfRule>
  </conditionalFormatting>
  <conditionalFormatting sqref="E2937">
    <cfRule type="expression" dxfId="4" priority="8386">
      <formula>AND(NOT(HasFormula(A2936)),A2936&lt;&gt;"")</formula>
    </cfRule>
  </conditionalFormatting>
  <conditionalFormatting sqref="I2937:L2937">
    <cfRule type="expression" dxfId="4" priority="8389">
      <formula>AND(NOT(HasFormula(E2936)),E2936&lt;&gt;"")</formula>
    </cfRule>
    <cfRule type="expression" dxfId="3" priority="8390">
      <formula>AND(NOT(HasFormula(A2937)),A2937&lt;&gt;"")</formula>
    </cfRule>
  </conditionalFormatting>
  <conditionalFormatting sqref="C2996">
    <cfRule type="timePeriod" dxfId="7" priority="381" timePeriod="yesterday">
      <formula>FLOOR(C2996,1)=TODAY()-1</formula>
    </cfRule>
  </conditionalFormatting>
  <conditionalFormatting sqref="D2999">
    <cfRule type="expression" dxfId="4" priority="393">
      <formula>AND(NOT(HasFormula(XFD3001)),XFD3001&lt;&gt;"")</formula>
    </cfRule>
  </conditionalFormatting>
  <conditionalFormatting sqref="E2999">
    <cfRule type="expression" dxfId="4" priority="394">
      <formula>AND(NOT(HasFormula(A3001)),A3001&lt;&gt;"")</formula>
    </cfRule>
  </conditionalFormatting>
  <conditionalFormatting sqref="I2999:L2999">
    <cfRule type="expression" dxfId="4" priority="395">
      <formula>AND(NOT(HasFormula(E3001)),E3001&lt;&gt;"")</formula>
    </cfRule>
    <cfRule type="expression" dxfId="3" priority="396">
      <formula>AND(NOT(HasFormula(A2999)),A2999&lt;&gt;"")</formula>
    </cfRule>
  </conditionalFormatting>
  <conditionalFormatting sqref="D3023">
    <cfRule type="expression" dxfId="4" priority="8403">
      <formula>AND(NOT(HasFormula(XFD3025)),XFD3025&lt;&gt;"")</formula>
    </cfRule>
  </conditionalFormatting>
  <conditionalFormatting sqref="E3023">
    <cfRule type="expression" dxfId="4" priority="8404">
      <formula>AND(NOT(HasFormula(A3025)),A3025&lt;&gt;"")</formula>
    </cfRule>
  </conditionalFormatting>
  <conditionalFormatting sqref="I3023:L3023">
    <cfRule type="expression" dxfId="4" priority="8405">
      <formula>AND(NOT(HasFormula(E3025)),E3025&lt;&gt;"")</formula>
    </cfRule>
    <cfRule type="expression" dxfId="3" priority="8406">
      <formula>AND(NOT(HasFormula(A3023)),A3023&lt;&gt;"")</formula>
    </cfRule>
  </conditionalFormatting>
  <conditionalFormatting sqref="D3024">
    <cfRule type="expression" dxfId="4" priority="8417">
      <formula>AND(NOT(HasFormula(#REF!)),#REF!&lt;&gt;"")</formula>
    </cfRule>
  </conditionalFormatting>
  <conditionalFormatting sqref="E3024">
    <cfRule type="expression" dxfId="4" priority="8418">
      <formula>AND(NOT(HasFormula(#REF!)),#REF!&lt;&gt;"")</formula>
    </cfRule>
  </conditionalFormatting>
  <conditionalFormatting sqref="I3024:L3024">
    <cfRule type="expression" dxfId="4" priority="8423">
      <formula>AND(NOT(HasFormula(#REF!)),#REF!&lt;&gt;"")</formula>
    </cfRule>
    <cfRule type="expression" dxfId="3" priority="8424">
      <formula>AND(NOT(HasFormula(A3024)),A3024&lt;&gt;"")</formula>
    </cfRule>
  </conditionalFormatting>
  <conditionalFormatting sqref="D3028">
    <cfRule type="expression" dxfId="4" priority="8425">
      <formula>AND(NOT(HasFormula(#REF!)),#REF!&lt;&gt;"")</formula>
    </cfRule>
  </conditionalFormatting>
  <conditionalFormatting sqref="E3028">
    <cfRule type="expression" dxfId="4" priority="8426">
      <formula>AND(NOT(HasFormula(#REF!)),#REF!&lt;&gt;"")</formula>
    </cfRule>
  </conditionalFormatting>
  <conditionalFormatting sqref="I3028:L3028">
    <cfRule type="expression" dxfId="4" priority="8427">
      <formula>AND(NOT(HasFormula(#REF!)),#REF!&lt;&gt;"")</formula>
    </cfRule>
    <cfRule type="expression" dxfId="3" priority="8428">
      <formula>AND(NOT(HasFormula(A3028)),A3028&lt;&gt;"")</formula>
    </cfRule>
  </conditionalFormatting>
  <conditionalFormatting sqref="D3040">
    <cfRule type="expression" dxfId="4" priority="8407">
      <formula>AND(NOT(HasFormula(#REF!)),#REF!&lt;&gt;"")</formula>
    </cfRule>
  </conditionalFormatting>
  <conditionalFormatting sqref="E3040">
    <cfRule type="expression" dxfId="4" priority="8408">
      <formula>AND(NOT(HasFormula(#REF!)),#REF!&lt;&gt;"")</formula>
    </cfRule>
  </conditionalFormatting>
  <conditionalFormatting sqref="I3040:L3040">
    <cfRule type="expression" dxfId="4" priority="8409">
      <formula>AND(NOT(HasFormula(#REF!)),#REF!&lt;&gt;"")</formula>
    </cfRule>
    <cfRule type="expression" dxfId="3" priority="8410">
      <formula>AND(NOT(HasFormula(A3040)),A3040&lt;&gt;"")</formula>
    </cfRule>
  </conditionalFormatting>
  <conditionalFormatting sqref="D3045">
    <cfRule type="expression" dxfId="4" priority="291">
      <formula>AND(NOT(HasFormula(XFD3047)),XFD3047&lt;&gt;"")</formula>
    </cfRule>
  </conditionalFormatting>
  <conditionalFormatting sqref="E3045">
    <cfRule type="expression" dxfId="4" priority="292">
      <formula>AND(NOT(HasFormula(A3047)),A3047&lt;&gt;"")</formula>
    </cfRule>
  </conditionalFormatting>
  <conditionalFormatting sqref="I3045:L3045">
    <cfRule type="expression" dxfId="4" priority="293">
      <formula>AND(NOT(HasFormula(E3047)),E3047&lt;&gt;"")</formula>
    </cfRule>
    <cfRule type="expression" dxfId="3" priority="294">
      <formula>AND(NOT(HasFormula(A3045)),A3045&lt;&gt;"")</formula>
    </cfRule>
  </conditionalFormatting>
  <conditionalFormatting sqref="D3050">
    <cfRule type="expression" dxfId="4" priority="304">
      <formula>AND(NOT(HasFormula(XFD3052)),XFD3052&lt;&gt;"")</formula>
    </cfRule>
  </conditionalFormatting>
  <conditionalFormatting sqref="E3050">
    <cfRule type="expression" dxfId="4" priority="305">
      <formula>AND(NOT(HasFormula(A3052)),A3052&lt;&gt;"")</formula>
    </cfRule>
  </conditionalFormatting>
  <conditionalFormatting sqref="I3050:L3050">
    <cfRule type="expression" dxfId="4" priority="306">
      <formula>AND(NOT(HasFormula(E3052)),E3052&lt;&gt;"")</formula>
    </cfRule>
    <cfRule type="expression" dxfId="3" priority="307">
      <formula>AND(NOT(HasFormula(A3050)),A3050&lt;&gt;"")</formula>
    </cfRule>
  </conditionalFormatting>
  <conditionalFormatting sqref="D3054">
    <cfRule type="expression" dxfId="2" priority="8435">
      <formula>AND(NOT(_xlfn.ISFORMULA(D3054)),D3054&lt;&gt;"")</formula>
    </cfRule>
    <cfRule type="expression" dxfId="4" priority="8436">
      <formula>AND(NOT(HasFormula(#REF!)),#REF!&lt;&gt;"")</formula>
    </cfRule>
  </conditionalFormatting>
  <conditionalFormatting sqref="E3054">
    <cfRule type="expression" dxfId="4" priority="8437">
      <formula>AND(NOT(HasFormula(#REF!)),#REF!&lt;&gt;"")</formula>
    </cfRule>
  </conditionalFormatting>
  <conditionalFormatting sqref="I3054:L3054">
    <cfRule type="expression" dxfId="4" priority="8438">
      <formula>AND(NOT(HasFormula(#REF!)),#REF!&lt;&gt;"")</formula>
    </cfRule>
    <cfRule type="expression" dxfId="3" priority="8439">
      <formula>AND(NOT(HasFormula(A3054)),A3054&lt;&gt;"")</formula>
    </cfRule>
  </conditionalFormatting>
  <conditionalFormatting sqref="E3055">
    <cfRule type="expression" dxfId="4" priority="8430">
      <formula>AND(NOT(HasFormula(A3055)),A3055&lt;&gt;"")</formula>
    </cfRule>
  </conditionalFormatting>
  <conditionalFormatting sqref="I3055">
    <cfRule type="expression" dxfId="4" priority="8431">
      <formula>AND(NOT(HasFormula(E3056)),E3056&lt;&gt;"")</formula>
    </cfRule>
    <cfRule type="expression" dxfId="3" priority="8432">
      <formula>AND(NOT(HasFormula(#REF!)),#REF!&lt;&gt;"")</formula>
    </cfRule>
  </conditionalFormatting>
  <conditionalFormatting sqref="I3056">
    <cfRule type="expression" dxfId="4" priority="8433">
      <formula>AND(NOT(HasFormula(E3057)),E3057&lt;&gt;"")</formula>
    </cfRule>
    <cfRule type="expression" dxfId="3" priority="8434">
      <formula>AND(NOT(HasFormula(A3055)),A3055&lt;&gt;"")</formula>
    </cfRule>
  </conditionalFormatting>
  <conditionalFormatting sqref="D3088">
    <cfRule type="expression" dxfId="2" priority="8446">
      <formula>AND(NOT(_xlfn.ISFORMULA(D3088)),D3088&lt;&gt;"")</formula>
    </cfRule>
    <cfRule type="expression" dxfId="4" priority="8447">
      <formula>AND(NOT(HasFormula(XFD3092)),XFD3092&lt;&gt;"")</formula>
    </cfRule>
  </conditionalFormatting>
  <conditionalFormatting sqref="I3088:L3088">
    <cfRule type="expression" dxfId="4" priority="8448">
      <formula>AND(NOT(HasFormula(E3092)),E3092&lt;&gt;"")</formula>
    </cfRule>
    <cfRule type="expression" dxfId="3" priority="8449">
      <formula>AND(NOT(HasFormula(A3088)),A3088&lt;&gt;"")</formula>
    </cfRule>
  </conditionalFormatting>
  <conditionalFormatting sqref="M3089">
    <cfRule type="containsText" dxfId="1" priority="248" operator="between" text="送货车型9.6米">
      <formula>NOT(ISERROR(SEARCH("送货车型9.6米",M3089)))</formula>
    </cfRule>
  </conditionalFormatting>
  <conditionalFormatting sqref="D3100">
    <cfRule type="expression" dxfId="4" priority="8442">
      <formula>AND(NOT(HasFormula(XFD3102)),XFD3102&lt;&gt;"")</formula>
    </cfRule>
  </conditionalFormatting>
  <conditionalFormatting sqref="E3100">
    <cfRule type="expression" dxfId="4" priority="8443">
      <formula>AND(NOT(HasFormula(A3102)),A3102&lt;&gt;"")</formula>
    </cfRule>
  </conditionalFormatting>
  <conditionalFormatting sqref="I3100:L3100">
    <cfRule type="expression" dxfId="4" priority="8444">
      <formula>AND(NOT(HasFormula(E3102)),E3102&lt;&gt;"")</formula>
    </cfRule>
    <cfRule type="expression" dxfId="3" priority="8445">
      <formula>AND(NOT(HasFormula(A3100)),A3100&lt;&gt;"")</formula>
    </cfRule>
  </conditionalFormatting>
  <conditionalFormatting sqref="D3101">
    <cfRule type="expression" dxfId="4" priority="8488">
      <formula>AND(NOT(HasFormula(#REF!)),#REF!&lt;&gt;"")</formula>
    </cfRule>
  </conditionalFormatting>
  <conditionalFormatting sqref="E3101">
    <cfRule type="expression" dxfId="4" priority="8489">
      <formula>AND(NOT(HasFormula(#REF!)),#REF!&lt;&gt;"")</formula>
    </cfRule>
  </conditionalFormatting>
  <conditionalFormatting sqref="I3101:L3101">
    <cfRule type="expression" dxfId="4" priority="8494">
      <formula>AND(NOT(HasFormula(#REF!)),#REF!&lt;&gt;"")</formula>
    </cfRule>
    <cfRule type="expression" dxfId="3" priority="8495">
      <formula>AND(NOT(HasFormula(A3101)),A3101&lt;&gt;"")</formula>
    </cfRule>
  </conditionalFormatting>
  <conditionalFormatting sqref="D3102">
    <cfRule type="expression" dxfId="4" priority="8490">
      <formula>AND(NOT(HasFormula(#REF!)),#REF!&lt;&gt;"")</formula>
    </cfRule>
  </conditionalFormatting>
  <conditionalFormatting sqref="E3102">
    <cfRule type="expression" dxfId="4" priority="8491">
      <formula>AND(NOT(HasFormula(#REF!)),#REF!&lt;&gt;"")</formula>
    </cfRule>
  </conditionalFormatting>
  <conditionalFormatting sqref="I3102:L3102">
    <cfRule type="expression" dxfId="4" priority="8492">
      <formula>AND(NOT(HasFormula(#REF!)),#REF!&lt;&gt;"")</formula>
    </cfRule>
    <cfRule type="expression" dxfId="3" priority="8493">
      <formula>AND(NOT(HasFormula(A3102)),A3102&lt;&gt;"")</formula>
    </cfRule>
  </conditionalFormatting>
  <conditionalFormatting sqref="D3133">
    <cfRule type="expression" dxfId="4" priority="8484">
      <formula>AND(NOT(HasFormula(#REF!)),#REF!&lt;&gt;"")</formula>
    </cfRule>
  </conditionalFormatting>
  <conditionalFormatting sqref="E3133">
    <cfRule type="expression" dxfId="4" priority="8485">
      <formula>AND(NOT(HasFormula(#REF!)),#REF!&lt;&gt;"")</formula>
    </cfRule>
  </conditionalFormatting>
  <conditionalFormatting sqref="H3133">
    <cfRule type="expression" dxfId="4" priority="8508">
      <formula>AND(NOT(HasFormula(#REF!)),#REF!&lt;&gt;"")</formula>
    </cfRule>
    <cfRule type="expression" dxfId="3" priority="8509">
      <formula>AND(NOT(HasFormula(XFD3133)),XFD3133&lt;&gt;"")</formula>
    </cfRule>
  </conditionalFormatting>
  <conditionalFormatting sqref="I3133:L3133">
    <cfRule type="expression" dxfId="4" priority="8486">
      <formula>AND(NOT(HasFormula(#REF!)),#REF!&lt;&gt;"")</formula>
    </cfRule>
    <cfRule type="expression" dxfId="3" priority="8487">
      <formula>AND(NOT(HasFormula(A3133)),A3133&lt;&gt;"")</formula>
    </cfRule>
  </conditionalFormatting>
  <conditionalFormatting sqref="D3154">
    <cfRule type="expression" dxfId="4" priority="8504">
      <formula>AND(NOT(HasFormula(#REF!)),#REF!&lt;&gt;"")</formula>
    </cfRule>
  </conditionalFormatting>
  <conditionalFormatting sqref="E3154">
    <cfRule type="expression" dxfId="4" priority="8505">
      <formula>AND(NOT(HasFormula(#REF!)),#REF!&lt;&gt;"")</formula>
    </cfRule>
  </conditionalFormatting>
  <conditionalFormatting sqref="I3154:L3154">
    <cfRule type="expression" dxfId="4" priority="8506">
      <formula>AND(NOT(HasFormula(#REF!)),#REF!&lt;&gt;"")</formula>
    </cfRule>
    <cfRule type="expression" dxfId="3" priority="8507">
      <formula>AND(NOT(HasFormula(A3154)),A3154&lt;&gt;"")</formula>
    </cfRule>
  </conditionalFormatting>
  <conditionalFormatting sqref="D3205">
    <cfRule type="expression" dxfId="4" priority="216">
      <formula>AND(NOT(HasFormula(#REF!)),#REF!&lt;&gt;"")</formula>
    </cfRule>
  </conditionalFormatting>
  <conditionalFormatting sqref="E3205">
    <cfRule type="expression" dxfId="4" priority="217">
      <formula>AND(NOT(HasFormula(#REF!)),#REF!&lt;&gt;"")</formula>
    </cfRule>
  </conditionalFormatting>
  <conditionalFormatting sqref="I3205:L3205">
    <cfRule type="expression" dxfId="3" priority="219">
      <formula>AND(NOT(HasFormula(A3205)),A3205&lt;&gt;"")</formula>
    </cfRule>
    <cfRule type="expression" dxfId="4" priority="218">
      <formula>AND(NOT(HasFormula(#REF!)),#REF!&lt;&gt;"")</formula>
    </cfRule>
  </conditionalFormatting>
  <conditionalFormatting sqref="D3206">
    <cfRule type="expression" dxfId="4" priority="8516">
      <formula>AND(NOT(HasFormula(XFD3208)),XFD3208&lt;&gt;"")</formula>
    </cfRule>
  </conditionalFormatting>
  <conditionalFormatting sqref="E3206">
    <cfRule type="expression" dxfId="4" priority="8517">
      <formula>AND(NOT(HasFormula(A3208)),A3208&lt;&gt;"")</formula>
    </cfRule>
  </conditionalFormatting>
  <conditionalFormatting sqref="I3206:L3206">
    <cfRule type="expression" dxfId="4" priority="8518">
      <formula>AND(NOT(HasFormula(E3208)),E3208&lt;&gt;"")</formula>
    </cfRule>
    <cfRule type="expression" dxfId="3" priority="8519">
      <formula>AND(NOT(HasFormula(A3206)),A3206&lt;&gt;"")</formula>
    </cfRule>
  </conditionalFormatting>
  <conditionalFormatting sqref="D3207">
    <cfRule type="expression" dxfId="4" priority="8520">
      <formula>AND(NOT(HasFormula(XFD3210)),XFD3210&lt;&gt;"")</formula>
    </cfRule>
  </conditionalFormatting>
  <conditionalFormatting sqref="E3207">
    <cfRule type="expression" dxfId="4" priority="8521">
      <formula>AND(NOT(HasFormula(A3210)),A3210&lt;&gt;"")</formula>
    </cfRule>
  </conditionalFormatting>
  <conditionalFormatting sqref="I3207:L3207">
    <cfRule type="expression" dxfId="4" priority="8526">
      <formula>AND(NOT(HasFormula(E3210)),E3210&lt;&gt;"")</formula>
    </cfRule>
    <cfRule type="expression" dxfId="3" priority="8527">
      <formula>AND(NOT(HasFormula(A3207)),A3207&lt;&gt;"")</formula>
    </cfRule>
  </conditionalFormatting>
  <conditionalFormatting sqref="D3208">
    <cfRule type="expression" dxfId="4" priority="8522">
      <formula>AND(NOT(HasFormula(XFD3210)),XFD3210&lt;&gt;"")</formula>
    </cfRule>
  </conditionalFormatting>
  <conditionalFormatting sqref="E3208">
    <cfRule type="expression" dxfId="4" priority="8523">
      <formula>AND(NOT(HasFormula(A3210)),A3210&lt;&gt;"")</formula>
    </cfRule>
  </conditionalFormatting>
  <conditionalFormatting sqref="I3208:L3208">
    <cfRule type="expression" dxfId="4" priority="8524">
      <formula>AND(NOT(HasFormula(E3210)),E3210&lt;&gt;"")</formula>
    </cfRule>
    <cfRule type="expression" dxfId="3" priority="8525">
      <formula>AND(NOT(HasFormula(A3208)),A3208&lt;&gt;"")</formula>
    </cfRule>
  </conditionalFormatting>
  <conditionalFormatting sqref="D3209">
    <cfRule type="expression" dxfId="4" priority="8528">
      <formula>AND(NOT(HasFormula(XFD3212)),XFD3212&lt;&gt;"")</formula>
    </cfRule>
  </conditionalFormatting>
  <conditionalFormatting sqref="E3209">
    <cfRule type="expression" dxfId="4" priority="8529">
      <formula>AND(NOT(HasFormula(A3212)),A3212&lt;&gt;"")</formula>
    </cfRule>
  </conditionalFormatting>
  <conditionalFormatting sqref="I3209:L3209">
    <cfRule type="expression" dxfId="4" priority="8534">
      <formula>AND(NOT(HasFormula(E3212)),E3212&lt;&gt;"")</formula>
    </cfRule>
    <cfRule type="expression" dxfId="3" priority="8535">
      <formula>AND(NOT(HasFormula(A3209)),A3209&lt;&gt;"")</formula>
    </cfRule>
  </conditionalFormatting>
  <conditionalFormatting sqref="D3210">
    <cfRule type="expression" dxfId="4" priority="8530">
      <formula>AND(NOT(HasFormula(XFD3212)),XFD3212&lt;&gt;"")</formula>
    </cfRule>
  </conditionalFormatting>
  <conditionalFormatting sqref="E3210">
    <cfRule type="expression" dxfId="4" priority="8531">
      <formula>AND(NOT(HasFormula(A3212)),A3212&lt;&gt;"")</formula>
    </cfRule>
  </conditionalFormatting>
  <conditionalFormatting sqref="I3210:L3210">
    <cfRule type="expression" dxfId="4" priority="8532">
      <formula>AND(NOT(HasFormula(E3212)),E3212&lt;&gt;"")</formula>
    </cfRule>
    <cfRule type="expression" dxfId="3" priority="8533">
      <formula>AND(NOT(HasFormula(A3210)),A3210&lt;&gt;"")</formula>
    </cfRule>
  </conditionalFormatting>
  <conditionalFormatting sqref="D3211">
    <cfRule type="expression" dxfId="4" priority="8536">
      <formula>AND(NOT(HasFormula(XFD3214)),XFD3214&lt;&gt;"")</formula>
    </cfRule>
  </conditionalFormatting>
  <conditionalFormatting sqref="E3211">
    <cfRule type="expression" dxfId="4" priority="8537">
      <formula>AND(NOT(HasFormula(A3214)),A3214&lt;&gt;"")</formula>
    </cfRule>
  </conditionalFormatting>
  <conditionalFormatting sqref="I3211:L3211">
    <cfRule type="expression" dxfId="4" priority="8542">
      <formula>AND(NOT(HasFormula(E3214)),E3214&lt;&gt;"")</formula>
    </cfRule>
    <cfRule type="expression" dxfId="3" priority="8543">
      <formula>AND(NOT(HasFormula(A3211)),A3211&lt;&gt;"")</formula>
    </cfRule>
  </conditionalFormatting>
  <conditionalFormatting sqref="D3256">
    <cfRule type="expression" dxfId="4" priority="8512">
      <formula>AND(NOT(HasFormula(#REF!)),#REF!&lt;&gt;"")</formula>
    </cfRule>
  </conditionalFormatting>
  <conditionalFormatting sqref="E3256">
    <cfRule type="expression" dxfId="4" priority="8513">
      <formula>AND(NOT(HasFormula(#REF!)),#REF!&lt;&gt;"")</formula>
    </cfRule>
  </conditionalFormatting>
  <conditionalFormatting sqref="I3256:L3256">
    <cfRule type="expression" dxfId="4" priority="8514">
      <formula>AND(NOT(HasFormula(#REF!)),#REF!&lt;&gt;"")</formula>
    </cfRule>
    <cfRule type="expression" dxfId="3" priority="8515">
      <formula>AND(NOT(HasFormula(A3256)),A3256&lt;&gt;"")</formula>
    </cfRule>
  </conditionalFormatting>
  <conditionalFormatting sqref="D3318">
    <cfRule type="expression" dxfId="4" priority="8562">
      <formula>AND(NOT(HasFormula(#REF!)),#REF!&lt;&gt;"")</formula>
    </cfRule>
  </conditionalFormatting>
  <conditionalFormatting sqref="E3318">
    <cfRule type="expression" dxfId="4" priority="8563">
      <formula>AND(NOT(HasFormula(#REF!)),#REF!&lt;&gt;"")</formula>
    </cfRule>
  </conditionalFormatting>
  <conditionalFormatting sqref="I3318:L3318">
    <cfRule type="expression" dxfId="4" priority="8564">
      <formula>AND(NOT(HasFormula(#REF!)),#REF!&lt;&gt;"")</formula>
    </cfRule>
    <cfRule type="expression" dxfId="3" priority="8565">
      <formula>AND(NOT(HasFormula(A3318)),A3318&lt;&gt;"")</formula>
    </cfRule>
  </conditionalFormatting>
  <conditionalFormatting sqref="D3319">
    <cfRule type="expression" dxfId="4" priority="8558">
      <formula>AND(NOT(HasFormula(#REF!)),#REF!&lt;&gt;"")</formula>
    </cfRule>
  </conditionalFormatting>
  <conditionalFormatting sqref="E3319">
    <cfRule type="expression" dxfId="4" priority="8559">
      <formula>AND(NOT(HasFormula(#REF!)),#REF!&lt;&gt;"")</formula>
    </cfRule>
  </conditionalFormatting>
  <conditionalFormatting sqref="I3319:L3319">
    <cfRule type="expression" dxfId="4" priority="8560">
      <formula>AND(NOT(HasFormula(#REF!)),#REF!&lt;&gt;"")</formula>
    </cfRule>
    <cfRule type="expression" dxfId="3" priority="8561">
      <formula>AND(NOT(HasFormula(A3319)),A3319&lt;&gt;"")</formula>
    </cfRule>
  </conditionalFormatting>
  <conditionalFormatting sqref="D3329">
    <cfRule type="expression" dxfId="4" priority="8570">
      <formula>AND(NOT(HasFormula(#REF!)),#REF!&lt;&gt;"")</formula>
    </cfRule>
  </conditionalFormatting>
  <conditionalFormatting sqref="E3329">
    <cfRule type="expression" dxfId="4" priority="8571">
      <formula>AND(NOT(HasFormula(#REF!)),#REF!&lt;&gt;"")</formula>
    </cfRule>
  </conditionalFormatting>
  <conditionalFormatting sqref="I3329:L3329">
    <cfRule type="expression" dxfId="4" priority="8572">
      <formula>AND(NOT(HasFormula(#REF!)),#REF!&lt;&gt;"")</formula>
    </cfRule>
    <cfRule type="expression" dxfId="3" priority="8573">
      <formula>AND(NOT(HasFormula(A3329)),A3329&lt;&gt;"")</formula>
    </cfRule>
  </conditionalFormatting>
  <conditionalFormatting sqref="D3338">
    <cfRule type="expression" dxfId="4" priority="8574">
      <formula>AND(NOT(HasFormula(#REF!)),#REF!&lt;&gt;"")</formula>
    </cfRule>
  </conditionalFormatting>
  <conditionalFormatting sqref="E3338">
    <cfRule type="expression" dxfId="4" priority="8575">
      <formula>AND(NOT(HasFormula(#REF!)),#REF!&lt;&gt;"")</formula>
    </cfRule>
  </conditionalFormatting>
  <conditionalFormatting sqref="I3338:L3338">
    <cfRule type="expression" dxfId="4" priority="8576">
      <formula>AND(NOT(HasFormula(#REF!)),#REF!&lt;&gt;"")</formula>
    </cfRule>
    <cfRule type="expression" dxfId="3" priority="8577">
      <formula>AND(NOT(HasFormula(A3338)),A3338&lt;&gt;"")</formula>
    </cfRule>
  </conditionalFormatting>
  <conditionalFormatting sqref="D3346">
    <cfRule type="expression" dxfId="4" priority="8582">
      <formula>AND(NOT(HasFormula(XFD3348)),XFD3348&lt;&gt;"")</formula>
    </cfRule>
  </conditionalFormatting>
  <conditionalFormatting sqref="E3346">
    <cfRule type="expression" dxfId="4" priority="8583">
      <formula>AND(NOT(HasFormula(A3348)),A3348&lt;&gt;"")</formula>
    </cfRule>
  </conditionalFormatting>
  <conditionalFormatting sqref="C3347">
    <cfRule type="timePeriod" dxfId="7" priority="183" timePeriod="yesterday">
      <formula>FLOOR(C3347,1)=TODAY()-1</formula>
    </cfRule>
  </conditionalFormatting>
  <conditionalFormatting sqref="D3347:E3347">
    <cfRule type="expression" dxfId="3" priority="185">
      <formula>AND(NOT(HasFormula(XEZ3347)),XEZ3347&lt;&gt;"")</formula>
    </cfRule>
  </conditionalFormatting>
  <conditionalFormatting sqref="D3347">
    <cfRule type="expression" dxfId="4" priority="184">
      <formula>AND(NOT(HasFormula(XFD3348)),XFD3348&lt;&gt;"")</formula>
    </cfRule>
    <cfRule type="expression" dxfId="2" priority="182">
      <formula>AND(NOT(_xlfn.ISFORMULA(D3347)),D3347&lt;&gt;"")</formula>
    </cfRule>
  </conditionalFormatting>
  <conditionalFormatting sqref="E3347">
    <cfRule type="expression" dxfId="4" priority="186">
      <formula>AND(NOT(HasFormula(A3348)),A3348&lt;&gt;"")</formula>
    </cfRule>
  </conditionalFormatting>
  <conditionalFormatting sqref="D3375">
    <cfRule type="expression" dxfId="4" priority="8616">
      <formula>AND(NOT(HasFormula(#REF!)),#REF!&lt;&gt;"")</formula>
    </cfRule>
  </conditionalFormatting>
  <conditionalFormatting sqref="E3375">
    <cfRule type="expression" dxfId="4" priority="8617">
      <formula>AND(NOT(HasFormula(#REF!)),#REF!&lt;&gt;"")</formula>
    </cfRule>
  </conditionalFormatting>
  <conditionalFormatting sqref="I3375:L3375">
    <cfRule type="expression" dxfId="4" priority="8618">
      <formula>AND(NOT(HasFormula(#REF!)),#REF!&lt;&gt;"")</formula>
    </cfRule>
    <cfRule type="expression" dxfId="3" priority="8619">
      <formula>AND(NOT(HasFormula(A3375)),A3375&lt;&gt;"")</formula>
    </cfRule>
  </conditionalFormatting>
  <conditionalFormatting sqref="D3474">
    <cfRule type="expression" dxfId="4" priority="8712">
      <formula>AND(NOT(HasFormula(#REF!)),#REF!&lt;&gt;"")</formula>
    </cfRule>
  </conditionalFormatting>
  <conditionalFormatting sqref="E3474">
    <cfRule type="expression" dxfId="4" priority="8713">
      <formula>AND(NOT(HasFormula(#REF!)),#REF!&lt;&gt;"")</formula>
    </cfRule>
  </conditionalFormatting>
  <conditionalFormatting sqref="H3474">
    <cfRule type="expression" dxfId="4" priority="8710">
      <formula>AND(NOT(HasFormula(#REF!)),#REF!&lt;&gt;"")</formula>
    </cfRule>
    <cfRule type="expression" dxfId="3" priority="8711">
      <formula>AND(NOT(HasFormula(XFD3474)),XFD3474&lt;&gt;"")</formula>
    </cfRule>
  </conditionalFormatting>
  <conditionalFormatting sqref="I3474:L3474">
    <cfRule type="expression" dxfId="4" priority="8714">
      <formula>AND(NOT(HasFormula(#REF!)),#REF!&lt;&gt;"")</formula>
    </cfRule>
    <cfRule type="expression" dxfId="3" priority="8715">
      <formula>AND(NOT(HasFormula(A3474)),A3474&lt;&gt;"")</formula>
    </cfRule>
  </conditionalFormatting>
  <conditionalFormatting sqref="D3475">
    <cfRule type="expression" dxfId="4" priority="8722">
      <formula>AND(NOT(HasFormula(#REF!)),#REF!&lt;&gt;"")</formula>
    </cfRule>
  </conditionalFormatting>
  <conditionalFormatting sqref="E3475">
    <cfRule type="expression" dxfId="4" priority="8723">
      <formula>AND(NOT(HasFormula(#REF!)),#REF!&lt;&gt;"")</formula>
    </cfRule>
  </conditionalFormatting>
  <conditionalFormatting sqref="H3475">
    <cfRule type="expression" dxfId="4" priority="8720">
      <formula>AND(NOT(HasFormula(#REF!)),#REF!&lt;&gt;"")</formula>
    </cfRule>
    <cfRule type="expression" dxfId="3" priority="8721">
      <formula>AND(NOT(HasFormula(XFD3475)),XFD3475&lt;&gt;"")</formula>
    </cfRule>
  </conditionalFormatting>
  <conditionalFormatting sqref="I3475:L3475">
    <cfRule type="expression" dxfId="4" priority="8724">
      <formula>AND(NOT(HasFormula(#REF!)),#REF!&lt;&gt;"")</formula>
    </cfRule>
    <cfRule type="expression" dxfId="3" priority="8725">
      <formula>AND(NOT(HasFormula(A3475)),A3475&lt;&gt;"")</formula>
    </cfRule>
  </conditionalFormatting>
  <conditionalFormatting sqref="D3484">
    <cfRule type="expression" dxfId="4" priority="8688">
      <formula>AND(NOT(HasFormula(XFD3485)),XFD3485&lt;&gt;"")</formula>
    </cfRule>
  </conditionalFormatting>
  <conditionalFormatting sqref="E3484">
    <cfRule type="expression" dxfId="4" priority="8689">
      <formula>AND(NOT(HasFormula(A3485)),A3485&lt;&gt;"")</formula>
    </cfRule>
  </conditionalFormatting>
  <conditionalFormatting sqref="I3484:L3484">
    <cfRule type="expression" dxfId="4" priority="8690">
      <formula>AND(NOT(HasFormula(E3485)),E3485&lt;&gt;"")</formula>
    </cfRule>
    <cfRule type="expression" dxfId="3" priority="8691">
      <formula>AND(NOT(HasFormula(A3484)),A3484&lt;&gt;"")</formula>
    </cfRule>
  </conditionalFormatting>
  <conditionalFormatting sqref="D3485">
    <cfRule type="expression" dxfId="4" priority="8704">
      <formula>AND(NOT(HasFormula(XFD3486)),XFD3486&lt;&gt;"")</formula>
    </cfRule>
  </conditionalFormatting>
  <conditionalFormatting sqref="E3485">
    <cfRule type="expression" dxfId="4" priority="8705">
      <formula>AND(NOT(HasFormula(A3486)),A3486&lt;&gt;"")</formula>
    </cfRule>
  </conditionalFormatting>
  <conditionalFormatting sqref="I3485:L3485">
    <cfRule type="expression" dxfId="4" priority="8708">
      <formula>AND(NOT(HasFormula(E3486)),E3486&lt;&gt;"")</formula>
    </cfRule>
    <cfRule type="expression" dxfId="3" priority="8709">
      <formula>AND(NOT(HasFormula(A3485)),A3485&lt;&gt;"")</formula>
    </cfRule>
  </conditionalFormatting>
  <conditionalFormatting sqref="D3488">
    <cfRule type="expression" dxfId="4" priority="8736">
      <formula>AND(NOT(HasFormula(#REF!)),#REF!&lt;&gt;"")</formula>
    </cfRule>
  </conditionalFormatting>
  <conditionalFormatting sqref="E3488">
    <cfRule type="expression" dxfId="4" priority="8737">
      <formula>AND(NOT(HasFormula(#REF!)),#REF!&lt;&gt;"")</formula>
    </cfRule>
  </conditionalFormatting>
  <conditionalFormatting sqref="H3488">
    <cfRule type="expression" dxfId="4" priority="171">
      <formula>AND(NOT(HasFormula(#REF!)),#REF!&lt;&gt;"")</formula>
    </cfRule>
    <cfRule type="expression" dxfId="3" priority="172">
      <formula>AND(NOT(HasFormula(XFD3488)),XFD3488&lt;&gt;"")</formula>
    </cfRule>
  </conditionalFormatting>
  <conditionalFormatting sqref="I3488:L3488">
    <cfRule type="expression" dxfId="4" priority="8738">
      <formula>AND(NOT(HasFormula(#REF!)),#REF!&lt;&gt;"")</formula>
    </cfRule>
    <cfRule type="expression" dxfId="3" priority="8739">
      <formula>AND(NOT(HasFormula(A3488)),A3488&lt;&gt;"")</formula>
    </cfRule>
  </conditionalFormatting>
  <conditionalFormatting sqref="D3509">
    <cfRule type="expression" dxfId="4" priority="8732">
      <formula>AND(NOT(HasFormula(#REF!)),#REF!&lt;&gt;"")</formula>
    </cfRule>
  </conditionalFormatting>
  <conditionalFormatting sqref="E3509">
    <cfRule type="expression" dxfId="4" priority="8733">
      <formula>AND(NOT(HasFormula(#REF!)),#REF!&lt;&gt;"")</formula>
    </cfRule>
  </conditionalFormatting>
  <conditionalFormatting sqref="I3509:L3509">
    <cfRule type="expression" dxfId="4" priority="8734">
      <formula>AND(NOT(HasFormula(#REF!)),#REF!&lt;&gt;"")</formula>
    </cfRule>
    <cfRule type="expression" dxfId="3" priority="8735">
      <formula>AND(NOT(HasFormula(A3509)),A3509&lt;&gt;"")</formula>
    </cfRule>
  </conditionalFormatting>
  <conditionalFormatting sqref="H3569">
    <cfRule type="expression" dxfId="4" priority="8754">
      <formula>AND(NOT(HasFormula(D3572)),D3572&lt;&gt;"")</formula>
    </cfRule>
    <cfRule type="expression" dxfId="3" priority="8755">
      <formula>AND(NOT(HasFormula(XFD3569)),XFD3569&lt;&gt;"")</formula>
    </cfRule>
  </conditionalFormatting>
  <conditionalFormatting sqref="D3571">
    <cfRule type="expression" dxfId="4" priority="8748">
      <formula>AND(NOT(HasFormula(XFD3573)),XFD3573&lt;&gt;"")</formula>
    </cfRule>
  </conditionalFormatting>
  <conditionalFormatting sqref="E3571">
    <cfRule type="expression" dxfId="4" priority="8749">
      <formula>AND(NOT(HasFormula(A3573)),A3573&lt;&gt;"")</formula>
    </cfRule>
  </conditionalFormatting>
  <conditionalFormatting sqref="I3571:L3571">
    <cfRule type="expression" dxfId="4" priority="8750">
      <formula>AND(NOT(HasFormula(E3573)),E3573&lt;&gt;"")</formula>
    </cfRule>
    <cfRule type="expression" dxfId="3" priority="8751">
      <formula>AND(NOT(HasFormula(A3571)),A3571&lt;&gt;"")</formula>
    </cfRule>
  </conditionalFormatting>
  <conditionalFormatting sqref="D3581">
    <cfRule type="expression" dxfId="4" priority="8760">
      <formula>AND(NOT(HasFormula(#REF!)),#REF!&lt;&gt;"")</formula>
    </cfRule>
  </conditionalFormatting>
  <conditionalFormatting sqref="E3581">
    <cfRule type="expression" dxfId="4" priority="8761">
      <formula>AND(NOT(HasFormula(#REF!)),#REF!&lt;&gt;"")</formula>
    </cfRule>
  </conditionalFormatting>
  <conditionalFormatting sqref="H3581">
    <cfRule type="expression" dxfId="4" priority="8770">
      <formula>AND(NOT(HasFormula(#REF!)),#REF!&lt;&gt;"")</formula>
    </cfRule>
    <cfRule type="expression" dxfId="3" priority="8771">
      <formula>AND(NOT(HasFormula(XFD3581)),XFD3581&lt;&gt;"")</formula>
    </cfRule>
  </conditionalFormatting>
  <conditionalFormatting sqref="I3581:L3581">
    <cfRule type="expression" dxfId="4" priority="8762">
      <formula>AND(NOT(HasFormula(#REF!)),#REF!&lt;&gt;"")</formula>
    </cfRule>
    <cfRule type="expression" dxfId="3" priority="8763">
      <formula>AND(NOT(HasFormula(A3581)),A3581&lt;&gt;"")</formula>
    </cfRule>
  </conditionalFormatting>
  <conditionalFormatting sqref="D3586">
    <cfRule type="expression" dxfId="4" priority="8766">
      <formula>AND(NOT(HasFormula(#REF!)),#REF!&lt;&gt;"")</formula>
    </cfRule>
  </conditionalFormatting>
  <conditionalFormatting sqref="E3586">
    <cfRule type="expression" dxfId="4" priority="8767">
      <formula>AND(NOT(HasFormula(#REF!)),#REF!&lt;&gt;"")</formula>
    </cfRule>
  </conditionalFormatting>
  <conditionalFormatting sqref="H3586">
    <cfRule type="expression" dxfId="4" priority="8764">
      <formula>AND(NOT(HasFormula(#REF!)),#REF!&lt;&gt;"")</formula>
    </cfRule>
    <cfRule type="expression" dxfId="3" priority="8765">
      <formula>AND(NOT(HasFormula(XFD3586)),XFD3586&lt;&gt;"")</formula>
    </cfRule>
  </conditionalFormatting>
  <conditionalFormatting sqref="I3586:L3586">
    <cfRule type="expression" dxfId="4" priority="8768">
      <formula>AND(NOT(HasFormula(#REF!)),#REF!&lt;&gt;"")</formula>
    </cfRule>
    <cfRule type="expression" dxfId="3" priority="8769">
      <formula>AND(NOT(HasFormula(A3586)),A3586&lt;&gt;"")</formula>
    </cfRule>
  </conditionalFormatting>
  <conditionalFormatting sqref="D3593">
    <cfRule type="expression" dxfId="4" priority="8810">
      <formula>AND(NOT(HasFormula(#REF!)),#REF!&lt;&gt;"")</formula>
    </cfRule>
  </conditionalFormatting>
  <conditionalFormatting sqref="E3593">
    <cfRule type="expression" dxfId="4" priority="8811">
      <formula>AND(NOT(HasFormula(#REF!)),#REF!&lt;&gt;"")</formula>
    </cfRule>
  </conditionalFormatting>
  <conditionalFormatting sqref="I3593:L3593">
    <cfRule type="expression" dxfId="4" priority="8812">
      <formula>AND(NOT(HasFormula(#REF!)),#REF!&lt;&gt;"")</formula>
    </cfRule>
    <cfRule type="expression" dxfId="3" priority="8813">
      <formula>AND(NOT(HasFormula(A3593)),A3593&lt;&gt;"")</formula>
    </cfRule>
  </conditionalFormatting>
  <conditionalFormatting sqref="D3606">
    <cfRule type="expression" dxfId="4" priority="8777">
      <formula>AND(NOT(HasFormula(XFD3605)),XFD3605&lt;&gt;"")</formula>
    </cfRule>
  </conditionalFormatting>
  <conditionalFormatting sqref="E3606">
    <cfRule type="expression" dxfId="4" priority="8779">
      <formula>AND(NOT(HasFormula(A3605)),A3605&lt;&gt;"")</formula>
    </cfRule>
  </conditionalFormatting>
  <conditionalFormatting sqref="I3606:L3606">
    <cfRule type="expression" dxfId="4" priority="8782">
      <formula>AND(NOT(HasFormula(E3605)),E3605&lt;&gt;"")</formula>
    </cfRule>
    <cfRule type="expression" dxfId="3" priority="8783">
      <formula>AND(NOT(HasFormula(A3606)),A3606&lt;&gt;"")</formula>
    </cfRule>
  </conditionalFormatting>
  <conditionalFormatting sqref="D3607">
    <cfRule type="expression" dxfId="4" priority="8786">
      <formula>AND(NOT(HasFormula(XFD3609)),XFD3609&lt;&gt;"")</formula>
    </cfRule>
  </conditionalFormatting>
  <conditionalFormatting sqref="E3607">
    <cfRule type="expression" dxfId="4" priority="8787">
      <formula>AND(NOT(HasFormula(A3609)),A3609&lt;&gt;"")</formula>
    </cfRule>
  </conditionalFormatting>
  <conditionalFormatting sqref="I3607:L3607">
    <cfRule type="expression" dxfId="4" priority="8788">
      <formula>AND(NOT(HasFormula(E3609)),E3609&lt;&gt;"")</formula>
    </cfRule>
    <cfRule type="expression" dxfId="3" priority="8789">
      <formula>AND(NOT(HasFormula(A3607)),A3607&lt;&gt;"")</formula>
    </cfRule>
  </conditionalFormatting>
  <conditionalFormatting sqref="D3608">
    <cfRule type="expression" dxfId="4" priority="8790">
      <formula>AND(NOT(HasFormula(XFD3611)),XFD3611&lt;&gt;"")</formula>
    </cfRule>
  </conditionalFormatting>
  <conditionalFormatting sqref="E3608">
    <cfRule type="expression" dxfId="4" priority="8791">
      <formula>AND(NOT(HasFormula(A3611)),A3611&lt;&gt;"")</formula>
    </cfRule>
  </conditionalFormatting>
  <conditionalFormatting sqref="I3608:L3608">
    <cfRule type="expression" dxfId="4" priority="8800">
      <formula>AND(NOT(HasFormula(E3611)),E3611&lt;&gt;"")</formula>
    </cfRule>
    <cfRule type="expression" dxfId="3" priority="8801">
      <formula>AND(NOT(HasFormula(A3608)),A3608&lt;&gt;"")</formula>
    </cfRule>
  </conditionalFormatting>
  <conditionalFormatting sqref="D3672">
    <cfRule type="expression" dxfId="4" priority="8828">
      <formula>AND(NOT(HasFormula(XFD3675)),XFD3675&lt;&gt;"")</formula>
    </cfRule>
  </conditionalFormatting>
  <conditionalFormatting sqref="E3672">
    <cfRule type="expression" dxfId="4" priority="8829">
      <formula>AND(NOT(HasFormula(A3675)),A3675&lt;&gt;"")</formula>
    </cfRule>
  </conditionalFormatting>
  <conditionalFormatting sqref="I3672:L3672">
    <cfRule type="expression" dxfId="4" priority="8830">
      <formula>AND(NOT(HasFormula(E3675)),E3675&lt;&gt;"")</formula>
    </cfRule>
    <cfRule type="expression" dxfId="3" priority="8831">
      <formula>AND(NOT(HasFormula(A3672)),A3672&lt;&gt;"")</formula>
    </cfRule>
  </conditionalFormatting>
  <conditionalFormatting sqref="D3761">
    <cfRule type="expression" dxfId="4" priority="8876">
      <formula>AND(NOT(HasFormula(#REF!)),#REF!&lt;&gt;"")</formula>
    </cfRule>
  </conditionalFormatting>
  <conditionalFormatting sqref="E3761">
    <cfRule type="expression" dxfId="4" priority="8877">
      <formula>AND(NOT(HasFormula(#REF!)),#REF!&lt;&gt;"")</formula>
    </cfRule>
  </conditionalFormatting>
  <conditionalFormatting sqref="I3761:L3761">
    <cfRule type="expression" dxfId="4" priority="8878">
      <formula>AND(NOT(HasFormula(#REF!)),#REF!&lt;&gt;"")</formula>
    </cfRule>
    <cfRule type="expression" dxfId="3" priority="8879">
      <formula>AND(NOT(HasFormula(A3761)),A3761&lt;&gt;"")</formula>
    </cfRule>
  </conditionalFormatting>
  <conditionalFormatting sqref="D3763">
    <cfRule type="expression" dxfId="4" priority="8852">
      <formula>AND(NOT(HasFormula(#REF!)),#REF!&lt;&gt;"")</formula>
    </cfRule>
  </conditionalFormatting>
  <conditionalFormatting sqref="E3763">
    <cfRule type="expression" dxfId="4" priority="8853">
      <formula>AND(NOT(HasFormula(#REF!)),#REF!&lt;&gt;"")</formula>
    </cfRule>
  </conditionalFormatting>
  <conditionalFormatting sqref="I3763:L3763">
    <cfRule type="expression" dxfId="4" priority="8854">
      <formula>AND(NOT(HasFormula(#REF!)),#REF!&lt;&gt;"")</formula>
    </cfRule>
    <cfRule type="expression" dxfId="3" priority="8855">
      <formula>AND(NOT(HasFormula(A3763)),A3763&lt;&gt;"")</formula>
    </cfRule>
  </conditionalFormatting>
  <conditionalFormatting sqref="D3766">
    <cfRule type="expression" dxfId="4" priority="8861">
      <formula>AND(NOT(HasFormula(XFD3762)),XFD3762&lt;&gt;"")</formula>
    </cfRule>
  </conditionalFormatting>
  <conditionalFormatting sqref="E3766">
    <cfRule type="expression" dxfId="4" priority="8863">
      <formula>AND(NOT(HasFormula(A3762)),A3762&lt;&gt;"")</formula>
    </cfRule>
  </conditionalFormatting>
  <conditionalFormatting sqref="I3766:L3766">
    <cfRule type="expression" dxfId="4" priority="8866">
      <formula>AND(NOT(HasFormula(E3762)),E3762&lt;&gt;"")</formula>
    </cfRule>
    <cfRule type="expression" dxfId="3" priority="8867">
      <formula>AND(NOT(HasFormula(A3766)),A3766&lt;&gt;"")</formula>
    </cfRule>
  </conditionalFormatting>
  <conditionalFormatting sqref="D3767">
    <cfRule type="expression" dxfId="4" priority="8868">
      <formula>AND(NOT(HasFormula(XFD3768)),XFD3768&lt;&gt;"")</formula>
    </cfRule>
  </conditionalFormatting>
  <conditionalFormatting sqref="E3767">
    <cfRule type="expression" dxfId="4" priority="8869">
      <formula>AND(NOT(HasFormula(A3768)),A3768&lt;&gt;"")</formula>
    </cfRule>
  </conditionalFormatting>
  <conditionalFormatting sqref="I3767:L3767">
    <cfRule type="expression" dxfId="4" priority="8872">
      <formula>AND(NOT(HasFormula(E3768)),E3768&lt;&gt;"")</formula>
    </cfRule>
    <cfRule type="expression" dxfId="3" priority="8873">
      <formula>AND(NOT(HasFormula(A3767)),A3767&lt;&gt;"")</formula>
    </cfRule>
  </conditionalFormatting>
  <conditionalFormatting sqref="D3776">
    <cfRule type="expression" dxfId="4" priority="8882">
      <formula>AND(NOT(HasFormula(#REF!)),#REF!&lt;&gt;"")</formula>
    </cfRule>
  </conditionalFormatting>
  <conditionalFormatting sqref="E3776">
    <cfRule type="expression" dxfId="4" priority="8883">
      <formula>AND(NOT(HasFormula(#REF!)),#REF!&lt;&gt;"")</formula>
    </cfRule>
  </conditionalFormatting>
  <conditionalFormatting sqref="I3776:L3776">
    <cfRule type="expression" dxfId="4" priority="8884">
      <formula>AND(NOT(HasFormula(#REF!)),#REF!&lt;&gt;"")</formula>
    </cfRule>
    <cfRule type="expression" dxfId="3" priority="8885">
      <formula>AND(NOT(HasFormula(A3776)),A3776&lt;&gt;"")</formula>
    </cfRule>
  </conditionalFormatting>
  <conditionalFormatting sqref="H3876">
    <cfRule type="expression" dxfId="4" priority="8904">
      <formula>AND(NOT(HasFormula(#REF!)),#REF!&lt;&gt;"")</formula>
    </cfRule>
    <cfRule type="expression" dxfId="3" priority="8905">
      <formula>AND(NOT(HasFormula(XFD3876)),XFD3876&lt;&gt;"")</formula>
    </cfRule>
  </conditionalFormatting>
  <conditionalFormatting sqref="D3888">
    <cfRule type="expression" dxfId="4" priority="8888">
      <formula>AND(NOT(HasFormula(#REF!)),#REF!&lt;&gt;"")</formula>
    </cfRule>
  </conditionalFormatting>
  <conditionalFormatting sqref="E3888">
    <cfRule type="expression" dxfId="4" priority="8889">
      <formula>AND(NOT(HasFormula(#REF!)),#REF!&lt;&gt;"")</formula>
    </cfRule>
  </conditionalFormatting>
  <conditionalFormatting sqref="I3888:L3888">
    <cfRule type="expression" dxfId="4" priority="8890">
      <formula>AND(NOT(HasFormula(#REF!)),#REF!&lt;&gt;"")</formula>
    </cfRule>
    <cfRule type="expression" dxfId="3" priority="8891">
      <formula>AND(NOT(HasFormula(A3888)),A3888&lt;&gt;"")</formula>
    </cfRule>
  </conditionalFormatting>
  <conditionalFormatting sqref="D3895">
    <cfRule type="expression" dxfId="4" priority="8916">
      <formula>AND(NOT(HasFormula(#REF!)),#REF!&lt;&gt;"")</formula>
    </cfRule>
  </conditionalFormatting>
  <conditionalFormatting sqref="E3895">
    <cfRule type="expression" dxfId="4" priority="8917">
      <formula>AND(NOT(HasFormula(#REF!)),#REF!&lt;&gt;"")</formula>
    </cfRule>
  </conditionalFormatting>
  <conditionalFormatting sqref="I3895:L3895">
    <cfRule type="expression" dxfId="4" priority="8918">
      <formula>AND(NOT(HasFormula(#REF!)),#REF!&lt;&gt;"")</formula>
    </cfRule>
    <cfRule type="expression" dxfId="3" priority="8919">
      <formula>AND(NOT(HasFormula(A3895)),A3895&lt;&gt;"")</formula>
    </cfRule>
  </conditionalFormatting>
  <conditionalFormatting sqref="D3896">
    <cfRule type="expression" dxfId="4" priority="8894">
      <formula>AND(NOT(HasFormula(XFD3898)),XFD3898&lt;&gt;"")</formula>
    </cfRule>
  </conditionalFormatting>
  <conditionalFormatting sqref="E3896">
    <cfRule type="expression" dxfId="4" priority="8895">
      <formula>AND(NOT(HasFormula(A3898)),A3898&lt;&gt;"")</formula>
    </cfRule>
  </conditionalFormatting>
  <conditionalFormatting sqref="I3896:L3896">
    <cfRule type="expression" dxfId="4" priority="8896">
      <formula>AND(NOT(HasFormula(E3898)),E3898&lt;&gt;"")</formula>
    </cfRule>
    <cfRule type="expression" dxfId="3" priority="8897">
      <formula>AND(NOT(HasFormula(A3896)),A3896&lt;&gt;"")</formula>
    </cfRule>
  </conditionalFormatting>
  <conditionalFormatting sqref="D3968">
    <cfRule type="expression" dxfId="4" priority="8926">
      <formula>AND(NOT(HasFormula(#REF!)),#REF!&lt;&gt;"")</formula>
    </cfRule>
  </conditionalFormatting>
  <conditionalFormatting sqref="E3968">
    <cfRule type="expression" dxfId="4" priority="8927">
      <formula>AND(NOT(HasFormula(#REF!)),#REF!&lt;&gt;"")</formula>
    </cfRule>
  </conditionalFormatting>
  <conditionalFormatting sqref="I3968:L3968">
    <cfRule type="expression" dxfId="4" priority="8928">
      <formula>AND(NOT(HasFormula(#REF!)),#REF!&lt;&gt;"")</formula>
    </cfRule>
    <cfRule type="expression" dxfId="3" priority="8929">
      <formula>AND(NOT(HasFormula(A3968)),A3968&lt;&gt;"")</formula>
    </cfRule>
  </conditionalFormatting>
  <conditionalFormatting sqref="D4066">
    <cfRule type="expression" dxfId="4" priority="8936">
      <formula>AND(NOT(HasFormula(XFD4068)),XFD4068&lt;&gt;"")</formula>
    </cfRule>
  </conditionalFormatting>
  <conditionalFormatting sqref="E4066">
    <cfRule type="expression" dxfId="4" priority="8937">
      <formula>AND(NOT(HasFormula(A4068)),A4068&lt;&gt;"")</formula>
    </cfRule>
  </conditionalFormatting>
  <conditionalFormatting sqref="H4066">
    <cfRule type="expression" dxfId="4" priority="8934">
      <formula>AND(NOT(HasFormula(D4068)),D4068&lt;&gt;"")</formula>
    </cfRule>
    <cfRule type="expression" dxfId="3" priority="8935">
      <formula>AND(NOT(HasFormula(XFD4066)),XFD4066&lt;&gt;"")</formula>
    </cfRule>
  </conditionalFormatting>
  <conditionalFormatting sqref="I4066:L4066">
    <cfRule type="expression" dxfId="4" priority="8938">
      <formula>AND(NOT(HasFormula(E4068)),E4068&lt;&gt;"")</formula>
    </cfRule>
    <cfRule type="expression" dxfId="3" priority="8939">
      <formula>AND(NOT(HasFormula(A4066)),A4066&lt;&gt;"")</formula>
    </cfRule>
  </conditionalFormatting>
  <conditionalFormatting sqref="D4161">
    <cfRule type="expression" dxfId="4" priority="8948">
      <formula>AND(NOT(HasFormula(#REF!)),#REF!&lt;&gt;"")</formula>
    </cfRule>
  </conditionalFormatting>
  <conditionalFormatting sqref="E4161">
    <cfRule type="expression" dxfId="4" priority="8949">
      <formula>AND(NOT(HasFormula(#REF!)),#REF!&lt;&gt;"")</formula>
    </cfRule>
  </conditionalFormatting>
  <conditionalFormatting sqref="H4161">
    <cfRule type="expression" dxfId="4" priority="8946">
      <formula>AND(NOT(HasFormula(#REF!)),#REF!&lt;&gt;"")</formula>
    </cfRule>
    <cfRule type="expression" dxfId="3" priority="8947">
      <formula>AND(NOT(HasFormula(XFD4161)),XFD4161&lt;&gt;"")</formula>
    </cfRule>
  </conditionalFormatting>
  <conditionalFormatting sqref="I4161:L4161">
    <cfRule type="expression" dxfId="4" priority="8950">
      <formula>AND(NOT(HasFormula(#REF!)),#REF!&lt;&gt;"")</formula>
    </cfRule>
    <cfRule type="expression" dxfId="3" priority="8951">
      <formula>AND(NOT(HasFormula(A4161)),A4161&lt;&gt;"")</formula>
    </cfRule>
  </conditionalFormatting>
  <conditionalFormatting sqref="D4400">
    <cfRule type="expression" dxfId="4" priority="8954">
      <formula>AND(NOT(HasFormula(#REF!)),#REF!&lt;&gt;"")</formula>
    </cfRule>
  </conditionalFormatting>
  <conditionalFormatting sqref="E4400">
    <cfRule type="expression" dxfId="4" priority="8955">
      <formula>AND(NOT(HasFormula(#REF!)),#REF!&lt;&gt;"")</formula>
    </cfRule>
  </conditionalFormatting>
  <conditionalFormatting sqref="H4400">
    <cfRule type="expression" dxfId="4" priority="8952">
      <formula>AND(NOT(HasFormula(#REF!)),#REF!&lt;&gt;"")</formula>
    </cfRule>
    <cfRule type="expression" dxfId="3" priority="8953">
      <formula>AND(NOT(HasFormula(XFD4400)),XFD4400&lt;&gt;"")</formula>
    </cfRule>
  </conditionalFormatting>
  <conditionalFormatting sqref="I4400:L4400">
    <cfRule type="expression" dxfId="4" priority="8956">
      <formula>AND(NOT(HasFormula(#REF!)),#REF!&lt;&gt;"")</formula>
    </cfRule>
    <cfRule type="expression" dxfId="3" priority="8957">
      <formula>AND(NOT(HasFormula(A4400)),A4400&lt;&gt;"")</formula>
    </cfRule>
  </conditionalFormatting>
  <conditionalFormatting sqref="D4401">
    <cfRule type="expression" dxfId="4" priority="9054">
      <formula>AND(NOT(HasFormula(#REF!)),#REF!&lt;&gt;"")</formula>
    </cfRule>
  </conditionalFormatting>
  <conditionalFormatting sqref="E4401">
    <cfRule type="expression" dxfId="4" priority="9055">
      <formula>AND(NOT(HasFormula(#REF!)),#REF!&lt;&gt;"")</formula>
    </cfRule>
  </conditionalFormatting>
  <conditionalFormatting sqref="H4401">
    <cfRule type="expression" dxfId="3" priority="56">
      <formula>AND(NOT(HasFormula(XFD4401)),XFD4401&lt;&gt;"")</formula>
    </cfRule>
    <cfRule type="expression" dxfId="4" priority="55">
      <formula>AND(NOT(HasFormula(#REF!)),#REF!&lt;&gt;"")</formula>
    </cfRule>
  </conditionalFormatting>
  <conditionalFormatting sqref="I4401:L4401">
    <cfRule type="expression" dxfId="4" priority="9056">
      <formula>AND(NOT(HasFormula(#REF!)),#REF!&lt;&gt;"")</formula>
    </cfRule>
    <cfRule type="expression" dxfId="3" priority="9057">
      <formula>AND(NOT(HasFormula(A4401)),A4401&lt;&gt;"")</formula>
    </cfRule>
  </conditionalFormatting>
  <conditionalFormatting sqref="D4403">
    <cfRule type="expression" dxfId="4" priority="9048">
      <formula>AND(NOT(HasFormula(#REF!)),#REF!&lt;&gt;"")</formula>
    </cfRule>
  </conditionalFormatting>
  <conditionalFormatting sqref="E4403">
    <cfRule type="expression" dxfId="4" priority="9049">
      <formula>AND(NOT(HasFormula(#REF!)),#REF!&lt;&gt;"")</formula>
    </cfRule>
  </conditionalFormatting>
  <conditionalFormatting sqref="I4403:L4403">
    <cfRule type="expression" dxfId="4" priority="9050">
      <formula>AND(NOT(HasFormula(#REF!)),#REF!&lt;&gt;"")</formula>
    </cfRule>
    <cfRule type="expression" dxfId="3" priority="9051">
      <formula>AND(NOT(HasFormula(A4403)),A4403&lt;&gt;"")</formula>
    </cfRule>
  </conditionalFormatting>
  <conditionalFormatting sqref="H4529">
    <cfRule type="expression" dxfId="3" priority="52">
      <formula>AND(NOT(HasFormula(XFD4529)),XFD4529&lt;&gt;"")</formula>
    </cfRule>
    <cfRule type="expression" dxfId="4" priority="51">
      <formula>AND(NOT(HasFormula(#REF!)),#REF!&lt;&gt;"")</formula>
    </cfRule>
  </conditionalFormatting>
  <conditionalFormatting sqref="D4635">
    <cfRule type="expression" dxfId="2" priority="40">
      <formula>AND(NOT(_xlfn.ISFORMULA(D4635)),D4635&lt;&gt;"")</formula>
    </cfRule>
    <cfRule type="expression" dxfId="4" priority="41">
      <formula>AND(NOT(HasFormula(#REF!)),#REF!&lt;&gt;"")</formula>
    </cfRule>
  </conditionalFormatting>
  <conditionalFormatting sqref="D4635:E4635">
    <cfRule type="expression" dxfId="3" priority="42">
      <formula>AND(NOT(HasFormula(XEZ4635)),XEZ4635&lt;&gt;"")</formula>
    </cfRule>
  </conditionalFormatting>
  <conditionalFormatting sqref="E4635">
    <cfRule type="expression" dxfId="4" priority="45">
      <formula>AND(NOT(HasFormula(#REF!)),#REF!&lt;&gt;"")</formula>
    </cfRule>
  </conditionalFormatting>
  <conditionalFormatting sqref="F4635">
    <cfRule type="containsText" dxfId="6" priority="43" operator="between" text="12m">
      <formula>NOT(ISERROR(SEARCH("12m",F4635)))</formula>
    </cfRule>
    <cfRule type="containsText" dxfId="5" priority="44" operator="between" text="HRB500E">
      <formula>NOT(ISERROR(SEARCH("HRB500E",F4635)))</formula>
    </cfRule>
  </conditionalFormatting>
  <conditionalFormatting sqref="I4635:L4635">
    <cfRule type="expression" dxfId="4" priority="47">
      <formula>AND(NOT(HasFormula(#REF!)),#REF!&lt;&gt;"")</formula>
    </cfRule>
    <cfRule type="expression" dxfId="3" priority="48">
      <formula>AND(NOT(HasFormula(A4635)),A4635&lt;&gt;"")</formula>
    </cfRule>
  </conditionalFormatting>
  <conditionalFormatting sqref="L4635:O4635">
    <cfRule type="containsText" dxfId="1" priority="46" operator="between" text="送货车型9.6米">
      <formula>NOT(ISERROR(SEARCH("送货车型9.6米",L4635)))</formula>
    </cfRule>
  </conditionalFormatting>
  <conditionalFormatting sqref="D4649">
    <cfRule type="expression" dxfId="4" priority="9085">
      <formula>AND(NOT(HasFormula(#REF!)),#REF!&lt;&gt;"")</formula>
    </cfRule>
  </conditionalFormatting>
  <conditionalFormatting sqref="E4649">
    <cfRule type="expression" dxfId="4" priority="9086">
      <formula>AND(NOT(HasFormula(#REF!)),#REF!&lt;&gt;"")</formula>
    </cfRule>
  </conditionalFormatting>
  <conditionalFormatting sqref="I4649:L4649">
    <cfRule type="expression" dxfId="4" priority="9087">
      <formula>AND(NOT(HasFormula(#REF!)),#REF!&lt;&gt;"")</formula>
    </cfRule>
    <cfRule type="expression" dxfId="3" priority="9088">
      <formula>AND(NOT(HasFormula(A4649)),A4649&lt;&gt;"")</formula>
    </cfRule>
  </conditionalFormatting>
  <conditionalFormatting sqref="H4658">
    <cfRule type="expression" dxfId="4" priority="9111">
      <formula>AND(NOT(HasFormula(D4660)),D4660&lt;&gt;"")</formula>
    </cfRule>
    <cfRule type="expression" dxfId="3" priority="9112">
      <formula>AND(NOT(HasFormula(XFD4658)),XFD4658&lt;&gt;"")</formula>
    </cfRule>
  </conditionalFormatting>
  <conditionalFormatting sqref="H4659">
    <cfRule type="expression" dxfId="3" priority="4">
      <formula>AND(NOT(HasFormula(XFD4659)),XFD4659&lt;&gt;"")</formula>
    </cfRule>
    <cfRule type="expression" dxfId="4" priority="3">
      <formula>AND(NOT(HasFormula(D4660)),D4660&lt;&gt;"")</formula>
    </cfRule>
  </conditionalFormatting>
  <conditionalFormatting sqref="D4662">
    <cfRule type="expression" dxfId="4" priority="9091">
      <formula>AND(NOT(HasFormula(#REF!)),#REF!&lt;&gt;"")</formula>
    </cfRule>
  </conditionalFormatting>
  <conditionalFormatting sqref="E4662">
    <cfRule type="expression" dxfId="4" priority="9092">
      <formula>AND(NOT(HasFormula(#REF!)),#REF!&lt;&gt;"")</formula>
    </cfRule>
  </conditionalFormatting>
  <conditionalFormatting sqref="H4662">
    <cfRule type="expression" dxfId="4" priority="9089">
      <formula>AND(NOT(HasFormula(#REF!)),#REF!&lt;&gt;"")</formula>
    </cfRule>
    <cfRule type="expression" dxfId="3" priority="9090">
      <formula>AND(NOT(HasFormula(XFD4662)),XFD4662&lt;&gt;"")</formula>
    </cfRule>
  </conditionalFormatting>
  <conditionalFormatting sqref="I4662:L4662">
    <cfRule type="expression" dxfId="4" priority="9093">
      <formula>AND(NOT(HasFormula(#REF!)),#REF!&lt;&gt;"")</formula>
    </cfRule>
    <cfRule type="expression" dxfId="3" priority="9094">
      <formula>AND(NOT(HasFormula(A4662)),A4662&lt;&gt;"")</formula>
    </cfRule>
  </conditionalFormatting>
  <conditionalFormatting sqref="D4691">
    <cfRule type="expression" dxfId="4" priority="9107">
      <formula>AND(NOT(HasFormula(#REF!)),#REF!&lt;&gt;"")</formula>
    </cfRule>
  </conditionalFormatting>
  <conditionalFormatting sqref="E4691">
    <cfRule type="expression" dxfId="4" priority="9108">
      <formula>AND(NOT(HasFormula(#REF!)),#REF!&lt;&gt;"")</formula>
    </cfRule>
  </conditionalFormatting>
  <conditionalFormatting sqref="H4691">
    <cfRule type="expression" dxfId="4" priority="9105">
      <formula>AND(NOT(HasFormula(#REF!)),#REF!&lt;&gt;"")</formula>
    </cfRule>
    <cfRule type="expression" dxfId="3" priority="9106">
      <formula>AND(NOT(HasFormula(XFD4691)),XFD4691&lt;&gt;"")</formula>
    </cfRule>
  </conditionalFormatting>
  <conditionalFormatting sqref="I4691:L4691">
    <cfRule type="expression" dxfId="4" priority="9109">
      <formula>AND(NOT(HasFormula(#REF!)),#REF!&lt;&gt;"")</formula>
    </cfRule>
    <cfRule type="expression" dxfId="3" priority="9110">
      <formula>AND(NOT(HasFormula(A4691)),A4691&lt;&gt;"")</formula>
    </cfRule>
  </conditionalFormatting>
  <conditionalFormatting sqref="K4744">
    <cfRule type="expression" dxfId="4" priority="9103">
      <formula>AND(NOT(HasFormula(G4745)),G4745&lt;&gt;"")</formula>
    </cfRule>
    <cfRule type="expression" dxfId="3" priority="9104">
      <formula>AND(NOT(HasFormula(C4748)),C4748&lt;&gt;"")</formula>
    </cfRule>
  </conditionalFormatting>
  <conditionalFormatting sqref="K4748">
    <cfRule type="expression" dxfId="4" priority="9101">
      <formula>AND(NOT(HasFormula(G4749)),G4749&lt;&gt;"")</formula>
    </cfRule>
    <cfRule type="expression" dxfId="3" priority="9102">
      <formula>AND(NOT(HasFormula(#REF!)),#REF!&lt;&gt;"")</formula>
    </cfRule>
  </conditionalFormatting>
  <conditionalFormatting sqref="C4785">
    <cfRule type="timePeriod" dxfId="7" priority="2" timePeriod="yesterday">
      <formula>FLOOR(C4785,1)=TODAY()-1</formula>
    </cfRule>
  </conditionalFormatting>
  <conditionalFormatting sqref="D4848">
    <cfRule type="expression" dxfId="4" priority="9119">
      <formula>AND(NOT(HasFormula(#REF!)),#REF!&lt;&gt;"")</formula>
    </cfRule>
  </conditionalFormatting>
  <conditionalFormatting sqref="E4848">
    <cfRule type="expression" dxfId="4" priority="9120">
      <formula>AND(NOT(HasFormula(#REF!)),#REF!&lt;&gt;"")</formula>
    </cfRule>
  </conditionalFormatting>
  <conditionalFormatting sqref="I4848:L4848">
    <cfRule type="expression" dxfId="4" priority="9121">
      <formula>AND(NOT(HasFormula(#REF!)),#REF!&lt;&gt;"")</formula>
    </cfRule>
    <cfRule type="expression" dxfId="3" priority="9122">
      <formula>AND(NOT(HasFormula(A4848)),A4848&lt;&gt;"")</formula>
    </cfRule>
  </conditionalFormatting>
  <conditionalFormatting sqref="C4867">
    <cfRule type="timePeriod" dxfId="7" priority="1" timePeriod="yesterday">
      <formula>FLOOR(C4867,1)=TODAY()-1</formula>
    </cfRule>
  </conditionalFormatting>
  <conditionalFormatting sqref="K4867">
    <cfRule type="expression" dxfId="4" priority="9125">
      <formula>AND(NOT(HasFormula(G4868)),G4868&lt;&gt;"")</formula>
    </cfRule>
    <cfRule type="expression" dxfId="3" priority="9126">
      <formula>AND(NOT(HasFormula(C4872)),C4872&lt;&gt;"")</formula>
    </cfRule>
  </conditionalFormatting>
  <conditionalFormatting sqref="K4872">
    <cfRule type="expression" dxfId="4" priority="9123">
      <formula>AND(NOT(HasFormula(G4873)),G4873&lt;&gt;"")</formula>
    </cfRule>
    <cfRule type="expression" dxfId="3" priority="9124">
      <formula>AND(NOT(HasFormula(#REF!)),#REF!&lt;&gt;"")</formula>
    </cfRule>
  </conditionalFormatting>
  <conditionalFormatting sqref="C1589:C1625">
    <cfRule type="timePeriod" dxfId="7" priority="895" timePeriod="yesterday">
      <formula>FLOOR(C1589,1)=TODAY()-1</formula>
    </cfRule>
  </conditionalFormatting>
  <conditionalFormatting sqref="C1962:C1966">
    <cfRule type="timePeriod" dxfId="7" priority="681" timePeriod="yesterday">
      <formula>FLOOR(C1962,1)=TODAY()-1</formula>
    </cfRule>
  </conditionalFormatting>
  <conditionalFormatting sqref="C2043:C2046">
    <cfRule type="timePeriod" dxfId="7" priority="668" timePeriod="yesterday">
      <formula>FLOOR(C2043,1)=TODAY()-1</formula>
    </cfRule>
  </conditionalFormatting>
  <conditionalFormatting sqref="C2053:C2057">
    <cfRule type="timePeriod" dxfId="7" priority="667" timePeriod="yesterday">
      <formula>FLOOR(C2053,1)=TODAY()-1</formula>
    </cfRule>
  </conditionalFormatting>
  <conditionalFormatting sqref="C2058:C2086">
    <cfRule type="timePeriod" dxfId="7" priority="666" timePeriod="yesterday">
      <formula>FLOOR(C2058,1)=TODAY()-1</formula>
    </cfRule>
  </conditionalFormatting>
  <conditionalFormatting sqref="C2220:C2245">
    <cfRule type="timePeriod" dxfId="7" priority="581" timePeriod="yesterday">
      <formula>FLOOR(C2220,1)=TODAY()-1</formula>
    </cfRule>
  </conditionalFormatting>
  <conditionalFormatting sqref="C2246:C2250">
    <cfRule type="timePeriod" dxfId="7" priority="560" timePeriod="yesterday">
      <formula>FLOOR(C2246,1)=TODAY()-1</formula>
    </cfRule>
  </conditionalFormatting>
  <conditionalFormatting sqref="C2265:C2277">
    <cfRule type="timePeriod" dxfId="7" priority="563" timePeriod="yesterday">
      <formula>FLOOR(C2265,1)=TODAY()-1</formula>
    </cfRule>
  </conditionalFormatting>
  <conditionalFormatting sqref="C2306:C2337">
    <cfRule type="timePeriod" dxfId="7" priority="544" timePeriod="yesterday">
      <formula>FLOOR(C2306,1)=TODAY()-1</formula>
    </cfRule>
  </conditionalFormatting>
  <conditionalFormatting sqref="C2338:C2342">
    <cfRule type="timePeriod" dxfId="7" priority="529" timePeriod="yesterday">
      <formula>FLOOR(C2338,1)=TODAY()-1</formula>
    </cfRule>
  </conditionalFormatting>
  <conditionalFormatting sqref="C2343:C2348">
    <cfRule type="timePeriod" dxfId="7" priority="527" timePeriod="yesterday">
      <formula>FLOOR(C2343,1)=TODAY()-1</formula>
    </cfRule>
  </conditionalFormatting>
  <conditionalFormatting sqref="C2349:C2358">
    <cfRule type="timePeriod" dxfId="7" priority="514" timePeriod="yesterday">
      <formula>FLOOR(C2349,1)=TODAY()-1</formula>
    </cfRule>
  </conditionalFormatting>
  <conditionalFormatting sqref="C2359:C2428">
    <cfRule type="timePeriod" dxfId="7" priority="501" timePeriod="yesterday">
      <formula>FLOOR(C2359,1)=TODAY()-1</formula>
    </cfRule>
  </conditionalFormatting>
  <conditionalFormatting sqref="C2576:C2581">
    <cfRule type="timePeriod" dxfId="7" priority="483" timePeriod="yesterday">
      <formula>FLOOR(C2576,1)=TODAY()-1</formula>
    </cfRule>
  </conditionalFormatting>
  <conditionalFormatting sqref="C2706:C2723">
    <cfRule type="timePeriod" dxfId="7" priority="454" timePeriod="yesterday">
      <formula>FLOOR(C2706,1)=TODAY()-1</formula>
    </cfRule>
  </conditionalFormatting>
  <conditionalFormatting sqref="C2724:C2742">
    <cfRule type="timePeriod" dxfId="7" priority="453" timePeriod="yesterday">
      <formula>FLOOR(C2724,1)=TODAY()-1</formula>
    </cfRule>
  </conditionalFormatting>
  <conditionalFormatting sqref="C2743:C2757">
    <cfRule type="timePeriod" dxfId="7" priority="452" timePeriod="yesterday">
      <formula>FLOOR(C2743,1)=TODAY()-1</formula>
    </cfRule>
  </conditionalFormatting>
  <conditionalFormatting sqref="C2758:C2768">
    <cfRule type="timePeriod" dxfId="7" priority="440" timePeriod="yesterday">
      <formula>FLOOR(C2758,1)=TODAY()-1</formula>
    </cfRule>
  </conditionalFormatting>
  <conditionalFormatting sqref="C2769:C2802">
    <cfRule type="timePeriod" dxfId="7" priority="435" timePeriod="yesterday">
      <formula>FLOOR(C2769,1)=TODAY()-1</formula>
    </cfRule>
  </conditionalFormatting>
  <conditionalFormatting sqref="C2803:C2833">
    <cfRule type="timePeriod" dxfId="7" priority="429" timePeriod="yesterday">
      <formula>FLOOR(C2803,1)=TODAY()-1</formula>
    </cfRule>
  </conditionalFormatting>
  <conditionalFormatting sqref="C2834:C2842">
    <cfRule type="timePeriod" dxfId="7" priority="432" timePeriod="yesterday">
      <formula>FLOOR(C2834,1)=TODAY()-1</formula>
    </cfRule>
  </conditionalFormatting>
  <conditionalFormatting sqref="C2949:C2957">
    <cfRule type="timePeriod" dxfId="7" priority="417" timePeriod="yesterday">
      <formula>FLOOR(C2949,1)=TODAY()-1</formula>
    </cfRule>
  </conditionalFormatting>
  <conditionalFormatting sqref="C2958:C2960">
    <cfRule type="timePeriod" dxfId="7" priority="403" timePeriod="yesterday">
      <formula>FLOOR(C2958,1)=TODAY()-1</formula>
    </cfRule>
  </conditionalFormatting>
  <conditionalFormatting sqref="C2961:C2973">
    <cfRule type="timePeriod" dxfId="7" priority="398" timePeriod="yesterday">
      <formula>FLOOR(C2961,1)=TODAY()-1</formula>
    </cfRule>
  </conditionalFormatting>
  <conditionalFormatting sqref="C2974:C2995">
    <cfRule type="timePeriod" dxfId="7" priority="397" timePeriod="yesterday">
      <formula>FLOOR(C2974,1)=TODAY()-1</formula>
    </cfRule>
  </conditionalFormatting>
  <conditionalFormatting sqref="C2997:C3002">
    <cfRule type="timePeriod" dxfId="7" priority="380" timePeriod="yesterday">
      <formula>FLOOR(C2997,1)=TODAY()-1</formula>
    </cfRule>
  </conditionalFormatting>
  <conditionalFormatting sqref="C3003:C3010">
    <cfRule type="timePeriod" dxfId="7" priority="379" timePeriod="yesterday">
      <formula>FLOOR(C3003,1)=TODAY()-1</formula>
    </cfRule>
  </conditionalFormatting>
  <conditionalFormatting sqref="C3011:C3025">
    <cfRule type="timePeriod" dxfId="7" priority="376" timePeriod="yesterday">
      <formula>FLOOR(C3011,1)=TODAY()-1</formula>
    </cfRule>
  </conditionalFormatting>
  <conditionalFormatting sqref="C3026:C3028">
    <cfRule type="timePeriod" dxfId="7" priority="340" timePeriod="yesterday">
      <formula>FLOOR(C3026,1)=TODAY()-1</formula>
    </cfRule>
  </conditionalFormatting>
  <conditionalFormatting sqref="C3029:C3038">
    <cfRule type="timePeriod" dxfId="7" priority="327" timePeriod="yesterday">
      <formula>FLOOR(C3029,1)=TODAY()-1</formula>
    </cfRule>
  </conditionalFormatting>
  <conditionalFormatting sqref="C3039:C3042">
    <cfRule type="timePeriod" dxfId="7" priority="336" timePeriod="yesterday">
      <formula>FLOOR(C3039,1)=TODAY()-1</formula>
    </cfRule>
  </conditionalFormatting>
  <conditionalFormatting sqref="C3043:C3058">
    <cfRule type="timePeriod" dxfId="7" priority="263" timePeriod="yesterday">
      <formula>FLOOR(C3043,1)=TODAY()-1</formula>
    </cfRule>
  </conditionalFormatting>
  <conditionalFormatting sqref="C3059:C3063">
    <cfRule type="timePeriod" dxfId="7" priority="262" timePeriod="yesterday">
      <formula>FLOOR(C3059,1)=TODAY()-1</formula>
    </cfRule>
  </conditionalFormatting>
  <conditionalFormatting sqref="C3064:C3073">
    <cfRule type="timePeriod" dxfId="7" priority="261" timePeriod="yesterday">
      <formula>FLOOR(C3064,1)=TODAY()-1</formula>
    </cfRule>
  </conditionalFormatting>
  <conditionalFormatting sqref="C3074:C3089">
    <cfRule type="timePeriod" dxfId="7" priority="247" timePeriod="yesterday">
      <formula>FLOOR(C3074,1)=TODAY()-1</formula>
    </cfRule>
  </conditionalFormatting>
  <conditionalFormatting sqref="C3090:C3096">
    <cfRule type="timePeriod" dxfId="7" priority="243" timePeriod="yesterday">
      <formula>FLOOR(C3090,1)=TODAY()-1</formula>
    </cfRule>
  </conditionalFormatting>
  <conditionalFormatting sqref="C3097:C3102">
    <cfRule type="timePeriod" dxfId="7" priority="238" timePeriod="yesterday">
      <formula>FLOOR(C3097,1)=TODAY()-1</formula>
    </cfRule>
  </conditionalFormatting>
  <conditionalFormatting sqref="C3184:C3261">
    <cfRule type="timePeriod" dxfId="7" priority="201" timePeriod="yesterday">
      <formula>FLOOR(C3184,1)=TODAY()-1</formula>
    </cfRule>
  </conditionalFormatting>
  <conditionalFormatting sqref="C4067:C4068">
    <cfRule type="timePeriod" dxfId="7" priority="113" timePeriod="yesterday">
      <formula>FLOOR(C4067,1)=TODAY()-1</formula>
    </cfRule>
  </conditionalFormatting>
  <conditionalFormatting sqref="C4139:C4150">
    <cfRule type="timePeriod" dxfId="7" priority="98" timePeriod="yesterday">
      <formula>FLOOR(C4139,1)=TODAY()-1</formula>
    </cfRule>
  </conditionalFormatting>
  <conditionalFormatting sqref="C4151:C4155">
    <cfRule type="timePeriod" dxfId="7" priority="97" timePeriod="yesterday">
      <formula>FLOOR(C4151,1)=TODAY()-1</formula>
    </cfRule>
  </conditionalFormatting>
  <conditionalFormatting sqref="C4156:C4161">
    <cfRule type="timePeriod" dxfId="7" priority="94" timePeriod="yesterday">
      <formula>FLOOR(C4156,1)=TODAY()-1</formula>
    </cfRule>
  </conditionalFormatting>
  <conditionalFormatting sqref="C4162:C4168">
    <cfRule type="timePeriod" dxfId="7" priority="88" timePeriod="yesterday">
      <formula>FLOOR(C4162,1)=TODAY()-1</formula>
    </cfRule>
  </conditionalFormatting>
  <conditionalFormatting sqref="C4169:C4184">
    <cfRule type="timePeriod" dxfId="7" priority="87" timePeriod="yesterday">
      <formula>FLOOR(C4169,1)=TODAY()-1</formula>
    </cfRule>
  </conditionalFormatting>
  <conditionalFormatting sqref="C4185:C4219">
    <cfRule type="timePeriod" dxfId="7" priority="86" timePeriod="yesterday">
      <formula>FLOOR(C4185,1)=TODAY()-1</formula>
    </cfRule>
  </conditionalFormatting>
  <conditionalFormatting sqref="C4220:C4224">
    <cfRule type="timePeriod" dxfId="7" priority="78" timePeriod="yesterday">
      <formula>FLOOR(C4220,1)=TODAY()-1</formula>
    </cfRule>
  </conditionalFormatting>
  <conditionalFormatting sqref="C4225:C4227">
    <cfRule type="timePeriod" dxfId="7" priority="75" timePeriod="yesterday">
      <formula>FLOOR(C4225,1)=TODAY()-1</formula>
    </cfRule>
  </conditionalFormatting>
  <conditionalFormatting sqref="C4228:C4233">
    <cfRule type="timePeriod" dxfId="7" priority="72" timePeriod="yesterday">
      <formula>FLOOR(C4228,1)=TODAY()-1</formula>
    </cfRule>
  </conditionalFormatting>
  <conditionalFormatting sqref="C4234:C4238">
    <cfRule type="timePeriod" dxfId="7" priority="71" timePeriod="yesterday">
      <formula>FLOOR(C4234,1)=TODAY()-1</formula>
    </cfRule>
  </conditionalFormatting>
  <conditionalFormatting sqref="C4239:C4242">
    <cfRule type="timePeriod" dxfId="7" priority="70" timePeriod="yesterday">
      <formula>FLOOR(C4239,1)=TODAY()-1</formula>
    </cfRule>
  </conditionalFormatting>
  <conditionalFormatting sqref="C4243:C4245">
    <cfRule type="timePeriod" dxfId="7" priority="69" timePeriod="yesterday">
      <formula>FLOOR(C4243,1)=TODAY()-1</formula>
    </cfRule>
  </conditionalFormatting>
  <conditionalFormatting sqref="C4744:C4748">
    <cfRule type="timePeriod" dxfId="7" priority="9" timePeriod="yesterday">
      <formula>FLOOR(C4744,1)=TODAY()-1</formula>
    </cfRule>
  </conditionalFormatting>
  <conditionalFormatting sqref="C4749:C4753">
    <cfRule type="timePeriod" dxfId="7" priority="8" timePeriod="yesterday">
      <formula>FLOOR(C4749,1)=TODAY()-1</formula>
    </cfRule>
  </conditionalFormatting>
  <conditionalFormatting sqref="C4754:C4766">
    <cfRule type="timePeriod" dxfId="7" priority="7" timePeriod="yesterday">
      <formula>FLOOR(C4754,1)=TODAY()-1</formula>
    </cfRule>
  </conditionalFormatting>
  <conditionalFormatting sqref="C4767:C4774">
    <cfRule type="timePeriod" dxfId="7" priority="6" timePeriod="yesterday">
      <formula>FLOOR(C4767,1)=TODAY()-1</formula>
    </cfRule>
  </conditionalFormatting>
  <conditionalFormatting sqref="C4775:C4784">
    <cfRule type="timePeriod" dxfId="7" priority="5" timePeriod="yesterday">
      <formula>FLOOR(C4775,1)=TODAY()-1</formula>
    </cfRule>
  </conditionalFormatting>
  <conditionalFormatting sqref="D1401:D1402">
    <cfRule type="expression" dxfId="3" priority="7683">
      <formula>AND(NOT(HasFormula(XEZ1401)),XEZ1401&lt;&gt;"")</formula>
    </cfRule>
    <cfRule type="expression" dxfId="4" priority="7682">
      <formula>AND(NOT(HasFormula(#REF!)),#REF!&lt;&gt;"")</formula>
    </cfRule>
  </conditionalFormatting>
  <conditionalFormatting sqref="D1589:D1597">
    <cfRule type="expression" dxfId="2" priority="894">
      <formula>AND(NOT(_xlfn.ISFORMULA(D1589)),D1589&lt;&gt;"")</formula>
    </cfRule>
    <cfRule type="expression" dxfId="4" priority="896">
      <formula>AND(NOT(HasFormula(XFD1590)),XFD1590&lt;&gt;"")</formula>
    </cfRule>
  </conditionalFormatting>
  <conditionalFormatting sqref="D1598:D1604">
    <cfRule type="expression" dxfId="2" priority="7744">
      <formula>AND(NOT(_xlfn.ISFORMULA(D1598)),D1598&lt;&gt;"")</formula>
    </cfRule>
    <cfRule type="expression" dxfId="4" priority="7745">
      <formula>AND(NOT(HasFormula(#REF!)),#REF!&lt;&gt;"")</formula>
    </cfRule>
  </conditionalFormatting>
  <conditionalFormatting sqref="D1702:D1706">
    <cfRule type="expression" dxfId="4" priority="7767">
      <formula>AND(NOT(HasFormula(#REF!)),#REF!&lt;&gt;"")</formula>
    </cfRule>
  </conditionalFormatting>
  <conditionalFormatting sqref="D1708:D1740">
    <cfRule type="expression" dxfId="4" priority="7773">
      <formula>AND(NOT(HasFormula(#REF!)),#REF!&lt;&gt;"")</formula>
    </cfRule>
  </conditionalFormatting>
  <conditionalFormatting sqref="D1762:D1769">
    <cfRule type="expression" dxfId="4" priority="7779">
      <formula>AND(NOT(HasFormula(#REF!)),#REF!&lt;&gt;"")</formula>
    </cfRule>
  </conditionalFormatting>
  <conditionalFormatting sqref="D1881:D1882">
    <cfRule type="expression" dxfId="4" priority="794">
      <formula>AND(NOT(HasFormula(XFD1882)),XFD1882&lt;&gt;"")</formula>
    </cfRule>
    <cfRule type="expression" dxfId="2" priority="792">
      <formula>AND(NOT(_xlfn.ISFORMULA(D1881)),D1881&lt;&gt;"")</formula>
    </cfRule>
  </conditionalFormatting>
  <conditionalFormatting sqref="D1907:D1918">
    <cfRule type="expression" dxfId="4" priority="7803">
      <formula>AND(NOT(HasFormula(#REF!)),#REF!&lt;&gt;"")</formula>
    </cfRule>
  </conditionalFormatting>
  <conditionalFormatting sqref="D1919:D1924">
    <cfRule type="expression" dxfId="4" priority="752">
      <formula>AND(NOT(HasFormula(XFD1920)),XFD1920&lt;&gt;"")</formula>
    </cfRule>
  </conditionalFormatting>
  <conditionalFormatting sqref="D2053:D2054">
    <cfRule type="expression" dxfId="4" priority="7821">
      <formula>AND(NOT(HasFormula(#REF!)),#REF!&lt;&gt;"")</formula>
    </cfRule>
  </conditionalFormatting>
  <conditionalFormatting sqref="D2056:D2057">
    <cfRule type="expression" dxfId="4" priority="7827">
      <formula>AND(NOT(HasFormula(#REF!)),#REF!&lt;&gt;"")</formula>
    </cfRule>
  </conditionalFormatting>
  <conditionalFormatting sqref="D2058:D2086">
    <cfRule type="expression" dxfId="2" priority="671">
      <formula>AND(NOT(_xlfn.ISFORMULA(D2058)),D2058&lt;&gt;"")</formula>
    </cfRule>
    <cfRule type="expression" dxfId="4" priority="673">
      <formula>AND(NOT(HasFormula(XFD2059)),XFD2059&lt;&gt;"")</formula>
    </cfRule>
  </conditionalFormatting>
  <conditionalFormatting sqref="D2090:D2108">
    <cfRule type="expression" dxfId="4" priority="7844">
      <formula>AND(NOT(HasFormula(#REF!)),#REF!&lt;&gt;"")</formula>
    </cfRule>
  </conditionalFormatting>
  <conditionalFormatting sqref="D2110:D2111">
    <cfRule type="expression" dxfId="4" priority="7850">
      <formula>AND(NOT(HasFormula(XFD2119)),XFD2119&lt;&gt;"")</formula>
    </cfRule>
  </conditionalFormatting>
  <conditionalFormatting sqref="D2112:D2118">
    <cfRule type="expression" dxfId="4" priority="7854">
      <formula>AND(NOT(HasFormula(XFD2129)),XFD2129&lt;&gt;"")</formula>
    </cfRule>
  </conditionalFormatting>
  <conditionalFormatting sqref="D2120:D2126">
    <cfRule type="expression" dxfId="4" priority="7866">
      <formula>AND(NOT(HasFormula(XFD2129)),XFD2129&lt;&gt;"")</formula>
    </cfRule>
  </conditionalFormatting>
  <conditionalFormatting sqref="D2127:D2128">
    <cfRule type="expression" dxfId="4" priority="7872">
      <formula>AND(NOT(HasFormula(#REF!)),#REF!&lt;&gt;"")</formula>
    </cfRule>
  </conditionalFormatting>
  <conditionalFormatting sqref="D2138:D2139">
    <cfRule type="expression" dxfId="4" priority="7886">
      <formula>AND(NOT(HasFormula(#REF!)),#REF!&lt;&gt;"")</formula>
    </cfRule>
  </conditionalFormatting>
  <conditionalFormatting sqref="D2165:D2166">
    <cfRule type="expression" dxfId="4" priority="7892">
      <formula>AND(NOT(HasFormula(#REF!)),#REF!&lt;&gt;"")</formula>
    </cfRule>
  </conditionalFormatting>
  <conditionalFormatting sqref="D2168:D2170">
    <cfRule type="expression" dxfId="4" priority="7927">
      <formula>AND(NOT(HasFormula(#REF!)),#REF!&lt;&gt;"")</formula>
    </cfRule>
  </conditionalFormatting>
  <conditionalFormatting sqref="D2225:D2226">
    <cfRule type="expression" dxfId="4" priority="8010">
      <formula>AND(NOT(HasFormula(XFD2227)),XFD2227&lt;&gt;"")</formula>
    </cfRule>
  </conditionalFormatting>
  <conditionalFormatting sqref="D2234:D2237">
    <cfRule type="expression" dxfId="2" priority="586">
      <formula>AND(NOT(_xlfn.ISFORMULA(D2234)),D2234&lt;&gt;"")</formula>
    </cfRule>
    <cfRule type="expression" dxfId="4" priority="588">
      <formula>AND(NOT(HasFormula(XFD2235)),XFD2235&lt;&gt;"")</formula>
    </cfRule>
  </conditionalFormatting>
  <conditionalFormatting sqref="D2247:D2249">
    <cfRule type="expression" dxfId="4" priority="8022">
      <formula>AND(NOT(HasFormula(XFD2252)),XFD2252&lt;&gt;"")</formula>
    </cfRule>
  </conditionalFormatting>
  <conditionalFormatting sqref="D2270:D2277">
    <cfRule type="expression" dxfId="2" priority="570">
      <formula>AND(NOT(_xlfn.ISFORMULA(D2270)),D2270&lt;&gt;"")</formula>
    </cfRule>
    <cfRule type="expression" dxfId="4" priority="571">
      <formula>AND(NOT(HasFormula(XFD2271)),XFD2271&lt;&gt;"")</formula>
    </cfRule>
  </conditionalFormatting>
  <conditionalFormatting sqref="D2529:D2532">
    <cfRule type="expression" dxfId="4" priority="8132">
      <formula>AND(NOT(HasFormula(XFD2533)),XFD2533&lt;&gt;"")</formula>
    </cfRule>
  </conditionalFormatting>
  <conditionalFormatting sqref="D2537:D2548">
    <cfRule type="expression" dxfId="4" priority="493">
      <formula>AND(NOT(HasFormula(XFD2538)),XFD2538&lt;&gt;"")</formula>
    </cfRule>
  </conditionalFormatting>
  <conditionalFormatting sqref="D2602:D2603">
    <cfRule type="expression" dxfId="4" priority="8154">
      <formula>AND(NOT(HasFormula(XFD2605)),XFD2605&lt;&gt;"")</formula>
    </cfRule>
  </conditionalFormatting>
  <conditionalFormatting sqref="D2725:D2726">
    <cfRule type="expression" dxfId="4" priority="8223">
      <formula>AND(NOT(HasFormula(XFD2727)),XFD2727&lt;&gt;"")</formula>
    </cfRule>
  </conditionalFormatting>
  <conditionalFormatting sqref="D2758:D2761">
    <cfRule type="expression" dxfId="4" priority="443">
      <formula>AND(NOT(HasFormula(XFD2759)),XFD2759&lt;&gt;"")</formula>
    </cfRule>
    <cfRule type="expression" dxfId="2" priority="442">
      <formula>AND(NOT(_xlfn.ISFORMULA(D2758)),D2758&lt;&gt;"")</formula>
    </cfRule>
  </conditionalFormatting>
  <conditionalFormatting sqref="D2768:D2769">
    <cfRule type="expression" dxfId="4" priority="8253">
      <formula>AND(NOT(HasFormula(XFD2770)),XFD2770&lt;&gt;"")</formula>
    </cfRule>
  </conditionalFormatting>
  <conditionalFormatting sqref="D2771:D2772">
    <cfRule type="expression" dxfId="4" priority="8231">
      <formula>AND(NOT(HasFormula(#REF!)),#REF!&lt;&gt;"")</formula>
    </cfRule>
  </conditionalFormatting>
  <conditionalFormatting sqref="D2796:D2797">
    <cfRule type="expression" dxfId="4" priority="8247">
      <formula>AND(NOT(HasFormula(XFD2798)),XFD2798&lt;&gt;"")</formula>
    </cfRule>
  </conditionalFormatting>
  <conditionalFormatting sqref="D2906:D2907">
    <cfRule type="expression" dxfId="4" priority="8339">
      <formula>AND(NOT(HasFormula(XFD2908)),XFD2908&lt;&gt;"")</formula>
    </cfRule>
  </conditionalFormatting>
  <conditionalFormatting sqref="D2924:D2925">
    <cfRule type="expression" dxfId="4" priority="8333">
      <formula>AND(NOT(HasFormula(XFD2926)),XFD2926&lt;&gt;"")</formula>
    </cfRule>
  </conditionalFormatting>
  <conditionalFormatting sqref="D2949:D2953">
    <cfRule type="expression" dxfId="2" priority="416">
      <formula>AND(NOT(_xlfn.ISFORMULA(D2949)),D2949&lt;&gt;"")</formula>
    </cfRule>
    <cfRule type="expression" dxfId="4" priority="418">
      <formula>AND(NOT(HasFormula(XFD2950)),XFD2950&lt;&gt;"")</formula>
    </cfRule>
  </conditionalFormatting>
  <conditionalFormatting sqref="D2958:D2960">
    <cfRule type="expression" dxfId="2" priority="402">
      <formula>AND(NOT(_xlfn.ISFORMULA(D2958)),D2958&lt;&gt;"")</formula>
    </cfRule>
    <cfRule type="expression" dxfId="4" priority="404">
      <formula>AND(NOT(HasFormula(XFD2959)),XFD2959&lt;&gt;"")</formula>
    </cfRule>
  </conditionalFormatting>
  <conditionalFormatting sqref="D2966:D2967">
    <cfRule type="expression" dxfId="4" priority="8393">
      <formula>AND(NOT(HasFormula(XFD2968)),XFD2968&lt;&gt;"")</formula>
    </cfRule>
  </conditionalFormatting>
  <conditionalFormatting sqref="D2974:D2975">
    <cfRule type="expression" dxfId="4" priority="8397">
      <formula>AND(NOT(HasFormula(XFD2976)),XFD2976&lt;&gt;"")</formula>
    </cfRule>
  </conditionalFormatting>
  <conditionalFormatting sqref="D2996:D3002">
    <cfRule type="expression" dxfId="2" priority="385">
      <formula>AND(NOT(_xlfn.ISFORMULA(D2996)),D2996&lt;&gt;"")</formula>
    </cfRule>
  </conditionalFormatting>
  <conditionalFormatting sqref="D3026:D3028">
    <cfRule type="expression" dxfId="2" priority="360">
      <formula>AND(NOT(_xlfn.ISFORMULA(D3026)),D3026&lt;&gt;"")</formula>
    </cfRule>
  </conditionalFormatting>
  <conditionalFormatting sqref="D3026:D3027">
    <cfRule type="expression" dxfId="4" priority="361">
      <formula>AND(NOT(HasFormula(XFD3027)),XFD3027&lt;&gt;"")</formula>
    </cfRule>
  </conditionalFormatting>
  <conditionalFormatting sqref="D3043:D3048">
    <cfRule type="expression" dxfId="2" priority="283">
      <formula>AND(NOT(_xlfn.ISFORMULA(D3043)),D3043&lt;&gt;"")</formula>
    </cfRule>
  </conditionalFormatting>
  <conditionalFormatting sqref="D3049:D3051">
    <cfRule type="expression" dxfId="2" priority="296">
      <formula>AND(NOT(_xlfn.ISFORMULA(D3049)),D3049&lt;&gt;"")</formula>
    </cfRule>
  </conditionalFormatting>
  <conditionalFormatting sqref="D3057:D3058">
    <cfRule type="expression" dxfId="2" priority="8454">
      <formula>AND(NOT(_xlfn.ISFORMULA(D3057)),D3057&lt;&gt;"")</formula>
    </cfRule>
    <cfRule type="expression" dxfId="4" priority="8455">
      <formula>AND(NOT(HasFormula(XFD3059)),XFD3059&lt;&gt;"")</formula>
    </cfRule>
  </conditionalFormatting>
  <conditionalFormatting sqref="D3075:D3077">
    <cfRule type="expression" dxfId="2" priority="252">
      <formula>AND(NOT(_xlfn.ISFORMULA(D3075)),D3075&lt;&gt;"")</formula>
    </cfRule>
    <cfRule type="expression" dxfId="4" priority="253">
      <formula>AND(NOT(HasFormula(XFD3076)),XFD3076&lt;&gt;"")</formula>
    </cfRule>
  </conditionalFormatting>
  <conditionalFormatting sqref="D3078:D3087">
    <cfRule type="expression" dxfId="2" priority="8450">
      <formula>AND(NOT(_xlfn.ISFORMULA(D3078)),D3078&lt;&gt;"")</formula>
    </cfRule>
    <cfRule type="expression" dxfId="4" priority="8451">
      <formula>AND(NOT(HasFormula(XFD3089)),XFD3089&lt;&gt;"")</formula>
    </cfRule>
  </conditionalFormatting>
  <conditionalFormatting sqref="D3141:D3142">
    <cfRule type="expression" dxfId="4" priority="8498">
      <formula>AND(NOT(HasFormula(XFD3143)),XFD3143&lt;&gt;"")</formula>
    </cfRule>
  </conditionalFormatting>
  <conditionalFormatting sqref="D3184:D3227">
    <cfRule type="expression" dxfId="2" priority="203">
      <formula>AND(NOT(_xlfn.ISFORMULA(D3184)),D3184&lt;&gt;"")</formula>
    </cfRule>
  </conditionalFormatting>
  <conditionalFormatting sqref="D3212:D3213">
    <cfRule type="expression" dxfId="4" priority="8538">
      <formula>AND(NOT(HasFormula(XFD3214)),XFD3214&lt;&gt;"")</formula>
    </cfRule>
  </conditionalFormatting>
  <conditionalFormatting sqref="D3284:D3285">
    <cfRule type="expression" dxfId="4" priority="8546">
      <formula>AND(NOT(HasFormula(#REF!)),#REF!&lt;&gt;"")</formula>
    </cfRule>
  </conditionalFormatting>
  <conditionalFormatting sqref="D3322:D3323">
    <cfRule type="expression" dxfId="4" priority="8552">
      <formula>AND(NOT(HasFormula(XFD3324)),XFD3324&lt;&gt;"")</formula>
    </cfRule>
  </conditionalFormatting>
  <conditionalFormatting sqref="D3330:D3331">
    <cfRule type="expression" dxfId="4" priority="8578">
      <formula>AND(NOT(HasFormula(XFD3332)),XFD3332&lt;&gt;"")</formula>
    </cfRule>
  </conditionalFormatting>
  <conditionalFormatting sqref="D3540:D3541">
    <cfRule type="expression" dxfId="4" priority="8742">
      <formula>AND(NOT(HasFormula(XFD3542)),XFD3542&lt;&gt;"")</formula>
    </cfRule>
  </conditionalFormatting>
  <conditionalFormatting sqref="D3569:D3570">
    <cfRule type="expression" dxfId="4" priority="8752">
      <formula>AND(NOT(HasFormula(XFD3572)),XFD3572&lt;&gt;"")</formula>
    </cfRule>
  </conditionalFormatting>
  <conditionalFormatting sqref="D3604:D3605">
    <cfRule type="expression" dxfId="4" priority="8776">
      <formula>AND(NOT(HasFormula(XFD3606)),XFD3606&lt;&gt;"")</formula>
    </cfRule>
  </conditionalFormatting>
  <conditionalFormatting sqref="D3609:D3610">
    <cfRule type="expression" dxfId="4" priority="8796">
      <formula>AND(NOT(HasFormula(XFD3611)),XFD3611&lt;&gt;"")</formula>
    </cfRule>
  </conditionalFormatting>
  <conditionalFormatting sqref="D3617:D3618">
    <cfRule type="expression" dxfId="4" priority="8804">
      <formula>AND(NOT(HasFormula(XFD3619)),XFD3619&lt;&gt;"")</formula>
    </cfRule>
  </conditionalFormatting>
  <conditionalFormatting sqref="D3627:D3628">
    <cfRule type="expression" dxfId="4" priority="8816">
      <formula>AND(NOT(HasFormula(XFD3629)),XFD3629&lt;&gt;"")</formula>
    </cfRule>
  </conditionalFormatting>
  <conditionalFormatting sqref="D3630:D3633">
    <cfRule type="expression" dxfId="4" priority="8822">
      <formula>AND(NOT(HasFormula(XFD3634)),XFD3634&lt;&gt;"")</formula>
    </cfRule>
  </conditionalFormatting>
  <conditionalFormatting sqref="D3673:D3674">
    <cfRule type="expression" dxfId="4" priority="8832">
      <formula>AND(NOT(HasFormula(XFD3679)),XFD3679&lt;&gt;"")</formula>
    </cfRule>
  </conditionalFormatting>
  <conditionalFormatting sqref="D3675:D3678">
    <cfRule type="expression" dxfId="4" priority="8838">
      <formula>AND(NOT(HasFormula(XFD3679)),XFD3679&lt;&gt;"")</formula>
    </cfRule>
  </conditionalFormatting>
  <conditionalFormatting sqref="D3852:D3853">
    <cfRule type="expression" dxfId="4" priority="8912">
      <formula>AND(NOT(HasFormula(XFD3854)),XFD3854&lt;&gt;"")</formula>
    </cfRule>
  </conditionalFormatting>
  <conditionalFormatting sqref="D3876:D3877">
    <cfRule type="expression" dxfId="4" priority="8906">
      <formula>AND(NOT(HasFormula(#REF!)),#REF!&lt;&gt;"")</formula>
    </cfRule>
  </conditionalFormatting>
  <conditionalFormatting sqref="D3911:D3913">
    <cfRule type="expression" dxfId="4" priority="8930">
      <formula>AND(NOT(HasFormula(#REF!)),#REF!&lt;&gt;"")</formula>
    </cfRule>
  </conditionalFormatting>
  <conditionalFormatting sqref="D4087:D4088">
    <cfRule type="expression" dxfId="4" priority="8942">
      <formula>AND(NOT(HasFormula(XFD4089)),XFD4089&lt;&gt;"")</formula>
    </cfRule>
  </conditionalFormatting>
  <conditionalFormatting sqref="D4220:D4224">
    <cfRule type="expression" dxfId="2" priority="79">
      <formula>AND(NOT(_xlfn.ISFORMULA(D4220)),D4220&lt;&gt;"")</formula>
    </cfRule>
    <cfRule type="expression" dxfId="4" priority="81">
      <formula>AND(NOT(HasFormula(XFD4221)),XFD4221&lt;&gt;"")</formula>
    </cfRule>
  </conditionalFormatting>
  <conditionalFormatting sqref="D4633:D4634">
    <cfRule type="expression" dxfId="4" priority="9079">
      <formula>AND(NOT(HasFormula(XFD4635)),XFD4635&lt;&gt;"")</formula>
    </cfRule>
  </conditionalFormatting>
  <conditionalFormatting sqref="D4658:D4659">
    <cfRule type="expression" dxfId="4" priority="9113">
      <formula>AND(NOT(HasFormula(XFD4660)),XFD4660&lt;&gt;"")</formula>
    </cfRule>
  </conditionalFormatting>
  <conditionalFormatting sqref="E1589:E1597">
    <cfRule type="expression" dxfId="4" priority="904">
      <formula>AND(NOT(HasFormula(A1590)),A1590&lt;&gt;"")</formula>
    </cfRule>
  </conditionalFormatting>
  <conditionalFormatting sqref="E1598:E1604">
    <cfRule type="expression" dxfId="4" priority="7746">
      <formula>AND(NOT(HasFormula(#REF!)),#REF!&lt;&gt;"")</formula>
    </cfRule>
  </conditionalFormatting>
  <conditionalFormatting sqref="E1702:E1706">
    <cfRule type="expression" dxfId="4" priority="7768">
      <formula>AND(NOT(HasFormula(#REF!)),#REF!&lt;&gt;"")</formula>
    </cfRule>
  </conditionalFormatting>
  <conditionalFormatting sqref="E1708:E1740">
    <cfRule type="expression" dxfId="4" priority="7774">
      <formula>AND(NOT(HasFormula(#REF!)),#REF!&lt;&gt;"")</formula>
    </cfRule>
  </conditionalFormatting>
  <conditionalFormatting sqref="E1762:E1769">
    <cfRule type="expression" dxfId="4" priority="7780">
      <formula>AND(NOT(HasFormula(#REF!)),#REF!&lt;&gt;"")</formula>
    </cfRule>
  </conditionalFormatting>
  <conditionalFormatting sqref="E1881:E1882">
    <cfRule type="expression" dxfId="4" priority="802">
      <formula>AND(NOT(HasFormula(A1882)),A1882&lt;&gt;"")</formula>
    </cfRule>
  </conditionalFormatting>
  <conditionalFormatting sqref="E1907:E1918">
    <cfRule type="expression" dxfId="4" priority="7804">
      <formula>AND(NOT(HasFormula(#REF!)),#REF!&lt;&gt;"")</formula>
    </cfRule>
  </conditionalFormatting>
  <conditionalFormatting sqref="E1919:E1924">
    <cfRule type="expression" dxfId="4" priority="760">
      <formula>AND(NOT(HasFormula(A1920)),A1920&lt;&gt;"")</formula>
    </cfRule>
  </conditionalFormatting>
  <conditionalFormatting sqref="E2053:E2054">
    <cfRule type="expression" dxfId="4" priority="7822">
      <formula>AND(NOT(HasFormula(#REF!)),#REF!&lt;&gt;"")</formula>
    </cfRule>
  </conditionalFormatting>
  <conditionalFormatting sqref="E2056:E2057">
    <cfRule type="expression" dxfId="4" priority="7828">
      <formula>AND(NOT(HasFormula(#REF!)),#REF!&lt;&gt;"")</formula>
    </cfRule>
  </conditionalFormatting>
  <conditionalFormatting sqref="E2058:E2086">
    <cfRule type="expression" dxfId="4" priority="679">
      <formula>AND(NOT(HasFormula(A2059)),A2059&lt;&gt;"")</formula>
    </cfRule>
  </conditionalFormatting>
  <conditionalFormatting sqref="E2090:E2108">
    <cfRule type="expression" dxfId="4" priority="7845">
      <formula>AND(NOT(HasFormula(#REF!)),#REF!&lt;&gt;"")</formula>
    </cfRule>
  </conditionalFormatting>
  <conditionalFormatting sqref="E2110:E2111">
    <cfRule type="expression" dxfId="4" priority="7851">
      <formula>AND(NOT(HasFormula(A2119)),A2119&lt;&gt;"")</formula>
    </cfRule>
  </conditionalFormatting>
  <conditionalFormatting sqref="E2112:E2118">
    <cfRule type="expression" dxfId="4" priority="7855">
      <formula>AND(NOT(HasFormula(A2129)),A2129&lt;&gt;"")</formula>
    </cfRule>
  </conditionalFormatting>
  <conditionalFormatting sqref="E2120:E2126">
    <cfRule type="expression" dxfId="4" priority="7867">
      <formula>AND(NOT(HasFormula(A2129)),A2129&lt;&gt;"")</formula>
    </cfRule>
  </conditionalFormatting>
  <conditionalFormatting sqref="E2127:E2128">
    <cfRule type="expression" dxfId="4" priority="7873">
      <formula>AND(NOT(HasFormula(#REF!)),#REF!&lt;&gt;"")</formula>
    </cfRule>
  </conditionalFormatting>
  <conditionalFormatting sqref="E2138:E2139">
    <cfRule type="expression" dxfId="4" priority="7887">
      <formula>AND(NOT(HasFormula(#REF!)),#REF!&lt;&gt;"")</formula>
    </cfRule>
  </conditionalFormatting>
  <conditionalFormatting sqref="E2166:E2167">
    <cfRule type="expression" dxfId="4" priority="7947">
      <formula>AND(NOT(HasFormula(#REF!)),#REF!&lt;&gt;"")</formula>
    </cfRule>
  </conditionalFormatting>
  <conditionalFormatting sqref="E2169:E2170">
    <cfRule type="expression" dxfId="4" priority="7941">
      <formula>AND(NOT(HasFormula(#REF!)),#REF!&lt;&gt;"")</formula>
    </cfRule>
  </conditionalFormatting>
  <conditionalFormatting sqref="E2225:E2226">
    <cfRule type="expression" dxfId="4" priority="8011">
      <formula>AND(NOT(HasFormula(A2227)),A2227&lt;&gt;"")</formula>
    </cfRule>
  </conditionalFormatting>
  <conditionalFormatting sqref="E2234:E2237">
    <cfRule type="expression" dxfId="4" priority="596">
      <formula>AND(NOT(HasFormula(A2235)),A2235&lt;&gt;"")</formula>
    </cfRule>
  </conditionalFormatting>
  <conditionalFormatting sqref="E2247:E2249">
    <cfRule type="expression" dxfId="4" priority="8023">
      <formula>AND(NOT(HasFormula(A2252)),A2252&lt;&gt;"")</formula>
    </cfRule>
  </conditionalFormatting>
  <conditionalFormatting sqref="E2270:E2277">
    <cfRule type="expression" dxfId="4" priority="577">
      <formula>AND(NOT(HasFormula(A2271)),A2271&lt;&gt;"")</formula>
    </cfRule>
  </conditionalFormatting>
  <conditionalFormatting sqref="E2349:E2351">
    <cfRule type="expression" dxfId="4" priority="523">
      <formula>AND(NOT(HasFormula(A2336)),A2336&lt;&gt;"")</formula>
    </cfRule>
  </conditionalFormatting>
  <conditionalFormatting sqref="E2529:E2532">
    <cfRule type="expression" dxfId="4" priority="8133">
      <formula>AND(NOT(HasFormula(A2533)),A2533&lt;&gt;"")</formula>
    </cfRule>
  </conditionalFormatting>
  <conditionalFormatting sqref="E2602:E2603">
    <cfRule type="expression" dxfId="4" priority="8155">
      <formula>AND(NOT(HasFormula(A2605)),A2605&lt;&gt;"")</formula>
    </cfRule>
  </conditionalFormatting>
  <conditionalFormatting sqref="E2725:E2726">
    <cfRule type="expression" dxfId="4" priority="8224">
      <formula>AND(NOT(HasFormula(A2727)),A2727&lt;&gt;"")</formula>
    </cfRule>
  </conditionalFormatting>
  <conditionalFormatting sqref="E2758:E2761">
    <cfRule type="expression" dxfId="4" priority="449">
      <formula>AND(NOT(HasFormula(A2759)),A2759&lt;&gt;"")</formula>
    </cfRule>
  </conditionalFormatting>
  <conditionalFormatting sqref="E2768:E2769">
    <cfRule type="expression" dxfId="4" priority="8254">
      <formula>AND(NOT(HasFormula(A2770)),A2770&lt;&gt;"")</formula>
    </cfRule>
  </conditionalFormatting>
  <conditionalFormatting sqref="E2771:E2772">
    <cfRule type="expression" dxfId="4" priority="8232">
      <formula>AND(NOT(HasFormula(#REF!)),#REF!&lt;&gt;"")</formula>
    </cfRule>
  </conditionalFormatting>
  <conditionalFormatting sqref="E2796:E2797">
    <cfRule type="expression" dxfId="4" priority="8248">
      <formula>AND(NOT(HasFormula(A2798)),A2798&lt;&gt;"")</formula>
    </cfRule>
  </conditionalFormatting>
  <conditionalFormatting sqref="E2906:E2907">
    <cfRule type="expression" dxfId="4" priority="8340">
      <formula>AND(NOT(HasFormula(A2908)),A2908&lt;&gt;"")</formula>
    </cfRule>
  </conditionalFormatting>
  <conditionalFormatting sqref="E2924:E2925">
    <cfRule type="expression" dxfId="4" priority="8334">
      <formula>AND(NOT(HasFormula(A2926)),A2926&lt;&gt;"")</formula>
    </cfRule>
  </conditionalFormatting>
  <conditionalFormatting sqref="E2949:E2953">
    <cfRule type="expression" dxfId="4" priority="426">
      <formula>AND(NOT(HasFormula(A2950)),A2950&lt;&gt;"")</formula>
    </cfRule>
  </conditionalFormatting>
  <conditionalFormatting sqref="E2958:E2960">
    <cfRule type="expression" dxfId="4" priority="410">
      <formula>AND(NOT(HasFormula(A2959)),A2959&lt;&gt;"")</formula>
    </cfRule>
  </conditionalFormatting>
  <conditionalFormatting sqref="E2966:E2967">
    <cfRule type="expression" dxfId="4" priority="8394">
      <formula>AND(NOT(HasFormula(A2968)),A2968&lt;&gt;"")</formula>
    </cfRule>
  </conditionalFormatting>
  <conditionalFormatting sqref="E2974:E2975">
    <cfRule type="expression" dxfId="4" priority="8398">
      <formula>AND(NOT(HasFormula(A2976)),A2976&lt;&gt;"")</formula>
    </cfRule>
  </conditionalFormatting>
  <conditionalFormatting sqref="E3026:E3027">
    <cfRule type="expression" dxfId="4" priority="367">
      <formula>AND(NOT(HasFormula(A3027)),A3027&lt;&gt;"")</formula>
    </cfRule>
  </conditionalFormatting>
  <conditionalFormatting sqref="E3057:E3058">
    <cfRule type="expression" dxfId="3" priority="268">
      <formula>AND(NOT(HasFormula(XFA3057)),XFA3057&lt;&gt;"")</formula>
    </cfRule>
    <cfRule type="expression" dxfId="4" priority="271">
      <formula>AND(NOT(HasFormula(A3059)),A3059&lt;&gt;"")</formula>
    </cfRule>
  </conditionalFormatting>
  <conditionalFormatting sqref="E3075:E3077">
    <cfRule type="expression" dxfId="4" priority="257">
      <formula>AND(NOT(HasFormula(A3076)),A3076&lt;&gt;"")</formula>
    </cfRule>
  </conditionalFormatting>
  <conditionalFormatting sqref="E3078:E3088">
    <cfRule type="expression" dxfId="4" priority="258">
      <formula>AND(NOT(HasFormula(#REF!)),#REF!&lt;&gt;"")</formula>
    </cfRule>
  </conditionalFormatting>
  <conditionalFormatting sqref="E3141:E3142">
    <cfRule type="expression" dxfId="4" priority="8499">
      <formula>AND(NOT(HasFormula(A3143)),A3143&lt;&gt;"")</formula>
    </cfRule>
  </conditionalFormatting>
  <conditionalFormatting sqref="E3212:E3213">
    <cfRule type="expression" dxfId="4" priority="8539">
      <formula>AND(NOT(HasFormula(A3214)),A3214&lt;&gt;"")</formula>
    </cfRule>
  </conditionalFormatting>
  <conditionalFormatting sqref="E3284:E3285">
    <cfRule type="expression" dxfId="4" priority="8547">
      <formula>AND(NOT(HasFormula(#REF!)),#REF!&lt;&gt;"")</formula>
    </cfRule>
  </conditionalFormatting>
  <conditionalFormatting sqref="E3322:E3323">
    <cfRule type="expression" dxfId="4" priority="8553">
      <formula>AND(NOT(HasFormula(A3324)),A3324&lt;&gt;"")</formula>
    </cfRule>
  </conditionalFormatting>
  <conditionalFormatting sqref="E3330:E3331">
    <cfRule type="expression" dxfId="4" priority="8579">
      <formula>AND(NOT(HasFormula(A3332)),A3332&lt;&gt;"")</formula>
    </cfRule>
  </conditionalFormatting>
  <conditionalFormatting sqref="E3540:E3541">
    <cfRule type="expression" dxfId="4" priority="8743">
      <formula>AND(NOT(HasFormula(A3542)),A3542&lt;&gt;"")</formula>
    </cfRule>
  </conditionalFormatting>
  <conditionalFormatting sqref="E3569:E3570">
    <cfRule type="expression" dxfId="4" priority="8753">
      <formula>AND(NOT(HasFormula(A3572)),A3572&lt;&gt;"")</formula>
    </cfRule>
  </conditionalFormatting>
  <conditionalFormatting sqref="E3604:E3605">
    <cfRule type="expression" dxfId="4" priority="8778">
      <formula>AND(NOT(HasFormula(A3606)),A3606&lt;&gt;"")</formula>
    </cfRule>
  </conditionalFormatting>
  <conditionalFormatting sqref="E3609:E3610">
    <cfRule type="expression" dxfId="4" priority="8797">
      <formula>AND(NOT(HasFormula(A3611)),A3611&lt;&gt;"")</formula>
    </cfRule>
  </conditionalFormatting>
  <conditionalFormatting sqref="E3617:E3618">
    <cfRule type="expression" dxfId="4" priority="8805">
      <formula>AND(NOT(HasFormula(A3619)),A3619&lt;&gt;"")</formula>
    </cfRule>
  </conditionalFormatting>
  <conditionalFormatting sqref="E3627:E3628">
    <cfRule type="expression" dxfId="4" priority="8817">
      <formula>AND(NOT(HasFormula(A3629)),A3629&lt;&gt;"")</formula>
    </cfRule>
  </conditionalFormatting>
  <conditionalFormatting sqref="E3630:E3633">
    <cfRule type="expression" dxfId="4" priority="8823">
      <formula>AND(NOT(HasFormula(A3634)),A3634&lt;&gt;"")</formula>
    </cfRule>
  </conditionalFormatting>
  <conditionalFormatting sqref="E3673:E3674">
    <cfRule type="expression" dxfId="4" priority="8833">
      <formula>AND(NOT(HasFormula(A3679)),A3679&lt;&gt;"")</formula>
    </cfRule>
  </conditionalFormatting>
  <conditionalFormatting sqref="E3675:E3678">
    <cfRule type="expression" dxfId="4" priority="8839">
      <formula>AND(NOT(HasFormula(A3679)),A3679&lt;&gt;"")</formula>
    </cfRule>
  </conditionalFormatting>
  <conditionalFormatting sqref="E3852:E3853">
    <cfRule type="expression" dxfId="4" priority="8913">
      <formula>AND(NOT(HasFormula(A3854)),A3854&lt;&gt;"")</formula>
    </cfRule>
  </conditionalFormatting>
  <conditionalFormatting sqref="E3876:E3877">
    <cfRule type="expression" dxfId="4" priority="8907">
      <formula>AND(NOT(HasFormula(#REF!)),#REF!&lt;&gt;"")</formula>
    </cfRule>
  </conditionalFormatting>
  <conditionalFormatting sqref="E3911:E3913">
    <cfRule type="expression" dxfId="4" priority="8931">
      <formula>AND(NOT(HasFormula(#REF!)),#REF!&lt;&gt;"")</formula>
    </cfRule>
  </conditionalFormatting>
  <conditionalFormatting sqref="E4087:E4088">
    <cfRule type="expression" dxfId="4" priority="8943">
      <formula>AND(NOT(HasFormula(A4089)),A4089&lt;&gt;"")</formula>
    </cfRule>
  </conditionalFormatting>
  <conditionalFormatting sqref="E4220:E4224">
    <cfRule type="expression" dxfId="4" priority="85">
      <formula>AND(NOT(HasFormula(A4221)),A4221&lt;&gt;"")</formula>
    </cfRule>
  </conditionalFormatting>
  <conditionalFormatting sqref="E4633:E4634">
    <cfRule type="expression" dxfId="4" priority="9080">
      <formula>AND(NOT(HasFormula(A4635)),A4635&lt;&gt;"")</formula>
    </cfRule>
  </conditionalFormatting>
  <conditionalFormatting sqref="E4658:E4659">
    <cfRule type="expression" dxfId="4" priority="9114">
      <formula>AND(NOT(HasFormula(A4660)),A4660&lt;&gt;"")</formula>
    </cfRule>
  </conditionalFormatting>
  <conditionalFormatting sqref="F1:F170">
    <cfRule type="containsText" dxfId="6" priority="1943" operator="between" text="12m">
      <formula>NOT(ISERROR(SEARCH("12m",F1)))</formula>
    </cfRule>
    <cfRule type="containsText" dxfId="5" priority="1944" operator="between" text="HRB500E">
      <formula>NOT(ISERROR(SEARCH("HRB500E",F1)))</formula>
    </cfRule>
  </conditionalFormatting>
  <conditionalFormatting sqref="F172:F607">
    <cfRule type="containsText" dxfId="5" priority="1845" operator="between" text="HRB500E">
      <formula>NOT(ISERROR(SEARCH("HRB500E",F172)))</formula>
    </cfRule>
    <cfRule type="containsText" dxfId="6" priority="1844" operator="between" text="12m">
      <formula>NOT(ISERROR(SEARCH("12m",F172)))</formula>
    </cfRule>
  </conditionalFormatting>
  <conditionalFormatting sqref="F1589:F1591">
    <cfRule type="containsText" dxfId="5" priority="899" operator="between" text="HRB500E">
      <formula>NOT(ISERROR(SEARCH("HRB500E",F1589)))</formula>
    </cfRule>
    <cfRule type="containsText" dxfId="6" priority="898" operator="between" text="12m">
      <formula>NOT(ISERROR(SEARCH("12m",F1589)))</formula>
    </cfRule>
  </conditionalFormatting>
  <conditionalFormatting sqref="F1881:F1882">
    <cfRule type="containsText" dxfId="5" priority="797" operator="between" text="HRB500E">
      <formula>NOT(ISERROR(SEARCH("HRB500E",F1881)))</formula>
    </cfRule>
    <cfRule type="containsText" dxfId="6" priority="796" operator="between" text="12m">
      <formula>NOT(ISERROR(SEARCH("12m",F1881)))</formula>
    </cfRule>
  </conditionalFormatting>
  <conditionalFormatting sqref="F1919:F1925">
    <cfRule type="containsText" dxfId="5" priority="755" operator="between" text="HRB500E">
      <formula>NOT(ISERROR(SEARCH("HRB500E",F1919)))</formula>
    </cfRule>
    <cfRule type="containsText" dxfId="6" priority="754" operator="between" text="12m">
      <formula>NOT(ISERROR(SEARCH("12m",F1919)))</formula>
    </cfRule>
  </conditionalFormatting>
  <conditionalFormatting sqref="F2234:F2237">
    <cfRule type="containsText" dxfId="6" priority="590" operator="between" text="12m">
      <formula>NOT(ISERROR(SEARCH("12m",F2234)))</formula>
    </cfRule>
    <cfRule type="containsText" dxfId="5" priority="591" operator="between" text="HRB500E">
      <formula>NOT(ISERROR(SEARCH("HRB500E",F2234)))</formula>
    </cfRule>
  </conditionalFormatting>
  <conditionalFormatting sqref="F2270:F2277">
    <cfRule type="containsText" dxfId="6" priority="573" operator="between" text="12m">
      <formula>NOT(ISERROR(SEARCH("12m",F2270)))</formula>
    </cfRule>
    <cfRule type="containsText" dxfId="5" priority="574" operator="between" text="HRB500E">
      <formula>NOT(ISERROR(SEARCH("HRB500E",F2270)))</formula>
    </cfRule>
  </conditionalFormatting>
  <conditionalFormatting sqref="F2758:F2761">
    <cfRule type="containsText" dxfId="5" priority="446" operator="between" text="HRB500E">
      <formula>NOT(ISERROR(SEARCH("HRB500E",F2758)))</formula>
    </cfRule>
    <cfRule type="containsText" dxfId="6" priority="445" operator="between" text="12m">
      <formula>NOT(ISERROR(SEARCH("12m",F2758)))</formula>
    </cfRule>
  </conditionalFormatting>
  <conditionalFormatting sqref="F2778:F2784">
    <cfRule type="containsText" dxfId="5" priority="439" operator="between" text="HRB500E">
      <formula>NOT(ISERROR(SEARCH("HRB500E",F2778)))</formula>
    </cfRule>
  </conditionalFormatting>
  <conditionalFormatting sqref="F2949:F2953">
    <cfRule type="containsText" dxfId="6" priority="420" operator="between" text="12m">
      <formula>NOT(ISERROR(SEARCH("12m",F2949)))</formula>
    </cfRule>
    <cfRule type="containsText" dxfId="5" priority="421" operator="between" text="HRB500E">
      <formula>NOT(ISERROR(SEARCH("HRB500E",F2949)))</formula>
    </cfRule>
  </conditionalFormatting>
  <conditionalFormatting sqref="F2958:F2960">
    <cfRule type="containsText" dxfId="6" priority="406" operator="between" text="12m">
      <formula>NOT(ISERROR(SEARCH("12m",F2958)))</formula>
    </cfRule>
    <cfRule type="containsText" dxfId="5" priority="407" operator="between" text="HRB500E">
      <formula>NOT(ISERROR(SEARCH("HRB500E",F2958)))</formula>
    </cfRule>
  </conditionalFormatting>
  <conditionalFormatting sqref="F2996:F3002">
    <cfRule type="containsText" dxfId="6" priority="388" operator="between" text="12m">
      <formula>NOT(ISERROR(SEARCH("12m",F2996)))</formula>
    </cfRule>
    <cfRule type="containsText" dxfId="5" priority="389" operator="between" text="HRB500E">
      <formula>NOT(ISERROR(SEARCH("HRB500E",F2996)))</formula>
    </cfRule>
  </conditionalFormatting>
  <conditionalFormatting sqref="F3026:F3028">
    <cfRule type="containsText" dxfId="6" priority="363" operator="between" text="12m">
      <formula>NOT(ISERROR(SEARCH("12m",F3026)))</formula>
    </cfRule>
    <cfRule type="containsText" dxfId="5" priority="364" operator="between" text="HRB500E">
      <formula>NOT(ISERROR(SEARCH("HRB500E",F3026)))</formula>
    </cfRule>
  </conditionalFormatting>
  <conditionalFormatting sqref="F3043:F3048">
    <cfRule type="containsText" dxfId="6" priority="286" operator="between" text="12m">
      <formula>NOT(ISERROR(SEARCH("12m",F3043)))</formula>
    </cfRule>
    <cfRule type="containsText" dxfId="5" priority="287" operator="between" text="HRB500E">
      <formula>NOT(ISERROR(SEARCH("HRB500E",F3043)))</formula>
    </cfRule>
  </conditionalFormatting>
  <conditionalFormatting sqref="F3049:F3051">
    <cfRule type="containsText" dxfId="6" priority="299" operator="between" text="12m">
      <formula>NOT(ISERROR(SEARCH("12m",F3049)))</formula>
    </cfRule>
    <cfRule type="containsText" dxfId="5" priority="300" operator="between" text="HRB500E">
      <formula>NOT(ISERROR(SEARCH("HRB500E",F3049)))</formula>
    </cfRule>
  </conditionalFormatting>
  <conditionalFormatting sqref="F3052:F3056">
    <cfRule type="containsText" dxfId="6" priority="312" operator="between" text="12m">
      <formula>NOT(ISERROR(SEARCH("12m",F3052)))</formula>
    </cfRule>
    <cfRule type="containsText" dxfId="5" priority="313" operator="between" text="HRB500E">
      <formula>NOT(ISERROR(SEARCH("HRB500E",F3052)))</formula>
    </cfRule>
  </conditionalFormatting>
  <conditionalFormatting sqref="F3057:F3058">
    <cfRule type="containsText" dxfId="6" priority="269" operator="between" text="12m">
      <formula>NOT(ISERROR(SEARCH("12m",F3057)))</formula>
    </cfRule>
    <cfRule type="containsText" dxfId="5" priority="270" operator="between" text="HRB500E">
      <formula>NOT(ISERROR(SEARCH("HRB500E",F3057)))</formula>
    </cfRule>
  </conditionalFormatting>
  <conditionalFormatting sqref="F3075:F3088">
    <cfRule type="containsText" dxfId="6" priority="255" operator="between" text="12m">
      <formula>NOT(ISERROR(SEARCH("12m",F3075)))</formula>
    </cfRule>
    <cfRule type="containsText" dxfId="5" priority="256" operator="between" text="HRB500E">
      <formula>NOT(ISERROR(SEARCH("HRB500E",F3075)))</formula>
    </cfRule>
  </conditionalFormatting>
  <conditionalFormatting sqref="F3184:F3227">
    <cfRule type="containsText" dxfId="6" priority="207" operator="between" text="12m">
      <formula>NOT(ISERROR(SEARCH("12m",F3184)))</formula>
    </cfRule>
    <cfRule type="containsText" dxfId="5" priority="208" operator="between" text="HRB500E">
      <formula>NOT(ISERROR(SEARCH("HRB500E",F3184)))</formula>
    </cfRule>
  </conditionalFormatting>
  <conditionalFormatting sqref="F4220:F4224">
    <cfRule type="containsText" dxfId="6" priority="83" operator="between" text="12m">
      <formula>NOT(ISERROR(SEARCH("12m",F4220)))</formula>
    </cfRule>
    <cfRule type="containsText" dxfId="5" priority="84" operator="between" text="HRB500E">
      <formula>NOT(ISERROR(SEARCH("HRB500E",F4220)))</formula>
    </cfRule>
  </conditionalFormatting>
  <conditionalFormatting sqref="H1589:H1604">
    <cfRule type="expression" dxfId="3" priority="901">
      <formula>AND(NOT(HasFormula(XFD1589)),XFD1589&lt;&gt;"")</formula>
    </cfRule>
    <cfRule type="expression" dxfId="4" priority="900">
      <formula>AND(NOT(HasFormula(D1590)),D1590&lt;&gt;"")</formula>
    </cfRule>
  </conditionalFormatting>
  <conditionalFormatting sqref="H1702:H1706">
    <cfRule type="expression" dxfId="4" priority="7765">
      <formula>AND(NOT(HasFormula(#REF!)),#REF!&lt;&gt;"")</formula>
    </cfRule>
    <cfRule type="expression" dxfId="3" priority="7766">
      <formula>AND(NOT(HasFormula(XFD1702)),XFD1702&lt;&gt;"")</formula>
    </cfRule>
  </conditionalFormatting>
  <conditionalFormatting sqref="H1708:H1740">
    <cfRule type="expression" dxfId="4" priority="7771">
      <formula>AND(NOT(HasFormula(#REF!)),#REF!&lt;&gt;"")</formula>
    </cfRule>
    <cfRule type="expression" dxfId="3" priority="7772">
      <formula>AND(NOT(HasFormula(XFD1708)),XFD1708&lt;&gt;"")</formula>
    </cfRule>
  </conditionalFormatting>
  <conditionalFormatting sqref="H1753:H1769">
    <cfRule type="expression" dxfId="3" priority="820">
      <formula>AND(NOT(HasFormula(XFD1753)),XFD1753&lt;&gt;"")</formula>
    </cfRule>
    <cfRule type="expression" dxfId="4" priority="819">
      <formula>AND(NOT(HasFormula(D1754)),D1754&lt;&gt;"")</formula>
    </cfRule>
  </conditionalFormatting>
  <conditionalFormatting sqref="H1881:H1882">
    <cfRule type="expression" dxfId="3" priority="799">
      <formula>AND(NOT(HasFormula(XFD1881)),XFD1881&lt;&gt;"")</formula>
    </cfRule>
    <cfRule type="expression" dxfId="4" priority="798">
      <formula>AND(NOT(HasFormula(D1882)),D1882&lt;&gt;"")</formula>
    </cfRule>
  </conditionalFormatting>
  <conditionalFormatting sqref="H2053:H2054">
    <cfRule type="expression" dxfId="4" priority="7819">
      <formula>AND(NOT(HasFormula(#REF!)),#REF!&lt;&gt;"")</formula>
    </cfRule>
    <cfRule type="expression" dxfId="3" priority="7820">
      <formula>AND(NOT(HasFormula(XFD2053)),XFD2053&lt;&gt;"")</formula>
    </cfRule>
  </conditionalFormatting>
  <conditionalFormatting sqref="H2056:H2057">
    <cfRule type="expression" dxfId="4" priority="7825">
      <formula>AND(NOT(HasFormula(#REF!)),#REF!&lt;&gt;"")</formula>
    </cfRule>
    <cfRule type="expression" dxfId="3" priority="7826">
      <formula>AND(NOT(HasFormula(XFD2056)),XFD2056&lt;&gt;"")</formula>
    </cfRule>
  </conditionalFormatting>
  <conditionalFormatting sqref="H2090:H2108">
    <cfRule type="expression" dxfId="4" priority="7842">
      <formula>AND(NOT(HasFormula(#REF!)),#REF!&lt;&gt;"")</formula>
    </cfRule>
    <cfRule type="expression" dxfId="3" priority="7843">
      <formula>AND(NOT(HasFormula(XFD2090)),XFD2090&lt;&gt;"")</formula>
    </cfRule>
  </conditionalFormatting>
  <conditionalFormatting sqref="H2110:H2111">
    <cfRule type="expression" dxfId="4" priority="7848">
      <formula>AND(NOT(HasFormula(D2119)),D2119&lt;&gt;"")</formula>
    </cfRule>
    <cfRule type="expression" dxfId="3" priority="7849">
      <formula>AND(NOT(HasFormula(XFD2110)),XFD2110&lt;&gt;"")</formula>
    </cfRule>
  </conditionalFormatting>
  <conditionalFormatting sqref="H2112:H2118">
    <cfRule type="expression" dxfId="4" priority="7856">
      <formula>AND(NOT(HasFormula(D2129)),D2129&lt;&gt;"")</formula>
    </cfRule>
    <cfRule type="expression" dxfId="3" priority="7857">
      <formula>AND(NOT(HasFormula(XFD2112)),XFD2112&lt;&gt;"")</formula>
    </cfRule>
  </conditionalFormatting>
  <conditionalFormatting sqref="H2120:H2126">
    <cfRule type="expression" dxfId="4" priority="7868">
      <formula>AND(NOT(HasFormula(D2129)),D2129&lt;&gt;"")</formula>
    </cfRule>
    <cfRule type="expression" dxfId="3" priority="7869">
      <formula>AND(NOT(HasFormula(XFD2120)),XFD2120&lt;&gt;"")</formula>
    </cfRule>
  </conditionalFormatting>
  <conditionalFormatting sqref="H2127:H2128">
    <cfRule type="expression" dxfId="4" priority="7874">
      <formula>AND(NOT(HasFormula(#REF!)),#REF!&lt;&gt;"")</formula>
    </cfRule>
    <cfRule type="expression" dxfId="3" priority="7875">
      <formula>AND(NOT(HasFormula(XFD2127)),XFD2127&lt;&gt;"")</formula>
    </cfRule>
  </conditionalFormatting>
  <conditionalFormatting sqref="H2138:H2139">
    <cfRule type="expression" dxfId="4" priority="7884">
      <formula>AND(NOT(HasFormula(#REF!)),#REF!&lt;&gt;"")</formula>
    </cfRule>
    <cfRule type="expression" dxfId="3" priority="7885">
      <formula>AND(NOT(HasFormula(XFD2138)),XFD2138&lt;&gt;"")</formula>
    </cfRule>
  </conditionalFormatting>
  <conditionalFormatting sqref="H2165:H2166">
    <cfRule type="expression" dxfId="4" priority="7890">
      <formula>AND(NOT(HasFormula(#REF!)),#REF!&lt;&gt;"")</formula>
    </cfRule>
    <cfRule type="expression" dxfId="3" priority="7891">
      <formula>AND(NOT(HasFormula(XFD2165)),XFD2165&lt;&gt;"")</formula>
    </cfRule>
  </conditionalFormatting>
  <conditionalFormatting sqref="H2168:H2173">
    <cfRule type="expression" dxfId="4" priority="7929">
      <formula>AND(NOT(HasFormula(#REF!)),#REF!&lt;&gt;"")</formula>
    </cfRule>
    <cfRule type="expression" dxfId="3" priority="7930">
      <formula>AND(NOT(HasFormula(XFD2168)),XFD2168&lt;&gt;"")</formula>
    </cfRule>
  </conditionalFormatting>
  <conditionalFormatting sqref="H2247:H2249">
    <cfRule type="expression" dxfId="4" priority="8020">
      <formula>AND(NOT(HasFormula(D2252)),D2252&lt;&gt;"")</formula>
    </cfRule>
    <cfRule type="expression" dxfId="3" priority="8021">
      <formula>AND(NOT(HasFormula(XFD2247)),XFD2247&lt;&gt;"")</formula>
    </cfRule>
    <cfRule type="expression" dxfId="4" priority="8032">
      <formula>AND(NOT(HasFormula(D2252)),D2252&lt;&gt;"")</formula>
    </cfRule>
    <cfRule type="expression" dxfId="3" priority="8033">
      <formula>AND(NOT(HasFormula(XFD2247)),XFD2247&lt;&gt;"")</formula>
    </cfRule>
  </conditionalFormatting>
  <conditionalFormatting sqref="H2270:H2277">
    <cfRule type="expression" dxfId="4" priority="567">
      <formula>AND(NOT(HasFormula(D2271)),D2271&lt;&gt;"")</formula>
    </cfRule>
    <cfRule type="expression" dxfId="3" priority="568">
      <formula>AND(NOT(HasFormula(XFD2270)),XFD2270&lt;&gt;"")</formula>
    </cfRule>
  </conditionalFormatting>
  <conditionalFormatting sqref="H2338:H2348">
    <cfRule type="expression" dxfId="3" priority="540">
      <formula>AND(NOT(HasFormula(XFD2338)),XFD2338&lt;&gt;"")</formula>
    </cfRule>
    <cfRule type="expression" dxfId="4" priority="539">
      <formula>AND(NOT(HasFormula(D2325)),D2325&lt;&gt;"")</formula>
    </cfRule>
  </conditionalFormatting>
  <conditionalFormatting sqref="H2349:H2358">
    <cfRule type="expression" dxfId="3" priority="525">
      <formula>AND(NOT(HasFormula(XFD2349)),XFD2349&lt;&gt;"")</formula>
    </cfRule>
    <cfRule type="expression" dxfId="4" priority="524">
      <formula>AND(NOT(HasFormula(D2336)),D2336&lt;&gt;"")</formula>
    </cfRule>
  </conditionalFormatting>
  <conditionalFormatting sqref="H2359:H2437">
    <cfRule type="expression" dxfId="4" priority="511">
      <formula>AND(NOT(HasFormula(D2347)),D2347&lt;&gt;"")</formula>
    </cfRule>
    <cfRule type="expression" dxfId="3" priority="512">
      <formula>AND(NOT(HasFormula(XFD2359)),XFD2359&lt;&gt;"")</formula>
    </cfRule>
  </conditionalFormatting>
  <conditionalFormatting sqref="H2483:H2521">
    <cfRule type="expression" dxfId="3" priority="497">
      <formula>AND(NOT(HasFormula(XFD2483)),XFD2483&lt;&gt;"")</formula>
    </cfRule>
    <cfRule type="expression" dxfId="4" priority="496">
      <formula>AND(NOT(HasFormula(D2484)),D2484&lt;&gt;"")</formula>
    </cfRule>
  </conditionalFormatting>
  <conditionalFormatting sqref="H2529:H2534">
    <cfRule type="expression" dxfId="4" priority="8130">
      <formula>AND(NOT(HasFormula(D2533)),D2533&lt;&gt;"")</formula>
    </cfRule>
    <cfRule type="expression" dxfId="3" priority="8131">
      <formula>AND(NOT(HasFormula(XFD2529)),XFD2529&lt;&gt;"")</formula>
    </cfRule>
  </conditionalFormatting>
  <conditionalFormatting sqref="H2576:H2581">
    <cfRule type="expression" dxfId="3" priority="489">
      <formula>AND(NOT(HasFormula(XFD2576)),XFD2576&lt;&gt;"")</formula>
    </cfRule>
    <cfRule type="expression" dxfId="4" priority="488">
      <formula>AND(NOT(HasFormula(D2577)),D2577&lt;&gt;"")</formula>
    </cfRule>
  </conditionalFormatting>
  <conditionalFormatting sqref="H2602:H2604">
    <cfRule type="expression" dxfId="4" priority="8156">
      <formula>AND(NOT(HasFormula(D2605)),D2605&lt;&gt;"")</formula>
    </cfRule>
    <cfRule type="expression" dxfId="3" priority="8157">
      <formula>AND(NOT(HasFormula(XFD2602)),XFD2602&lt;&gt;"")</formula>
    </cfRule>
  </conditionalFormatting>
  <conditionalFormatting sqref="H2611:H2643">
    <cfRule type="expression" dxfId="4" priority="8160">
      <formula>AND(NOT(HasFormula(#REF!)),#REF!&lt;&gt;"")</formula>
    </cfRule>
    <cfRule type="expression" dxfId="3" priority="8161">
      <formula>AND(NOT(HasFormula(XFD2611)),XFD2611&lt;&gt;"")</formula>
    </cfRule>
  </conditionalFormatting>
  <conditionalFormatting sqref="H2650:H2664">
    <cfRule type="expression" dxfId="4" priority="479">
      <formula>AND(NOT(HasFormula(D2651)),D2651&lt;&gt;"")</formula>
    </cfRule>
    <cfRule type="expression" dxfId="3" priority="480">
      <formula>AND(NOT(HasFormula(XFD2650)),XFD2650&lt;&gt;"")</formula>
    </cfRule>
  </conditionalFormatting>
  <conditionalFormatting sqref="H2758:H2777">
    <cfRule type="expression" dxfId="4" priority="450">
      <formula>AND(NOT(HasFormula(#REF!)),#REF!&lt;&gt;"")</formula>
    </cfRule>
    <cfRule type="expression" dxfId="3" priority="451">
      <formula>AND(NOT(HasFormula(XFD2758)),XFD2758&lt;&gt;"")</formula>
    </cfRule>
  </conditionalFormatting>
  <conditionalFormatting sqref="H2778:H2801">
    <cfRule type="expression" dxfId="4" priority="436">
      <formula>AND(NOT(HasFormula(#REF!)),#REF!&lt;&gt;"")</formula>
    </cfRule>
    <cfRule type="expression" dxfId="3" priority="437">
      <formula>AND(NOT(HasFormula(XFD2778)),XFD2778&lt;&gt;"")</formula>
    </cfRule>
  </conditionalFormatting>
  <conditionalFormatting sqref="H2802:H2842">
    <cfRule type="expression" dxfId="3" priority="431">
      <formula>AND(NOT(HasFormula(XFD2802)),XFD2802&lt;&gt;"")</formula>
    </cfRule>
    <cfRule type="expression" dxfId="4" priority="430">
      <formula>AND(NOT(HasFormula(#REF!)),#REF!&lt;&gt;"")</formula>
    </cfRule>
  </conditionalFormatting>
  <conditionalFormatting sqref="H2851:H2859">
    <cfRule type="expression" dxfId="4" priority="8299">
      <formula>AND(NOT(HasFormula(#REF!)),#REF!&lt;&gt;"")</formula>
    </cfRule>
    <cfRule type="expression" dxfId="3" priority="8300">
      <formula>AND(NOT(HasFormula(XFD2851)),XFD2851&lt;&gt;"")</formula>
    </cfRule>
  </conditionalFormatting>
  <conditionalFormatting sqref="H2906:H2907">
    <cfRule type="expression" dxfId="4" priority="8337">
      <formula>AND(NOT(HasFormula(D2908)),D2908&lt;&gt;"")</formula>
    </cfRule>
    <cfRule type="expression" dxfId="3" priority="8338">
      <formula>AND(NOT(HasFormula(XFD2906)),XFD2906&lt;&gt;"")</formula>
    </cfRule>
  </conditionalFormatting>
  <conditionalFormatting sqref="H2932:H2948">
    <cfRule type="expression" dxfId="4" priority="427">
      <formula>AND(NOT(HasFormula(#REF!)),#REF!&lt;&gt;"")</formula>
    </cfRule>
    <cfRule type="expression" dxfId="3" priority="428">
      <formula>AND(NOT(HasFormula(XFD2932)),XFD2932&lt;&gt;"")</formula>
    </cfRule>
  </conditionalFormatting>
  <conditionalFormatting sqref="H2949:H2957">
    <cfRule type="expression" dxfId="4" priority="411">
      <formula>AND(NOT(HasFormula(#REF!)),#REF!&lt;&gt;"")</formula>
    </cfRule>
    <cfRule type="expression" dxfId="3" priority="412">
      <formula>AND(NOT(HasFormula(XFD2949)),XFD2949&lt;&gt;"")</formula>
    </cfRule>
  </conditionalFormatting>
  <conditionalFormatting sqref="H2958:H2995">
    <cfRule type="expression" dxfId="4" priority="399">
      <formula>AND(NOT(HasFormula(#REF!)),#REF!&lt;&gt;"")</formula>
    </cfRule>
    <cfRule type="expression" dxfId="3" priority="400">
      <formula>AND(NOT(HasFormula(XFD2958)),XFD2958&lt;&gt;"")</formula>
    </cfRule>
  </conditionalFormatting>
  <conditionalFormatting sqref="H2996:H3025">
    <cfRule type="expression" dxfId="4" priority="372">
      <formula>AND(NOT(HasFormula(#REF!)),#REF!&lt;&gt;"")</formula>
    </cfRule>
    <cfRule type="expression" dxfId="3" priority="373">
      <formula>AND(NOT(HasFormula(XFD2996)),XFD2996&lt;&gt;"")</formula>
    </cfRule>
  </conditionalFormatting>
  <conditionalFormatting sqref="H3026:H3032">
    <cfRule type="expression" dxfId="4" priority="332">
      <formula>AND(NOT(HasFormula(#REF!)),#REF!&lt;&gt;"")</formula>
    </cfRule>
    <cfRule type="expression" dxfId="3" priority="333">
      <formula>AND(NOT(HasFormula(XFD3026)),XFD3026&lt;&gt;"")</formula>
    </cfRule>
  </conditionalFormatting>
  <conditionalFormatting sqref="H3033:H3038">
    <cfRule type="expression" dxfId="4" priority="266">
      <formula>AND(NOT(HasFormula(#REF!)),#REF!&lt;&gt;"")</formula>
    </cfRule>
    <cfRule type="expression" dxfId="3" priority="267">
      <formula>AND(NOT(HasFormula(XFD3033)),XFD3033&lt;&gt;"")</formula>
    </cfRule>
  </conditionalFormatting>
  <conditionalFormatting sqref="H3039:H3042">
    <cfRule type="expression" dxfId="4" priority="328">
      <formula>AND(NOT(HasFormula(#REF!)),#REF!&lt;&gt;"")</formula>
    </cfRule>
    <cfRule type="expression" dxfId="3" priority="329">
      <formula>AND(NOT(HasFormula(XFD3039)),XFD3039&lt;&gt;"")</formula>
    </cfRule>
  </conditionalFormatting>
  <conditionalFormatting sqref="H3043:H3054">
    <cfRule type="expression" dxfId="4" priority="264">
      <formula>AND(NOT(HasFormula(#REF!)),#REF!&lt;&gt;"")</formula>
    </cfRule>
    <cfRule type="expression" dxfId="3" priority="265">
      <formula>AND(NOT(HasFormula(XFD3043)),XFD3043&lt;&gt;"")</formula>
    </cfRule>
  </conditionalFormatting>
  <conditionalFormatting sqref="H3055:H3102">
    <cfRule type="expression" dxfId="3" priority="221">
      <formula>AND(NOT(HasFormula(XFD3055)),XFD3055&lt;&gt;"")</formula>
    </cfRule>
    <cfRule type="expression" dxfId="4" priority="220">
      <formula>AND(NOT(HasFormula(#REF!)),#REF!&lt;&gt;"")</formula>
    </cfRule>
  </conditionalFormatting>
  <conditionalFormatting sqref="H3141:H3142">
    <cfRule type="expression" dxfId="4" priority="8496">
      <formula>AND(NOT(HasFormula(D3143)),D3143&lt;&gt;"")</formula>
    </cfRule>
    <cfRule type="expression" dxfId="3" priority="8497">
      <formula>AND(NOT(HasFormula(XFD3141)),XFD3141&lt;&gt;"")</formula>
    </cfRule>
  </conditionalFormatting>
  <conditionalFormatting sqref="H3154:H3183">
    <cfRule type="expression" dxfId="4" priority="8502">
      <formula>AND(NOT(HasFormula(#REF!)),#REF!&lt;&gt;"")</formula>
    </cfRule>
    <cfRule type="expression" dxfId="3" priority="8503">
      <formula>AND(NOT(HasFormula(XFD3154)),XFD3154&lt;&gt;"")</formula>
    </cfRule>
  </conditionalFormatting>
  <conditionalFormatting sqref="H3184:H3261">
    <cfRule type="expression" dxfId="4" priority="199">
      <formula>AND(NOT(HasFormula(#REF!)),#REF!&lt;&gt;"")</formula>
    </cfRule>
    <cfRule type="expression" dxfId="3" priority="200">
      <formula>AND(NOT(HasFormula(XFD3184)),XFD3184&lt;&gt;"")</formula>
    </cfRule>
  </conditionalFormatting>
  <conditionalFormatting sqref="H3284:H3289">
    <cfRule type="expression" dxfId="4" priority="8544">
      <formula>AND(NOT(HasFormula(#REF!)),#REF!&lt;&gt;"")</formula>
    </cfRule>
    <cfRule type="expression" dxfId="3" priority="8545">
      <formula>AND(NOT(HasFormula(XFD3284)),XFD3284&lt;&gt;"")</formula>
    </cfRule>
  </conditionalFormatting>
  <conditionalFormatting sqref="H3290:H3316">
    <cfRule type="expression" dxfId="4" priority="197">
      <formula>AND(NOT(HasFormula(#REF!)),#REF!&lt;&gt;"")</formula>
    </cfRule>
    <cfRule type="expression" dxfId="3" priority="198">
      <formula>AND(NOT(HasFormula(XFD3290)),XFD3290&lt;&gt;"")</formula>
    </cfRule>
  </conditionalFormatting>
  <conditionalFormatting sqref="H3317:H3318">
    <cfRule type="expression" dxfId="4" priority="195">
      <formula>AND(NOT(HasFormula(#REF!)),#REF!&lt;&gt;"")</formula>
    </cfRule>
    <cfRule type="expression" dxfId="3" priority="196">
      <formula>AND(NOT(HasFormula(XFD3317)),XFD3317&lt;&gt;"")</formula>
    </cfRule>
  </conditionalFormatting>
  <conditionalFormatting sqref="H3319:H3329">
    <cfRule type="expression" dxfId="4" priority="193">
      <formula>AND(NOT(HasFormula(#REF!)),#REF!&lt;&gt;"")</formula>
    </cfRule>
    <cfRule type="expression" dxfId="3" priority="194">
      <formula>AND(NOT(HasFormula(XFD3319)),XFD3319&lt;&gt;"")</formula>
    </cfRule>
  </conditionalFormatting>
  <conditionalFormatting sqref="H3330:H3335">
    <cfRule type="expression" dxfId="4" priority="189">
      <formula>AND(NOT(HasFormula(#REF!)),#REF!&lt;&gt;"")</formula>
    </cfRule>
    <cfRule type="expression" dxfId="3" priority="190">
      <formula>AND(NOT(HasFormula(XFD3330)),XFD3330&lt;&gt;"")</formula>
    </cfRule>
  </conditionalFormatting>
  <conditionalFormatting sqref="H3336:H3375">
    <cfRule type="expression" dxfId="4" priority="187">
      <formula>AND(NOT(HasFormula(#REF!)),#REF!&lt;&gt;"")</formula>
    </cfRule>
    <cfRule type="expression" dxfId="3" priority="188">
      <formula>AND(NOT(HasFormula(XFD3336)),XFD3336&lt;&gt;"")</formula>
    </cfRule>
  </conditionalFormatting>
  <conditionalFormatting sqref="H3376:H3408">
    <cfRule type="expression" dxfId="4" priority="175">
      <formula>AND(NOT(HasFormula(#REF!)),#REF!&lt;&gt;"")</formula>
    </cfRule>
    <cfRule type="expression" dxfId="3" priority="176">
      <formula>AND(NOT(HasFormula(XFD3376)),XFD3376&lt;&gt;"")</formula>
    </cfRule>
  </conditionalFormatting>
  <conditionalFormatting sqref="H3489:H3503">
    <cfRule type="expression" dxfId="4" priority="169">
      <formula>AND(NOT(HasFormula(#REF!)),#REF!&lt;&gt;"")</formula>
    </cfRule>
    <cfRule type="expression" dxfId="3" priority="170">
      <formula>AND(NOT(HasFormula(XFD3489)),XFD3489&lt;&gt;"")</formula>
    </cfRule>
  </conditionalFormatting>
  <conditionalFormatting sqref="H3504:H3509">
    <cfRule type="expression" dxfId="4" priority="165">
      <formula>AND(NOT(HasFormula(#REF!)),#REF!&lt;&gt;"")</formula>
    </cfRule>
    <cfRule type="expression" dxfId="3" priority="166">
      <formula>AND(NOT(HasFormula(XFD3504)),XFD3504&lt;&gt;"")</formula>
    </cfRule>
  </conditionalFormatting>
  <conditionalFormatting sqref="H3510:H3527">
    <cfRule type="expression" dxfId="4" priority="163">
      <formula>AND(NOT(HasFormula(#REF!)),#REF!&lt;&gt;"")</formula>
    </cfRule>
    <cfRule type="expression" dxfId="3" priority="164">
      <formula>AND(NOT(HasFormula(XFD3510)),XFD3510&lt;&gt;"")</formula>
    </cfRule>
  </conditionalFormatting>
  <conditionalFormatting sqref="H3540:H3541">
    <cfRule type="expression" dxfId="4" priority="8740">
      <formula>AND(NOT(HasFormula(D3542)),D3542&lt;&gt;"")</formula>
    </cfRule>
    <cfRule type="expression" dxfId="3" priority="8741">
      <formula>AND(NOT(HasFormula(XFD3540)),XFD3540&lt;&gt;"")</formula>
    </cfRule>
  </conditionalFormatting>
  <conditionalFormatting sqref="H3570:H3571">
    <cfRule type="expression" dxfId="3" priority="162">
      <formula>AND(NOT(HasFormula(XFD3570)),XFD3570&lt;&gt;"")</formula>
    </cfRule>
    <cfRule type="expression" dxfId="4" priority="161">
      <formula>AND(NOT(HasFormula(D3573)),D3573&lt;&gt;"")</formula>
    </cfRule>
  </conditionalFormatting>
  <conditionalFormatting sqref="H3572:H3580">
    <cfRule type="expression" dxfId="4" priority="159">
      <formula>AND(NOT(HasFormula(D3573)),D3573&lt;&gt;"")</formula>
    </cfRule>
    <cfRule type="expression" dxfId="3" priority="160">
      <formula>AND(NOT(HasFormula(XFD3572)),XFD3572&lt;&gt;"")</formula>
    </cfRule>
  </conditionalFormatting>
  <conditionalFormatting sqref="H3587:H3588">
    <cfRule type="expression" dxfId="3" priority="146">
      <formula>AND(NOT(HasFormula(XFD3587)),XFD3587&lt;&gt;"")</formula>
    </cfRule>
    <cfRule type="expression" dxfId="4" priority="145">
      <formula>AND(NOT(HasFormula(D3588)),D3588&lt;&gt;"")</formula>
    </cfRule>
  </conditionalFormatting>
  <conditionalFormatting sqref="H3590:H3593">
    <cfRule type="expression" dxfId="3" priority="144">
      <formula>AND(NOT(HasFormula(XFD3590)),XFD3590&lt;&gt;"")</formula>
    </cfRule>
    <cfRule type="expression" dxfId="4" priority="143">
      <formula>AND(NOT(HasFormula(D3591)),D3591&lt;&gt;"")</formula>
    </cfRule>
  </conditionalFormatting>
  <conditionalFormatting sqref="H3596:H3598">
    <cfRule type="expression" dxfId="3" priority="142">
      <formula>AND(NOT(HasFormula(XFD3596)),XFD3596&lt;&gt;"")</formula>
    </cfRule>
    <cfRule type="expression" dxfId="4" priority="141">
      <formula>AND(NOT(HasFormula(D3597)),D3597&lt;&gt;"")</formula>
    </cfRule>
  </conditionalFormatting>
  <conditionalFormatting sqref="H3599:H3602">
    <cfRule type="expression" dxfId="4" priority="157">
      <formula>AND(NOT(HasFormula(D3600)),D3600&lt;&gt;"")</formula>
    </cfRule>
    <cfRule type="expression" dxfId="3" priority="158">
      <formula>AND(NOT(HasFormula(XFD3599)),XFD3599&lt;&gt;"")</formula>
    </cfRule>
  </conditionalFormatting>
  <conditionalFormatting sqref="H3603:H3661">
    <cfRule type="expression" dxfId="3" priority="140">
      <formula>AND(NOT(HasFormula(XFD3603)),XFD3603&lt;&gt;"")</formula>
    </cfRule>
    <cfRule type="expression" dxfId="4" priority="139">
      <formula>AND(NOT(HasFormula(D3604)),D3604&lt;&gt;"")</formula>
    </cfRule>
  </conditionalFormatting>
  <conditionalFormatting sqref="H3669:H3716">
    <cfRule type="expression" dxfId="3" priority="138">
      <formula>AND(NOT(HasFormula(XFD3669)),XFD3669&lt;&gt;"")</formula>
    </cfRule>
    <cfRule type="expression" dxfId="4" priority="137">
      <formula>AND(NOT(HasFormula(D3670)),D3670&lt;&gt;"")</formula>
    </cfRule>
  </conditionalFormatting>
  <conditionalFormatting sqref="H3753:H3781">
    <cfRule type="expression" dxfId="3" priority="136">
      <formula>AND(NOT(HasFormula(XFD3753)),XFD3753&lt;&gt;"")</formula>
    </cfRule>
    <cfRule type="expression" dxfId="4" priority="135">
      <formula>AND(NOT(HasFormula(D3754)),D3754&lt;&gt;"")</formula>
    </cfRule>
  </conditionalFormatting>
  <conditionalFormatting sqref="H3852:H3854">
    <cfRule type="expression" dxfId="4" priority="8910">
      <formula>AND(NOT(HasFormula(D3854)),D3854&lt;&gt;"")</formula>
    </cfRule>
    <cfRule type="expression" dxfId="3" priority="8911">
      <formula>AND(NOT(HasFormula(XFD3852)),XFD3852&lt;&gt;"")</formula>
    </cfRule>
  </conditionalFormatting>
  <conditionalFormatting sqref="H3882:H3997">
    <cfRule type="expression" dxfId="3" priority="127">
      <formula>AND(NOT(HasFormula(XFD3882)),XFD3882&lt;&gt;"")</formula>
    </cfRule>
    <cfRule type="expression" dxfId="4" priority="126">
      <formula>AND(NOT(HasFormula(D3883)),D3883&lt;&gt;"")</formula>
    </cfRule>
  </conditionalFormatting>
  <conditionalFormatting sqref="H4067:H4086">
    <cfRule type="expression" dxfId="4" priority="111">
      <formula>AND(NOT(HasFormula(D4068)),D4068&lt;&gt;"")</formula>
    </cfRule>
    <cfRule type="expression" dxfId="3" priority="112">
      <formula>AND(NOT(HasFormula(XFD4067)),XFD4067&lt;&gt;"")</formula>
    </cfRule>
  </conditionalFormatting>
  <conditionalFormatting sqref="H4087:H4104">
    <cfRule type="expression" dxfId="4" priority="8940">
      <formula>AND(NOT(HasFormula(D4089)),D4089&lt;&gt;"")</formula>
    </cfRule>
    <cfRule type="expression" dxfId="3" priority="8941">
      <formula>AND(NOT(HasFormula(XFD4087)),XFD4087&lt;&gt;"")</formula>
    </cfRule>
  </conditionalFormatting>
  <conditionalFormatting sqref="H4156:H4158">
    <cfRule type="expression" dxfId="3" priority="68">
      <formula>AND(NOT(HasFormula(XFD4156)),XFD4156&lt;&gt;"")</formula>
    </cfRule>
    <cfRule type="expression" dxfId="4" priority="67">
      <formula>AND(NOT(HasFormula(D4157)),D4157&lt;&gt;"")</formula>
    </cfRule>
  </conditionalFormatting>
  <conditionalFormatting sqref="H4162:H4245">
    <cfRule type="expression" dxfId="3" priority="66">
      <formula>AND(NOT(HasFormula(XFD4162)),XFD4162&lt;&gt;"")</formula>
    </cfRule>
    <cfRule type="expression" dxfId="4" priority="65">
      <formula>AND(NOT(HasFormula(D4163)),D4163&lt;&gt;"")</formula>
    </cfRule>
  </conditionalFormatting>
  <conditionalFormatting sqref="H4402:H4403">
    <cfRule type="expression" dxfId="4" priority="63">
      <formula>AND(NOT(HasFormula(#REF!)),#REF!&lt;&gt;"")</formula>
    </cfRule>
    <cfRule type="expression" dxfId="3" priority="64">
      <formula>AND(NOT(HasFormula(XFD4402)),XFD4402&lt;&gt;"")</formula>
    </cfRule>
  </conditionalFormatting>
  <conditionalFormatting sqref="H4404:H4528">
    <cfRule type="expression" dxfId="3" priority="54">
      <formula>AND(NOT(HasFormula(XFD4404)),XFD4404&lt;&gt;"")</formula>
    </cfRule>
    <cfRule type="expression" dxfId="4" priority="53">
      <formula>AND(NOT(HasFormula(#REF!)),#REF!&lt;&gt;"")</formula>
    </cfRule>
  </conditionalFormatting>
  <conditionalFormatting sqref="H4547:H4601">
    <cfRule type="expression" dxfId="3" priority="50">
      <formula>AND(NOT(HasFormula(XFD4547)),XFD4547&lt;&gt;"")</formula>
    </cfRule>
    <cfRule type="expression" dxfId="4" priority="49">
      <formula>AND(NOT(HasFormula(D4548)),D4548&lt;&gt;"")</formula>
    </cfRule>
  </conditionalFormatting>
  <conditionalFormatting sqref="H4726:H4736">
    <cfRule type="expression" dxfId="4" priority="10">
      <formula>AND(NOT(HasFormula(#REF!)),#REF!&lt;&gt;"")</formula>
    </cfRule>
    <cfRule type="expression" dxfId="3" priority="11">
      <formula>AND(NOT(HasFormula(XFD4726)),XFD4726&lt;&gt;"")</formula>
    </cfRule>
  </conditionalFormatting>
  <conditionalFormatting sqref="H1047548:H1048576">
    <cfRule type="expression" dxfId="4" priority="7666">
      <formula>AND(NOT(HasFormula(D1)),D1&lt;&gt;"")</formula>
    </cfRule>
    <cfRule type="expression" dxfId="3" priority="7667">
      <formula>AND(NOT(HasFormula(XFD1047548)),XFD1047548&lt;&gt;"")</formula>
    </cfRule>
  </conditionalFormatting>
  <conditionalFormatting sqref="L880:L881">
    <cfRule type="containsText" dxfId="1" priority="1664" operator="between" text="送货车型9.6米">
      <formula>NOT(ISERROR(SEARCH("送货车型9.6米",L880)))</formula>
    </cfRule>
  </conditionalFormatting>
  <conditionalFormatting sqref="L917:L918">
    <cfRule type="containsText" dxfId="1" priority="1659" operator="between" text="送货车型9.6米">
      <formula>NOT(ISERROR(SEARCH("送货车型9.6米",L917)))</formula>
    </cfRule>
  </conditionalFormatting>
  <conditionalFormatting sqref="L968:L969">
    <cfRule type="containsText" dxfId="1" priority="1564" operator="between" text="送货车型9.6米">
      <formula>NOT(ISERROR(SEARCH("送货车型9.6米",L968)))</formula>
    </cfRule>
  </conditionalFormatting>
  <conditionalFormatting sqref="L1000:L1002">
    <cfRule type="containsText" dxfId="1" priority="1341" operator="between" text="送货车型9.6米">
      <formula>NOT(ISERROR(SEARCH("送货车型9.6米",L1000)))</formula>
    </cfRule>
  </conditionalFormatting>
  <conditionalFormatting sqref="L1069:L1137">
    <cfRule type="containsText" dxfId="1" priority="1153" operator="between" text="送货车型9.6米">
      <formula>NOT(ISERROR(SEARCH("送货车型9.6米",L1069)))</formula>
    </cfRule>
  </conditionalFormatting>
  <conditionalFormatting sqref="M887:M904">
    <cfRule type="containsText" dxfId="1" priority="1674" operator="between" text="送货车型9.6米">
      <formula>NOT(ISERROR(SEARCH("送货车型9.6米",M887)))</formula>
    </cfRule>
  </conditionalFormatting>
  <conditionalFormatting sqref="M1599:M1601">
    <cfRule type="containsText" dxfId="1" priority="892" operator="between" text="送货车型9.6米">
      <formula>NOT(ISERROR(SEARCH("送货车型9.6米",M1599)))</formula>
    </cfRule>
  </conditionalFormatting>
  <conditionalFormatting sqref="M1636:M1637">
    <cfRule type="containsText" dxfId="1" priority="855" operator="between" text="送货车型9.6米">
      <formula>NOT(ISERROR(SEARCH("送货车型9.6米",M1636)))</formula>
    </cfRule>
  </conditionalFormatting>
  <conditionalFormatting sqref="M1638:M1643">
    <cfRule type="containsText" dxfId="1" priority="854" operator="between" text="送货车型9.6米">
      <formula>NOT(ISERROR(SEARCH("送货车型9.6米",M1638)))</formula>
    </cfRule>
  </conditionalFormatting>
  <conditionalFormatting sqref="M1644:M1645">
    <cfRule type="containsText" dxfId="1" priority="853" operator="between" text="送货车型9.6米">
      <formula>NOT(ISERROR(SEARCH("送货车型9.6米",M1644)))</formula>
    </cfRule>
  </conditionalFormatting>
  <conditionalFormatting sqref="M1646:M1649">
    <cfRule type="containsText" dxfId="1" priority="852" operator="between" text="送货车型9.6米">
      <formula>NOT(ISERROR(SEARCH("送货车型9.6米",M1646)))</formula>
    </cfRule>
  </conditionalFormatting>
  <conditionalFormatting sqref="M1665:M1685">
    <cfRule type="containsText" dxfId="1" priority="821" operator="between" text="送货车型9.6米">
      <formula>NOT(ISERROR(SEARCH("送货车型9.6米",M1665)))</formula>
    </cfRule>
  </conditionalFormatting>
  <conditionalFormatting sqref="M1871:M1880">
    <cfRule type="containsText" dxfId="1" priority="789" operator="between" text="送货车型9.6米">
      <formula>NOT(ISERROR(SEARCH("送货车型9.6米",M1871)))</formula>
    </cfRule>
  </conditionalFormatting>
  <conditionalFormatting sqref="M1883:M1899">
    <cfRule type="containsText" dxfId="1" priority="790" operator="between" text="送货车型9.6米">
      <formula>NOT(ISERROR(SEARCH("送货车型9.6米",M1883)))</formula>
    </cfRule>
  </conditionalFormatting>
  <conditionalFormatting sqref="M1908:M1925">
    <cfRule type="containsText" dxfId="1" priority="713" operator="between" text="送货车型9.6米">
      <formula>NOT(ISERROR(SEARCH("送货车型9.6米",M1908)))</formula>
    </cfRule>
  </conditionalFormatting>
  <conditionalFormatting sqref="M1936:M1939">
    <cfRule type="containsText" dxfId="1" priority="682" operator="between" text="送货车型9.6米">
      <formula>NOT(ISERROR(SEARCH("送货车型9.6米",M1936)))</formula>
    </cfRule>
  </conditionalFormatting>
  <conditionalFormatting sqref="M1967:M1986">
    <cfRule type="containsText" dxfId="1" priority="680" operator="between" text="送货车型9.6米">
      <formula>NOT(ISERROR(SEARCH("送货车型9.6米",M1967)))</formula>
    </cfRule>
  </conditionalFormatting>
  <conditionalFormatting sqref="M2234:M2237">
    <cfRule type="containsText" dxfId="1" priority="579" operator="between" text="送货车型9.6米">
      <formula>NOT(ISERROR(SEARCH("送货车型9.6米",M2234)))</formula>
    </cfRule>
  </conditionalFormatting>
  <conditionalFormatting sqref="M2239:M2246">
    <cfRule type="containsText" dxfId="1" priority="578" operator="between" text="送货车型9.6米">
      <formula>NOT(ISERROR(SEARCH("送货车型9.6米",M2239)))</formula>
    </cfRule>
  </conditionalFormatting>
  <conditionalFormatting sqref="M2271:M2277">
    <cfRule type="containsText" dxfId="1" priority="564" operator="between" text="送货车型9.6米">
      <formula>NOT(ISERROR(SEARCH("送货车型9.6米",M2271)))</formula>
    </cfRule>
  </conditionalFormatting>
  <conditionalFormatting sqref="M2300:M2305">
    <cfRule type="containsText" dxfId="1" priority="558" operator="between" text="送货车型9.6米">
      <formula>NOT(ISERROR(SEARCH("送货车型9.6米",M2300)))</formula>
    </cfRule>
  </conditionalFormatting>
  <conditionalFormatting sqref="M2306:M2337">
    <cfRule type="containsText" dxfId="1" priority="541" operator="between" text="送货车型9.6米">
      <formula>NOT(ISERROR(SEARCH("送货车型9.6米",M2306)))</formula>
    </cfRule>
  </conditionalFormatting>
  <conditionalFormatting sqref="M2338:M2342">
    <cfRule type="containsText" dxfId="1" priority="528" operator="between" text="送货车型9.6米">
      <formula>NOT(ISERROR(SEARCH("送货车型9.6米",M2338)))</formula>
    </cfRule>
  </conditionalFormatting>
  <conditionalFormatting sqref="M2343:M2348">
    <cfRule type="containsText" dxfId="1" priority="526" operator="between" text="送货车型9.6米">
      <formula>NOT(ISERROR(SEARCH("送货车型9.6米",M2343)))</formula>
    </cfRule>
  </conditionalFormatting>
  <conditionalFormatting sqref="M2360:M2428">
    <cfRule type="containsText" dxfId="1" priority="498" operator="between" text="送货车型9.6米">
      <formula>NOT(ISERROR(SEARCH("送货车型9.6米",M2360)))</formula>
    </cfRule>
  </conditionalFormatting>
  <conditionalFormatting sqref="M3043:M3048">
    <cfRule type="containsText" dxfId="1" priority="276" operator="between" text="送货车型9.6米">
      <formula>NOT(ISERROR(SEARCH("送货车型9.6米",M3043)))</formula>
    </cfRule>
  </conditionalFormatting>
  <conditionalFormatting sqref="M3052:M3053">
    <cfRule type="containsText" dxfId="1" priority="275" operator="between" text="送货车型9.6米">
      <formula>NOT(ISERROR(SEARCH("送货车型9.6米",M3052)))</formula>
    </cfRule>
  </conditionalFormatting>
  <conditionalFormatting sqref="M3090:M3096">
    <cfRule type="containsText" dxfId="1" priority="244" operator="between" text="送货车型9.6米">
      <formula>NOT(ISERROR(SEARCH("送货车型9.6米",M3090)))</formula>
    </cfRule>
  </conditionalFormatting>
  <conditionalFormatting sqref="N888:N904">
    <cfRule type="containsText" dxfId="1" priority="1686" operator="between" text="送货车型9.6米">
      <formula>NOT(ISERROR(SEARCH("送货车型9.6米",N888)))</formula>
    </cfRule>
  </conditionalFormatting>
  <conditionalFormatting sqref="O955:O996">
    <cfRule type="containsText" dxfId="1" priority="1351" operator="between" text="送货车型9.6米">
      <formula>NOT(ISERROR(SEARCH("送货车型9.6米",O955)))</formula>
    </cfRule>
  </conditionalFormatting>
  <conditionalFormatting sqref="P598:P692">
    <cfRule type="expression" dxfId="2" priority="1837">
      <formula>P598&gt;0</formula>
    </cfRule>
  </conditionalFormatting>
  <conditionalFormatting sqref="P751:P773">
    <cfRule type="expression" dxfId="2" priority="1737">
      <formula>P751&gt;0</formula>
    </cfRule>
  </conditionalFormatting>
  <conditionalFormatting sqref="P812:P1315">
    <cfRule type="expression" dxfId="2" priority="1040">
      <formula>P812&gt;0</formula>
    </cfRule>
  </conditionalFormatting>
  <conditionalFormatting sqref="P1402:P1524">
    <cfRule type="expression" dxfId="2" priority="1038">
      <formula>P1402&gt;0</formula>
    </cfRule>
  </conditionalFormatting>
  <conditionalFormatting sqref="C1:C1588 C1626:C1844 C1846:C1907 C1967:C2042 C2047:C2052 C2087:C2219 C2247:C2264 C2278:C2305 C2429:C2575 C2582:C2705 C2843:C2948 C3103:C3183 C3262:C3346 C3348:C4066 C4069:C4138 C4246:C4743 C4786:C4866 C4868:C1048576">
    <cfRule type="timePeriod" dxfId="7" priority="914" timePeriod="yesterday">
      <formula>FLOOR(C1,1)=TODAY()-1</formula>
    </cfRule>
  </conditionalFormatting>
  <conditionalFormatting sqref="D2:E1400 D1403:E1404 D1407:E1418 D1422:E1427 D1429:E1430 D1432:E1433 D1436:E1486 D1488:E1496 E1 I1:L1 H2:L1401 E1401">
    <cfRule type="expression" dxfId="4" priority="1044">
      <formula>AND(NOT(HasFormula(XFD2)),XFD2&lt;&gt;"")</formula>
    </cfRule>
  </conditionalFormatting>
  <conditionalFormatting sqref="E1 I1:L1 H2:L1401 D2:E1400 E1401 D1403:E1404 D1407:E1418 D1422:E1427 D1429:E1430 D1432:E1433 D1436:E1486 D1488:E1496">
    <cfRule type="expression" dxfId="3" priority="1045">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4"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8">
      <formula>AND(NOT(_xlfn.ISFORMULA(D2)),D2&lt;&gt;"")</formula>
    </cfRule>
  </conditionalFormatting>
  <conditionalFormatting sqref="L13:O14">
    <cfRule type="containsText" dxfId="1" priority="1954" operator="between" text="送货车型9.6米">
      <formula>NOT(ISERROR(SEARCH("送货车型9.6米",L13)))</formula>
    </cfRule>
  </conditionalFormatting>
  <conditionalFormatting sqref="L18:O18 L21:O21 L23:O23">
    <cfRule type="containsText" dxfId="1" priority="1953" operator="between" text="送货车型9.6米">
      <formula>NOT(ISERROR(SEARCH("送货车型9.6米",L18)))</formula>
    </cfRule>
  </conditionalFormatting>
  <conditionalFormatting sqref="L27:O28">
    <cfRule type="containsText" dxfId="1" priority="1950" operator="between" text="送货车型9.6米">
      <formula>NOT(ISERROR(SEARCH("送货车型9.6米",L27)))</formula>
    </cfRule>
  </conditionalFormatting>
  <conditionalFormatting sqref="L174:O176">
    <cfRule type="containsText" dxfId="1" priority="1931" operator="between" text="送货车型9.6米">
      <formula>NOT(ISERROR(SEARCH("送货车型9.6米",L174)))</formula>
    </cfRule>
  </conditionalFormatting>
  <conditionalFormatting sqref="L185:O188">
    <cfRule type="containsText" dxfId="1" priority="1928" operator="between" text="送货车型9.6米">
      <formula>NOT(ISERROR(SEARCH("送货车型9.6米",L185)))</formula>
    </cfRule>
  </conditionalFormatting>
  <conditionalFormatting sqref="L200:O201">
    <cfRule type="containsText" dxfId="1" priority="1925" operator="between" text="送货车型9.6米">
      <formula>NOT(ISERROR(SEARCH("送货车型9.6米",L200)))</formula>
    </cfRule>
  </conditionalFormatting>
  <conditionalFormatting sqref="M318:O335">
    <cfRule type="containsText" dxfId="1" priority="1893" operator="between" text="送货车型9.6米">
      <formula>NOT(ISERROR(SEARCH("送货车型9.6米",M318)))</formula>
    </cfRule>
  </conditionalFormatting>
  <conditionalFormatting sqref="M351:O382">
    <cfRule type="containsText" dxfId="1" priority="1858" operator="between" text="送货车型9.6米">
      <formula>NOT(ISERROR(SEARCH("送货车型9.6米",M351)))</formula>
    </cfRule>
  </conditionalFormatting>
  <conditionalFormatting sqref="M391:O397">
    <cfRule type="containsText" dxfId="1" priority="1852"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7" operator="between" text="12m">
      <formula>NOT(ISERROR(SEARCH("12m",F613)))</formula>
    </cfRule>
    <cfRule type="containsText" dxfId="5" priority="1068" operator="between" text="HRB500E">
      <formula>NOT(ISERROR(SEARCH("HRB500E",F613)))</formula>
    </cfRule>
  </conditionalFormatting>
  <conditionalFormatting sqref="M689:O696">
    <cfRule type="containsText" dxfId="1" priority="1833" operator="between" text="送货车型9.6米">
      <formula>NOT(ISERROR(SEARCH("送货车型9.6米",M689)))</formula>
    </cfRule>
  </conditionalFormatting>
  <conditionalFormatting sqref="M700:O717">
    <cfRule type="containsText" dxfId="1" priority="1826" operator="between" text="送货车型9.6米">
      <formula>NOT(ISERROR(SEARCH("送货车型9.6米",M700)))</formula>
    </cfRule>
  </conditionalFormatting>
  <conditionalFormatting sqref="M719:O758">
    <cfRule type="containsText" dxfId="1" priority="1758" operator="between" text="送货车型9.6米">
      <formula>NOT(ISERROR(SEARCH("送货车型9.6米",M719)))</formula>
    </cfRule>
  </conditionalFormatting>
  <conditionalFormatting sqref="M787:O800 O801:O803">
    <cfRule type="containsText" dxfId="1" priority="1750" operator="between" text="送货车型9.6米">
      <formula>NOT(ISERROR(SEARCH("送货车型9.6米",M787)))</formula>
    </cfRule>
  </conditionalFormatting>
  <conditionalFormatting sqref="M801:N802">
    <cfRule type="containsText" dxfId="1" priority="1747" operator="between" text="送货车型9.6米">
      <formula>NOT(ISERROR(SEARCH("送货车型9.6米",M801)))</formula>
    </cfRule>
  </conditionalFormatting>
  <conditionalFormatting sqref="M804:O811">
    <cfRule type="containsText" dxfId="1" priority="1745" operator="between" text="送货车型9.6米">
      <formula>NOT(ISERROR(SEARCH("送货车型9.6米",M804)))</formula>
    </cfRule>
  </conditionalFormatting>
  <conditionalFormatting sqref="M819:O833">
    <cfRule type="containsText" dxfId="1" priority="1727" operator="between" text="送货车型9.6米">
      <formula>NOT(ISERROR(SEARCH("送货车型9.6米",M819)))</formula>
    </cfRule>
  </conditionalFormatting>
  <conditionalFormatting sqref="M845:O855">
    <cfRule type="containsText" dxfId="1" priority="1715" operator="between" text="送货车型9.6米">
      <formula>NOT(ISERROR(SEARCH("送货车型9.6米",M845)))</formula>
    </cfRule>
  </conditionalFormatting>
  <conditionalFormatting sqref="L856:O857">
    <cfRule type="containsText" dxfId="1" priority="1719" operator="between" text="送货车型9.6米">
      <formula>NOT(ISERROR(SEARCH("送货车型9.6米",L856)))</formula>
    </cfRule>
  </conditionalFormatting>
  <conditionalFormatting sqref="M955:N994">
    <cfRule type="containsText" dxfId="1" priority="1651" operator="between" text="送货车型9.6米">
      <formula>NOT(ISERROR(SEARCH("送货车型9.6米",M955)))</formula>
    </cfRule>
  </conditionalFormatting>
  <conditionalFormatting sqref="L995:N996">
    <cfRule type="containsText" dxfId="1" priority="1352" operator="between" text="送货车型9.6米">
      <formula>NOT(ISERROR(SEARCH("送货车型9.6米",L995)))</formula>
    </cfRule>
  </conditionalFormatting>
  <conditionalFormatting sqref="M999:O1019">
    <cfRule type="containsText" dxfId="1" priority="1340" operator="between" text="送货车型9.6米">
      <formula>NOT(ISERROR(SEARCH("送货车型9.6米",M999)))</formula>
    </cfRule>
  </conditionalFormatting>
  <conditionalFormatting sqref="M1024:O1137">
    <cfRule type="containsText" dxfId="1" priority="1065" operator="between" text="送货车型9.6米">
      <formula>NOT(ISERROR(SEARCH("送货车型9.6米",M1024)))</formula>
    </cfRule>
  </conditionalFormatting>
  <conditionalFormatting sqref="L1138:O1503">
    <cfRule type="containsText" dxfId="1" priority="905" operator="between" text="送货车型9.6米">
      <formula>NOT(ISERROR(SEARCH("送货车型9.6米",L1138)))</formula>
    </cfRule>
  </conditionalFormatting>
  <conditionalFormatting sqref="E1402 H1402:L1402">
    <cfRule type="expression" dxfId="4" priority="7684">
      <formula>AND(NOT(HasFormula(#REF!)),#REF!&lt;&gt;"")</formula>
    </cfRule>
    <cfRule type="expression" dxfId="3" priority="7685">
      <formula>AND(NOT(HasFormula(XFA1402)),XFA1402&lt;&gt;"")</formula>
    </cfRule>
  </conditionalFormatting>
  <conditionalFormatting sqref="H1403:L1404 H1407:L1418 E1420 H1420:L1420">
    <cfRule type="expression" dxfId="4" priority="7662">
      <formula>AND(NOT(HasFormula(A1404)),A1404&lt;&gt;"")</formula>
    </cfRule>
    <cfRule type="expression" dxfId="3" priority="7663">
      <formula>AND(NOT(HasFormula(XFA1403)),XFA1403&lt;&gt;"")</formula>
    </cfRule>
  </conditionalFormatting>
  <conditionalFormatting sqref="D1405:E1406">
    <cfRule type="expression" dxfId="4" priority="7688">
      <formula>AND(NOT(HasFormula(XFD1407)),XFD1407&lt;&gt;"")</formula>
    </cfRule>
    <cfRule type="expression" dxfId="3" priority="7689">
      <formula>AND(NOT(HasFormula(XEZ1405)),XEZ1405&lt;&gt;"")</formula>
    </cfRule>
  </conditionalFormatting>
  <conditionalFormatting sqref="H1405:L1406">
    <cfRule type="expression" dxfId="3" priority="7691">
      <formula>AND(NOT(HasFormula(XFD1405)),XFD1405&lt;&gt;"")</formula>
    </cfRule>
    <cfRule type="expression" dxfId="4" priority="7690">
      <formula>AND(NOT(HasFormula(D1407)),D1407&lt;&gt;"")</formula>
    </cfRule>
  </conditionalFormatting>
  <conditionalFormatting sqref="E1421 H1421:L1421">
    <cfRule type="expression" dxfId="3" priority="7641">
      <formula>AND(NOT(HasFormula(XFA1421)),XFA1421&lt;&gt;"")</formula>
    </cfRule>
    <cfRule type="expression" dxfId="4" priority="7640">
      <formula>AND(NOT(HasFormula(A1429)),A1429&lt;&gt;"")</formula>
    </cfRule>
  </conditionalFormatting>
  <conditionalFormatting sqref="H1422:L1427 H1432:L1433">
    <cfRule type="expression" dxfId="3" priority="7635">
      <formula>AND(NOT(HasFormula(XFD1422)),XFD1422&lt;&gt;"")</formula>
    </cfRule>
    <cfRule type="expression" dxfId="4" priority="7634">
      <formula>AND(NOT(HasFormula(D1423)),D1423&lt;&gt;"")</formula>
    </cfRule>
  </conditionalFormatting>
  <conditionalFormatting sqref="D1428:E1428 D1431:E1431">
    <cfRule type="expression" dxfId="3" priority="7647">
      <formula>AND(NOT(HasFormula(XEZ1428)),XEZ1428&lt;&gt;"")</formula>
    </cfRule>
    <cfRule type="expression" dxfId="4" priority="7646">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1047547">
    <cfRule type="expression" dxfId="4" priority="7628">
      <formula>AND(NOT(HasFormula(D1430)),D1430&lt;&gt;"")</formula>
    </cfRule>
    <cfRule type="expression" dxfId="3" priority="7629">
      <formula>AND(NOT(HasFormula(XFD1429)),XFD1429&lt;&gt;"")</formula>
    </cfRule>
  </conditionalFormatting>
  <conditionalFormatting sqref="D1434:E1435">
    <cfRule type="expression" dxfId="3" priority="7637">
      <formula>AND(NOT(HasFormula(XEZ1434)),XEZ1434&lt;&gt;"")</formula>
    </cfRule>
    <cfRule type="expression" dxfId="4" priority="7636">
      <formula>AND(NOT(HasFormula(XFD1421)),XFD1421&lt;&gt;"")</formula>
    </cfRule>
  </conditionalFormatting>
  <conditionalFormatting sqref="H1434:L1435">
    <cfRule type="expression" dxfId="4" priority="7650">
      <formula>AND(NOT(HasFormula(D1429)),D1429&lt;&gt;"")</formula>
    </cfRule>
    <cfRule type="expression" dxfId="3" priority="7651">
      <formula>AND(NOT(HasFormula(XFD1434)),XFD1434&lt;&gt;"")</formula>
    </cfRule>
  </conditionalFormatting>
  <conditionalFormatting sqref="D1498:E1501">
    <cfRule type="expression" dxfId="4" priority="910">
      <formula>AND(NOT(HasFormula(XFD1499)),XFD1499&lt;&gt;"")</formula>
    </cfRule>
    <cfRule type="expression" dxfId="3" priority="912">
      <formula>AND(NOT(HasFormula(XEZ1498)),XEZ1498&lt;&gt;"")</formula>
    </cfRule>
  </conditionalFormatting>
  <conditionalFormatting sqref="H1498:L1501">
    <cfRule type="expression" dxfId="4" priority="922">
      <formula>AND(NOT(HasFormula(D1499)),D1499&lt;&gt;"")</formula>
    </cfRule>
    <cfRule type="expression" dxfId="3" priority="924">
      <formula>AND(NOT(HasFormula(XFD1498)),XFD1498&lt;&gt;"")</formula>
    </cfRule>
  </conditionalFormatting>
  <conditionalFormatting sqref="H1502:L1524">
    <cfRule type="expression" dxfId="3" priority="7709">
      <formula>AND(NOT(HasFormula(XFD1502)),XFD1502&lt;&gt;"")</formula>
    </cfRule>
    <cfRule type="expression" dxfId="4" priority="7708">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1">
    <cfRule type="expression" dxfId="3" priority="970">
      <formula>AND(NOT(HasFormula(XEZ1504)),XEZ1504&lt;&gt;"")</formula>
    </cfRule>
  </conditionalFormatting>
  <conditionalFormatting sqref="D1506:E1512">
    <cfRule type="expression" dxfId="4" priority="963">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1047541">
    <cfRule type="expression" dxfId="4" priority="953">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7"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1047541">
    <cfRule type="expression" dxfId="4" priority="7727">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1047547 L4872 I4872:J4872 I4867:J4867 L4867">
    <cfRule type="expression" dxfId="4" priority="7724">
      <formula>AND(NOT(HasFormula(E1565)),E1565&lt;&gt;"")</formula>
    </cfRule>
    <cfRule type="expression" dxfId="3" priority="7725">
      <formula>AND(NOT(HasFormula(A1564)),A1564&lt;&gt;"")</formula>
    </cfRule>
  </conditionalFormatting>
  <conditionalFormatting sqref="D1589:E1604">
    <cfRule type="expression" dxfId="3" priority="897">
      <formula>AND(NOT(HasFormula(XEZ1589)),XEZ1589&lt;&gt;"")</formula>
    </cfRule>
  </conditionalFormatting>
  <conditionalFormatting sqref="I1589:L1604">
    <cfRule type="expression" dxfId="3" priority="903">
      <formula>AND(NOT(HasFormula(A1589)),A1589&lt;&gt;"")</formula>
    </cfRule>
    <cfRule type="expression" dxfId="4" priority="902">
      <formula>AND(NOT(HasFormula(E1590)),E1590&lt;&gt;"")</formula>
    </cfRule>
  </conditionalFormatting>
  <conditionalFormatting sqref="L1589:O1598 L1599:L1604 O1599:O1625">
    <cfRule type="containsText" dxfId="1" priority="893" operator="between" text="送货车型9.6米">
      <formula>NOT(ISERROR(SEARCH("送货车型9.6米",L1589)))</formula>
    </cfRule>
  </conditionalFormatting>
  <conditionalFormatting sqref="D1625 D1629">
    <cfRule type="expression" dxfId="4" priority="7755">
      <formula>AND(NOT(HasFormula(#REF!)),#REF!&lt;&gt;"")</formula>
    </cfRule>
  </conditionalFormatting>
  <conditionalFormatting sqref="E1625 E1629">
    <cfRule type="expression" dxfId="4" priority="7756">
      <formula>AND(NOT(HasFormula(#REF!)),#REF!&lt;&gt;"")</formula>
    </cfRule>
  </conditionalFormatting>
  <conditionalFormatting sqref="H1625 H1629">
    <cfRule type="expression" dxfId="4" priority="7753">
      <formula>AND(NOT(HasFormula(#REF!)),#REF!&lt;&gt;"")</formula>
    </cfRule>
    <cfRule type="expression" dxfId="3" priority="7754">
      <formula>AND(NOT(HasFormula(XFD1625)),XFD1625&lt;&gt;"")</formula>
    </cfRule>
  </conditionalFormatting>
  <conditionalFormatting sqref="I1625:L1625 I1629:L1629">
    <cfRule type="expression" dxfId="4" priority="7757">
      <formula>AND(NOT(HasFormula(#REF!)),#REF!&lt;&gt;"")</formula>
    </cfRule>
    <cfRule type="expression" dxfId="3" priority="7758">
      <formula>AND(NOT(HasFormula(A1625)),A1625&lt;&gt;"")</formula>
    </cfRule>
  </conditionalFormatting>
  <conditionalFormatting sqref="D1630:D1649 D1651:D1676 D1686:D1700">
    <cfRule type="expression" dxfId="4" priority="7761">
      <formula>AND(NOT(HasFormula(#REF!)),#REF!&lt;&gt;"")</formula>
    </cfRule>
  </conditionalFormatting>
  <conditionalFormatting sqref="E1630:E1649 E1651:E1676 E1686:E1700">
    <cfRule type="expression" dxfId="4" priority="7762">
      <formula>AND(NOT(HasFormula(#REF!)),#REF!&lt;&gt;"")</formula>
    </cfRule>
  </conditionalFormatting>
  <conditionalFormatting sqref="H1630:H1649 H1651:H1700">
    <cfRule type="expression" dxfId="4" priority="7759">
      <formula>AND(NOT(HasFormula(#REF!)),#REF!&lt;&gt;"")</formula>
    </cfRule>
    <cfRule type="expression" dxfId="3" priority="7760">
      <formula>AND(NOT(HasFormula(XFD1630)),XFD1630&lt;&gt;"")</formula>
    </cfRule>
  </conditionalFormatting>
  <conditionalFormatting sqref="I1630:L1649 I1651:L1676 I1686:L1700">
    <cfRule type="expression" dxfId="4" priority="7763">
      <formula>AND(NOT(HasFormula(#REF!)),#REF!&lt;&gt;"")</formula>
    </cfRule>
    <cfRule type="expression" dxfId="3" priority="7764">
      <formula>AND(NOT(HasFormula(A1630)),A1630&lt;&gt;"")</formula>
    </cfRule>
  </conditionalFormatting>
  <conditionalFormatting sqref="M1635:O1635 O1636:O1649 O1651:O1664 O1686:O1700">
    <cfRule type="containsText" dxfId="1" priority="856" operator="between" text="送货车型9.6米">
      <formula>NOT(ISERROR(SEARCH("送货车型9.6米",M1635)))</formula>
    </cfRule>
  </conditionalFormatting>
  <conditionalFormatting sqref="I1702:L1706">
    <cfRule type="expression" dxfId="4" priority="7769">
      <formula>AND(NOT(HasFormula(#REF!)),#REF!&lt;&gt;"")</formula>
    </cfRule>
    <cfRule type="expression" dxfId="3" priority="7770">
      <formula>AND(NOT(HasFormula(A1702)),A1702&lt;&gt;"")</formula>
    </cfRule>
  </conditionalFormatting>
  <conditionalFormatting sqref="I1708:L1740">
    <cfRule type="expression" dxfId="4" priority="7775">
      <formula>AND(NOT(HasFormula(#REF!)),#REF!&lt;&gt;"")</formula>
    </cfRule>
    <cfRule type="expression" dxfId="3" priority="7776">
      <formula>AND(NOT(HasFormula(A1708)),A1708&lt;&gt;"")</formula>
    </cfRule>
  </conditionalFormatting>
  <conditionalFormatting sqref="D1758 D1761">
    <cfRule type="expression" dxfId="4" priority="7785">
      <formula>AND(NOT(HasFormula(#REF!)),#REF!&lt;&gt;"")</formula>
    </cfRule>
  </conditionalFormatting>
  <conditionalFormatting sqref="E1758 E1761">
    <cfRule type="expression" dxfId="4" priority="7786">
      <formula>AND(NOT(HasFormula(#REF!)),#REF!&lt;&gt;"")</formula>
    </cfRule>
  </conditionalFormatting>
  <conditionalFormatting sqref="I1758:L1758 I1761:L1761 L1762:L1769">
    <cfRule type="expression" dxfId="4" priority="7787">
      <formula>AND(NOT(HasFormula(#REF!)),#REF!&lt;&gt;"")</formula>
    </cfRule>
    <cfRule type="expression" dxfId="3" priority="7788">
      <formula>AND(NOT(HasFormula(A1758)),A1758&lt;&gt;"")</formula>
    </cfRule>
  </conditionalFormatting>
  <conditionalFormatting sqref="I1762:K1769">
    <cfRule type="expression" dxfId="4" priority="7781">
      <formula>AND(NOT(HasFormula(#REF!)),#REF!&lt;&gt;"")</formula>
    </cfRule>
    <cfRule type="expression" dxfId="3" priority="7782">
      <formula>AND(NOT(HasFormula(A1762)),A1762&lt;&gt;"")</formula>
    </cfRule>
  </conditionalFormatting>
  <conditionalFormatting sqref="D1881:E1882">
    <cfRule type="expression" dxfId="3" priority="795">
      <formula>AND(NOT(HasFormula(XEZ1881)),XEZ1881&lt;&gt;"")</formula>
    </cfRule>
  </conditionalFormatting>
  <conditionalFormatting sqref="I1881:L1882">
    <cfRule type="expression" dxfId="3" priority="801">
      <formula>AND(NOT(HasFormula(A1881)),A1881&lt;&gt;"")</formula>
    </cfRule>
    <cfRule type="expression" dxfId="4" priority="800">
      <formula>AND(NOT(HasFormula(E1882)),E1882&lt;&gt;"")</formula>
    </cfRule>
  </conditionalFormatting>
  <conditionalFormatting sqref="L1881:O1882">
    <cfRule type="containsText" dxfId="1" priority="791" operator="between" text="送货车型9.6米">
      <formula>NOT(ISERROR(SEARCH("送货车型9.6米",L1881)))</formula>
    </cfRule>
  </conditionalFormatting>
  <conditionalFormatting sqref="C1908:C1935 C1940:C1961">
    <cfRule type="timePeriod" dxfId="7" priority="747" timePeriod="yesterday">
      <formula>FLOOR(C1908,1)=TODAY()-1</formula>
    </cfRule>
  </conditionalFormatting>
  <conditionalFormatting sqref="L1908 N1908:O1908">
    <cfRule type="containsText" dxfId="1" priority="724" operator="between" text="送货车型9.6米">
      <formula>NOT(ISERROR(SEARCH("送货车型9.6米",L1908)))</formula>
    </cfRule>
  </conditionalFormatting>
  <conditionalFormatting sqref="L1909 N1909:O1909">
    <cfRule type="containsText" dxfId="1" priority="723" operator="between" text="送货车型9.6米">
      <formula>NOT(ISERROR(SEARCH("送货车型9.6米",L1909)))</formula>
    </cfRule>
  </conditionalFormatting>
  <conditionalFormatting sqref="L1910 N1910:O1910">
    <cfRule type="containsText" dxfId="1" priority="722" operator="between" text="送货车型9.6米">
      <formula>NOT(ISERROR(SEARCH("送货车型9.6米",L1910)))</formula>
    </cfRule>
  </conditionalFormatting>
  <conditionalFormatting sqref="L1911 N1911:O1911">
    <cfRule type="containsText" dxfId="1" priority="721" operator="between" text="送货车型9.6米">
      <formula>NOT(ISERROR(SEARCH("送货车型9.6米",L1911)))</formula>
    </cfRule>
  </conditionalFormatting>
  <conditionalFormatting sqref="L1912 N1912:O1912">
    <cfRule type="containsText" dxfId="1" priority="720" operator="between" text="送货车型9.6米">
      <formula>NOT(ISERROR(SEARCH("送货车型9.6米",L1912)))</formula>
    </cfRule>
  </conditionalFormatting>
  <conditionalFormatting sqref="L1913 N1913:O1913">
    <cfRule type="containsText" dxfId="1" priority="719" operator="between" text="送货车型9.6米">
      <formula>NOT(ISERROR(SEARCH("送货车型9.6米",L1913)))</formula>
    </cfRule>
  </conditionalFormatting>
  <conditionalFormatting sqref="L1914 N1914:O1914">
    <cfRule type="containsText" dxfId="1" priority="718" operator="between" text="送货车型9.6米">
      <formula>NOT(ISERROR(SEARCH("送货车型9.6米",L1914)))</formula>
    </cfRule>
  </conditionalFormatting>
  <conditionalFormatting sqref="L1915 N1915:O1915">
    <cfRule type="containsText" dxfId="1" priority="717" operator="between" text="送货车型9.6米">
      <formula>NOT(ISERROR(SEARCH("送货车型9.6米",L1915)))</formula>
    </cfRule>
  </conditionalFormatting>
  <conditionalFormatting sqref="L1916 N1916:O1916">
    <cfRule type="containsText" dxfId="1" priority="716" operator="between" text="送货车型9.6米">
      <formula>NOT(ISERROR(SEARCH("送货车型9.6米",L1916)))</formula>
    </cfRule>
  </conditionalFormatting>
  <conditionalFormatting sqref="L1917 N1917:O1917">
    <cfRule type="containsText" dxfId="1" priority="715" operator="between" text="送货车型9.6米">
      <formula>NOT(ISERROR(SEARCH("送货车型9.6米",L1917)))</formula>
    </cfRule>
  </conditionalFormatting>
  <conditionalFormatting sqref="L1918 N1918:O1918">
    <cfRule type="containsText" dxfId="1" priority="714" operator="between" text="送货车型9.6米">
      <formula>NOT(ISERROR(SEARCH("送货车型9.6米",L1918)))</formula>
    </cfRule>
  </conditionalFormatting>
  <conditionalFormatting sqref="D1919:D1935 D1940:D1961">
    <cfRule type="expression" dxfId="2" priority="750">
      <formula>AND(NOT(_xlfn.ISFORMULA(D1919)),D1919&lt;&gt;"")</formula>
    </cfRule>
  </conditionalFormatting>
  <conditionalFormatting sqref="D1919:E1935 D1940:E1961">
    <cfRule type="expression" dxfId="3" priority="753">
      <formula>AND(NOT(HasFormula(XEZ1919)),XEZ1919&lt;&gt;"")</formula>
    </cfRule>
  </conditionalFormatting>
  <conditionalFormatting sqref="J1919:L1921 I1922:L1924">
    <cfRule type="expression" dxfId="3" priority="759">
      <formula>AND(NOT(HasFormula(A1919)),A1919&lt;&gt;"")</formula>
    </cfRule>
    <cfRule type="expression" dxfId="4" priority="758">
      <formula>AND(NOT(HasFormula(E1920)),E1920&lt;&gt;"")</formula>
    </cfRule>
  </conditionalFormatting>
  <conditionalFormatting sqref="L1919:L1961 N1919:O1935 O1936:O1986 N1940:N1966">
    <cfRule type="containsText" dxfId="1" priority="749" operator="between" text="送货车型9.6米">
      <formula>NOT(ISERROR(SEARCH("送货车型9.6米",L1919)))</formula>
    </cfRule>
  </conditionalFormatting>
  <conditionalFormatting sqref="D1925:D1935 D1940:D1961">
    <cfRule type="expression" dxfId="4" priority="763">
      <formula>AND(NOT(HasFormula(#REF!)),#REF!&lt;&gt;"")</formula>
    </cfRule>
  </conditionalFormatting>
  <conditionalFormatting sqref="E1925:E1935 E1940:E1961">
    <cfRule type="expression" dxfId="4" priority="764">
      <formula>AND(NOT(HasFormula(#REF!)),#REF!&lt;&gt;"")</formula>
    </cfRule>
  </conditionalFormatting>
  <conditionalFormatting sqref="I1925:L1961">
    <cfRule type="expression" dxfId="3" priority="766">
      <formula>AND(NOT(HasFormula(A1925)),A1925&lt;&gt;"")</formula>
    </cfRule>
    <cfRule type="expression" dxfId="4" priority="765">
      <formula>AND(NOT(HasFormula(#REF!)),#REF!&lt;&gt;"")</formula>
    </cfRule>
  </conditionalFormatting>
  <conditionalFormatting sqref="M1926:M1935 M1940:M1966">
    <cfRule type="containsText" dxfId="1" priority="748" operator="between" text="送货车型9.6米">
      <formula>NOT(ISERROR(SEARCH("送货车型9.6米",M1926)))</formula>
    </cfRule>
  </conditionalFormatting>
  <conditionalFormatting sqref="I2053:L2054">
    <cfRule type="expression" dxfId="4" priority="7823">
      <formula>AND(NOT(HasFormula(#REF!)),#REF!&lt;&gt;"")</formula>
    </cfRule>
    <cfRule type="expression" dxfId="3" priority="7824">
      <formula>AND(NOT(HasFormula(A2053)),A2053&lt;&gt;"")</formula>
    </cfRule>
  </conditionalFormatting>
  <conditionalFormatting sqref="I2056:L2057">
    <cfRule type="expression" dxfId="4" priority="7829">
      <formula>AND(NOT(HasFormula(#REF!)),#REF!&lt;&gt;"")</formula>
    </cfRule>
    <cfRule type="expression" dxfId="3" priority="7830">
      <formula>AND(NOT(HasFormula(A2056)),A2056&lt;&gt;"")</formula>
    </cfRule>
  </conditionalFormatting>
  <conditionalFormatting sqref="D2058:E2086">
    <cfRule type="expression" dxfId="3" priority="674">
      <formula>AND(NOT(HasFormula(XEZ2058)),XEZ2058&lt;&gt;"")</formula>
    </cfRule>
  </conditionalFormatting>
  <conditionalFormatting sqref="I2090:L2108">
    <cfRule type="expression" dxfId="4" priority="7846">
      <formula>AND(NOT(HasFormula(#REF!)),#REF!&lt;&gt;"")</formula>
    </cfRule>
    <cfRule type="expression" dxfId="3" priority="7847">
      <formula>AND(NOT(HasFormula(A2090)),A2090&lt;&gt;"")</formula>
    </cfRule>
  </conditionalFormatting>
  <conditionalFormatting sqref="I2110:L2111">
    <cfRule type="expression" dxfId="4" priority="7852">
      <formula>AND(NOT(HasFormula(E2119)),E2119&lt;&gt;"")</formula>
    </cfRule>
    <cfRule type="expression" dxfId="3" priority="7853">
      <formula>AND(NOT(HasFormula(A2110)),A2110&lt;&gt;"")</formula>
    </cfRule>
  </conditionalFormatting>
  <conditionalFormatting sqref="I2112:L2118">
    <cfRule type="expression" dxfId="4" priority="7864">
      <formula>AND(NOT(HasFormula(E2129)),E2129&lt;&gt;"")</formula>
    </cfRule>
    <cfRule type="expression" dxfId="3" priority="7865">
      <formula>AND(NOT(HasFormula(A2112)),A2112&lt;&gt;"")</formula>
    </cfRule>
  </conditionalFormatting>
  <conditionalFormatting sqref="I2120:L2126">
    <cfRule type="expression" dxfId="4" priority="7870">
      <formula>AND(NOT(HasFormula(E2129)),E2129&lt;&gt;"")</formula>
    </cfRule>
    <cfRule type="expression" dxfId="3" priority="7871">
      <formula>AND(NOT(HasFormula(A2120)),A2120&lt;&gt;"")</formula>
    </cfRule>
  </conditionalFormatting>
  <conditionalFormatting sqref="M2120:O2128">
    <cfRule type="containsText" dxfId="1" priority="649" operator="between" text="送货车型9.6米">
      <formula>NOT(ISERROR(SEARCH("送货车型9.6米",M2120)))</formula>
    </cfRule>
  </conditionalFormatting>
  <conditionalFormatting sqref="I2127:L2128">
    <cfRule type="expression" dxfId="4" priority="7882">
      <formula>AND(NOT(HasFormula(#REF!)),#REF!&lt;&gt;"")</formula>
    </cfRule>
    <cfRule type="expression" dxfId="3" priority="7883">
      <formula>AND(NOT(HasFormula(A2127)),A2127&lt;&gt;"")</formula>
    </cfRule>
  </conditionalFormatting>
  <conditionalFormatting sqref="I2138:L2139">
    <cfRule type="expression" dxfId="4" priority="7888">
      <formula>AND(NOT(HasFormula(#REF!)),#REF!&lt;&gt;"")</formula>
    </cfRule>
    <cfRule type="expression" dxfId="3" priority="7889">
      <formula>AND(NOT(HasFormula(A2138)),A2138&lt;&gt;"")</formula>
    </cfRule>
  </conditionalFormatting>
  <conditionalFormatting sqref="I2165:L2166">
    <cfRule type="expression" dxfId="4" priority="7894">
      <formula>AND(NOT(HasFormula(#REF!)),#REF!&lt;&gt;"")</formula>
    </cfRule>
    <cfRule type="expression" dxfId="3" priority="7895">
      <formula>AND(NOT(HasFormula(A2165)),A2165&lt;&gt;"")</formula>
    </cfRule>
  </conditionalFormatting>
  <conditionalFormatting sqref="H2201:H2218 H2234:H2244 H2220:H2232">
    <cfRule type="expression" dxfId="4" priority="582">
      <formula>AND(NOT(HasFormula(D2202)),D2202&lt;&gt;"")</formula>
    </cfRule>
    <cfRule type="expression" dxfId="3" priority="583">
      <formula>AND(NOT(HasFormula(XFD2201)),XFD2201&lt;&gt;"")</formula>
    </cfRule>
  </conditionalFormatting>
  <conditionalFormatting sqref="H2219 H2233">
    <cfRule type="expression" dxfId="4" priority="8014">
      <formula>AND(NOT(HasFormula(#REF!)),#REF!&lt;&gt;"")</formula>
    </cfRule>
    <cfRule type="expression" dxfId="3" priority="8015">
      <formula>AND(NOT(HasFormula(XFD2219)),XFD2219&lt;&gt;"")</formula>
    </cfRule>
  </conditionalFormatting>
  <conditionalFormatting sqref="I2225:L2226">
    <cfRule type="expression" dxfId="4" priority="8012">
      <formula>AND(NOT(HasFormula(E2227)),E2227&lt;&gt;"")</formula>
    </cfRule>
    <cfRule type="expression" dxfId="3" priority="8013">
      <formula>AND(NOT(HasFormula(A2225)),A2225&lt;&gt;"")</formula>
    </cfRule>
  </conditionalFormatting>
  <conditionalFormatting sqref="D2234:E2237">
    <cfRule type="expression" dxfId="3" priority="589">
      <formula>AND(NOT(HasFormula(XEZ2234)),XEZ2234&lt;&gt;"")</formula>
    </cfRule>
  </conditionalFormatting>
  <conditionalFormatting sqref="I2234:L2237">
    <cfRule type="expression" dxfId="4" priority="594">
      <formula>AND(NOT(HasFormula(E2235)),E2235&lt;&gt;"")</formula>
    </cfRule>
    <cfRule type="expression" dxfId="3" priority="595">
      <formula>AND(NOT(HasFormula(A2234)),A2234&lt;&gt;"")</formula>
    </cfRule>
  </conditionalFormatting>
  <conditionalFormatting sqref="L2234:L2237 N2234:O2237">
    <cfRule type="containsText" dxfId="1" priority="585" operator="between" text="送货车型9.6米">
      <formula>NOT(ISERROR(SEARCH("送货车型9.6米",L2234)))</formula>
    </cfRule>
  </conditionalFormatting>
  <conditionalFormatting sqref="I2247:L2249">
    <cfRule type="expression" dxfId="4" priority="8024">
      <formula>AND(NOT(HasFormula(E2252)),E2252&lt;&gt;"")</formula>
    </cfRule>
    <cfRule type="expression" dxfId="3" priority="8025">
      <formula>AND(NOT(HasFormula(A2247)),A2247&lt;&gt;"")</formula>
    </cfRule>
  </conditionalFormatting>
  <conditionalFormatting sqref="D2270:E2277">
    <cfRule type="expression" dxfId="3" priority="572">
      <formula>AND(NOT(HasFormula(XEZ2270)),XEZ2270&lt;&gt;"")</formula>
    </cfRule>
  </conditionalFormatting>
  <conditionalFormatting sqref="I2270:L2277">
    <cfRule type="expression" dxfId="4" priority="575">
      <formula>AND(NOT(HasFormula(E2271)),E2271&lt;&gt;"")</formula>
    </cfRule>
    <cfRule type="expression" dxfId="3" priority="576">
      <formula>AND(NOT(HasFormula(A2270)),A2270&lt;&gt;"")</formula>
    </cfRule>
  </conditionalFormatting>
  <conditionalFormatting sqref="L2270:L2277 N2270:O2277">
    <cfRule type="containsText" dxfId="1" priority="569" operator="between" text="送货车型9.6米">
      <formula>NOT(ISERROR(SEARCH("送货车型9.6米",L2270)))</formula>
    </cfRule>
  </conditionalFormatting>
  <conditionalFormatting sqref="H2306:H2322 H2324:H2335">
    <cfRule type="expression" dxfId="4" priority="542">
      <formula>AND(NOT(HasFormula(D2307)),D2307&lt;&gt;"")</formula>
    </cfRule>
    <cfRule type="expression" dxfId="3" priority="543">
      <formula>AND(NOT(HasFormula(XFD2306)),XFD2306&lt;&gt;"")</formula>
    </cfRule>
  </conditionalFormatting>
  <conditionalFormatting sqref="N2337:O2337 L2337">
    <cfRule type="containsText" dxfId="1" priority="546" operator="between" text="送货车型9.6米">
      <formula>NOT(ISERROR(SEARCH("送货车型9.6米",L2337)))</formula>
    </cfRule>
  </conditionalFormatting>
  <conditionalFormatting sqref="N2338:O2338 L2338">
    <cfRule type="containsText" dxfId="1" priority="530" operator="between" text="送货车型9.6米">
      <formula>NOT(ISERROR(SEARCH("送货车型9.6米",L2338)))</formula>
    </cfRule>
  </conditionalFormatting>
  <conditionalFormatting sqref="D2349:E2349 E2350:E2351">
    <cfRule type="expression" dxfId="3" priority="518">
      <formula>AND(NOT(HasFormula(XEZ2349)),XEZ2349&lt;&gt;"")</formula>
    </cfRule>
  </conditionalFormatting>
  <conditionalFormatting sqref="N2349:O2349 L2349">
    <cfRule type="containsText" dxfId="1" priority="515" operator="between" text="送货车型9.6米">
      <formula>NOT(ISERROR(SEARCH("送货车型9.6米",L2349)))</formula>
    </cfRule>
  </conditionalFormatting>
  <conditionalFormatting sqref="H2522:H2528 H2535:H2547">
    <cfRule type="expression" dxfId="4" priority="494">
      <formula>AND(NOT(HasFormula(D2523)),D2523&lt;&gt;"")</formula>
    </cfRule>
    <cfRule type="expression" dxfId="3" priority="495">
      <formula>AND(NOT(HasFormula(XFD2522)),XFD2522&lt;&gt;"")</formula>
    </cfRule>
  </conditionalFormatting>
  <conditionalFormatting sqref="I2529:L2532">
    <cfRule type="expression" dxfId="4" priority="8134">
      <formula>AND(NOT(HasFormula(E2533)),E2533&lt;&gt;"")</formula>
    </cfRule>
    <cfRule type="expression" dxfId="3" priority="8135">
      <formula>AND(NOT(HasFormula(A2529)),A2529&lt;&gt;"")</formula>
    </cfRule>
  </conditionalFormatting>
  <conditionalFormatting sqref="I2602:L2603">
    <cfRule type="expression" dxfId="4" priority="8158">
      <formula>AND(NOT(HasFormula(E2605)),E2605&lt;&gt;"")</formula>
    </cfRule>
    <cfRule type="expression" dxfId="3" priority="8159">
      <formula>AND(NOT(HasFormula(A2602)),A2602&lt;&gt;"")</formula>
    </cfRule>
  </conditionalFormatting>
  <conditionalFormatting sqref="H2665:H2757 H2647:H2649">
    <cfRule type="expression" dxfId="4" priority="8188">
      <formula>AND(NOT(HasFormula(#REF!)),#REF!&lt;&gt;"")</formula>
    </cfRule>
    <cfRule type="expression" dxfId="3" priority="8189">
      <formula>AND(NOT(HasFormula(XFD2647)),XFD2647&lt;&gt;"")</formula>
    </cfRule>
  </conditionalFormatting>
  <conditionalFormatting sqref="I2725:L2726">
    <cfRule type="expression" dxfId="4" priority="8225">
      <formula>AND(NOT(HasFormula(E2727)),E2727&lt;&gt;"")</formula>
    </cfRule>
    <cfRule type="expression" dxfId="3" priority="8226">
      <formula>AND(NOT(HasFormula(A2725)),A2725&lt;&gt;"")</formula>
    </cfRule>
  </conditionalFormatting>
  <conditionalFormatting sqref="D2758:E2761">
    <cfRule type="expression" dxfId="3" priority="444">
      <formula>AND(NOT(HasFormula(XEZ2758)),XEZ2758&lt;&gt;"")</formula>
    </cfRule>
  </conditionalFormatting>
  <conditionalFormatting sqref="I2758:L2761">
    <cfRule type="expression" dxfId="3" priority="448">
      <formula>AND(NOT(HasFormula(A2758)),A2758&lt;&gt;"")</formula>
    </cfRule>
    <cfRule type="expression" dxfId="4" priority="447">
      <formula>AND(NOT(HasFormula(E2759)),E2759&lt;&gt;"")</formula>
    </cfRule>
  </conditionalFormatting>
  <conditionalFormatting sqref="L2758:O2761">
    <cfRule type="containsText" dxfId="1" priority="441" operator="between" text="送货车型9.6米">
      <formula>NOT(ISERROR(SEARCH("送货车型9.6米",L2758)))</formula>
    </cfRule>
  </conditionalFormatting>
  <conditionalFormatting sqref="I2768:L2769">
    <cfRule type="expression" dxfId="4" priority="8255">
      <formula>AND(NOT(HasFormula(E2770)),E2770&lt;&gt;"")</formula>
    </cfRule>
    <cfRule type="expression" dxfId="3" priority="8256">
      <formula>AND(NOT(HasFormula(A2768)),A2768&lt;&gt;"")</formula>
    </cfRule>
  </conditionalFormatting>
  <conditionalFormatting sqref="I2771:L2772">
    <cfRule type="expression" dxfId="4" priority="8233">
      <formula>AND(NOT(HasFormula(#REF!)),#REF!&lt;&gt;"")</formula>
    </cfRule>
    <cfRule type="expression" dxfId="3" priority="8234">
      <formula>AND(NOT(HasFormula(A2771)),A2771&lt;&gt;"")</formula>
    </cfRule>
  </conditionalFormatting>
  <conditionalFormatting sqref="I2796:L2797">
    <cfRule type="expression" dxfId="4" priority="8249">
      <formula>AND(NOT(HasFormula(E2798)),E2798&lt;&gt;"")</formula>
    </cfRule>
    <cfRule type="expression" dxfId="3" priority="8250">
      <formula>AND(NOT(HasFormula(A2796)),A2796&lt;&gt;"")</formula>
    </cfRule>
  </conditionalFormatting>
  <conditionalFormatting sqref="L2891 I2891">
    <cfRule type="expression" dxfId="4" priority="8415">
      <formula>AND(NOT(HasFormula(#REF!)),#REF!&lt;&gt;"")</formula>
    </cfRule>
    <cfRule type="expression" dxfId="3" priority="8416">
      <formula>AND(NOT(HasFormula(A2891)),A2891&lt;&gt;"")</formula>
    </cfRule>
  </conditionalFormatting>
  <conditionalFormatting sqref="J2892:K2899">
    <cfRule type="expression" dxfId="4" priority="8327">
      <formula>AND(NOT(HasFormula(#REF!)),#REF!&lt;&gt;"")</formula>
    </cfRule>
    <cfRule type="expression" dxfId="3" priority="8328">
      <formula>AND(NOT(HasFormula(B2892)),B2892&lt;&gt;"")</formula>
    </cfRule>
  </conditionalFormatting>
  <conditionalFormatting sqref="I2906:L2907">
    <cfRule type="expression" dxfId="4" priority="8341">
      <formula>AND(NOT(HasFormula(E2908)),E2908&lt;&gt;"")</formula>
    </cfRule>
    <cfRule type="expression" dxfId="3" priority="8342">
      <formula>AND(NOT(HasFormula(A2906)),A2906&lt;&gt;"")</formula>
    </cfRule>
  </conditionalFormatting>
  <conditionalFormatting sqref="I2924:L2925">
    <cfRule type="expression" dxfId="4" priority="8335">
      <formula>AND(NOT(HasFormula(E2926)),E2926&lt;&gt;"")</formula>
    </cfRule>
    <cfRule type="expression" dxfId="3" priority="8336">
      <formula>AND(NOT(HasFormula(A2924)),A2924&lt;&gt;"")</formula>
    </cfRule>
  </conditionalFormatting>
  <conditionalFormatting sqref="D2949:E2953">
    <cfRule type="expression" dxfId="3" priority="419">
      <formula>AND(NOT(HasFormula(XEZ2949)),XEZ2949&lt;&gt;"")</formula>
    </cfRule>
  </conditionalFormatting>
  <conditionalFormatting sqref="I2949:L2953">
    <cfRule type="expression" dxfId="4" priority="424">
      <formula>AND(NOT(HasFormula(E2950)),E2950&lt;&gt;"")</formula>
    </cfRule>
    <cfRule type="expression" dxfId="3" priority="425">
      <formula>AND(NOT(HasFormula(A2949)),A2949&lt;&gt;"")</formula>
    </cfRule>
  </conditionalFormatting>
  <conditionalFormatting sqref="L2949:O2953">
    <cfRule type="containsText" dxfId="1" priority="415" operator="between" text="送货车型9.6米">
      <formula>NOT(ISERROR(SEARCH("送货车型9.6米",L2949)))</formula>
    </cfRule>
  </conditionalFormatting>
  <conditionalFormatting sqref="D2958:E2960">
    <cfRule type="expression" dxfId="3" priority="405">
      <formula>AND(NOT(HasFormula(XEZ2958)),XEZ2958&lt;&gt;"")</formula>
    </cfRule>
  </conditionalFormatting>
  <conditionalFormatting sqref="I2958:L2960">
    <cfRule type="expression" dxfId="4" priority="408">
      <formula>AND(NOT(HasFormula(E2959)),E2959&lt;&gt;"")</formula>
    </cfRule>
    <cfRule type="expression" dxfId="3" priority="409">
      <formula>AND(NOT(HasFormula(A2958)),A2958&lt;&gt;"")</formula>
    </cfRule>
  </conditionalFormatting>
  <conditionalFormatting sqref="L2958:O2960">
    <cfRule type="containsText" dxfId="1" priority="401" operator="between" text="送货车型9.6米">
      <formula>NOT(ISERROR(SEARCH("送货车型9.6米",L2958)))</formula>
    </cfRule>
  </conditionalFormatting>
  <conditionalFormatting sqref="I2966:L2967">
    <cfRule type="expression" dxfId="4" priority="8395">
      <formula>AND(NOT(HasFormula(E2968)),E2968&lt;&gt;"")</formula>
    </cfRule>
    <cfRule type="expression" dxfId="3" priority="8396">
      <formula>AND(NOT(HasFormula(A2966)),A2966&lt;&gt;"")</formula>
    </cfRule>
  </conditionalFormatting>
  <conditionalFormatting sqref="I2974:L2975">
    <cfRule type="expression" dxfId="4" priority="8399">
      <formula>AND(NOT(HasFormula(E2976)),E2976&lt;&gt;"")</formula>
    </cfRule>
    <cfRule type="expression" dxfId="3" priority="8400">
      <formula>AND(NOT(HasFormula(A2974)),A2974&lt;&gt;"")</formula>
    </cfRule>
  </conditionalFormatting>
  <conditionalFormatting sqref="D2996:E3002">
    <cfRule type="expression" dxfId="3" priority="387">
      <formula>AND(NOT(HasFormula(XEZ2996)),XEZ2996&lt;&gt;"")</formula>
    </cfRule>
  </conditionalFormatting>
  <conditionalFormatting sqref="D2996:D2998 D3000:D3002">
    <cfRule type="expression" dxfId="4" priority="386">
      <formula>AND(NOT(HasFormula(XFD2997)),XFD2997&lt;&gt;"")</formula>
    </cfRule>
  </conditionalFormatting>
  <conditionalFormatting sqref="E2996:E2998 E3000:E3002">
    <cfRule type="expression" dxfId="4" priority="392">
      <formula>AND(NOT(HasFormula(A2997)),A2997&lt;&gt;"")</formula>
    </cfRule>
  </conditionalFormatting>
  <conditionalFormatting sqref="I2996:L2998 I3000:L3002">
    <cfRule type="expression" dxfId="4" priority="390">
      <formula>AND(NOT(HasFormula(E2997)),E2997&lt;&gt;"")</formula>
    </cfRule>
    <cfRule type="expression" dxfId="3" priority="391">
      <formula>AND(NOT(HasFormula(A2996)),A2996&lt;&gt;"")</formula>
    </cfRule>
  </conditionalFormatting>
  <conditionalFormatting sqref="L2996:O3002">
    <cfRule type="containsText" dxfId="1" priority="384" operator="between" text="送货车型9.6米">
      <formula>NOT(ISERROR(SEARCH("送货车型9.6米",L2996)))</formula>
    </cfRule>
  </conditionalFormatting>
  <conditionalFormatting sqref="D3025 D3042">
    <cfRule type="expression" dxfId="4" priority="8419">
      <formula>AND(NOT(HasFormula(#REF!)),#REF!&lt;&gt;"")</formula>
    </cfRule>
  </conditionalFormatting>
  <conditionalFormatting sqref="E3025 E3042">
    <cfRule type="expression" dxfId="4" priority="8420">
      <formula>AND(NOT(HasFormula(#REF!)),#REF!&lt;&gt;"")</formula>
    </cfRule>
  </conditionalFormatting>
  <conditionalFormatting sqref="I3025:L3025 I3042:L3042">
    <cfRule type="expression" dxfId="4" priority="8421">
      <formula>AND(NOT(HasFormula(#REF!)),#REF!&lt;&gt;"")</formula>
    </cfRule>
    <cfRule type="expression" dxfId="3" priority="8422">
      <formula>AND(NOT(HasFormula(A3025)),A3025&lt;&gt;"")</formula>
    </cfRule>
  </conditionalFormatting>
  <conditionalFormatting sqref="D3026:E3028">
    <cfRule type="expression" dxfId="3" priority="362">
      <formula>AND(NOT(HasFormula(XEZ3026)),XEZ3026&lt;&gt;"")</formula>
    </cfRule>
  </conditionalFormatting>
  <conditionalFormatting sqref="I3026:L3027">
    <cfRule type="expression" dxfId="4" priority="365">
      <formula>AND(NOT(HasFormula(E3027)),E3027&lt;&gt;"")</formula>
    </cfRule>
    <cfRule type="expression" dxfId="3" priority="366">
      <formula>AND(NOT(HasFormula(A3026)),A3026&lt;&gt;"")</formula>
    </cfRule>
  </conditionalFormatting>
  <conditionalFormatting sqref="L3026:O3028">
    <cfRule type="containsText" dxfId="1" priority="359" operator="between" text="送货车型9.6米">
      <formula>NOT(ISERROR(SEARCH("送货车型9.6米",L3026)))</formula>
    </cfRule>
  </conditionalFormatting>
  <conditionalFormatting sqref="D3043:E3048">
    <cfRule type="expression" dxfId="3" priority="285">
      <formula>AND(NOT(HasFormula(XEZ3043)),XEZ3043&lt;&gt;"")</formula>
    </cfRule>
  </conditionalFormatting>
  <conditionalFormatting sqref="D3043:D3044 D3046:D3048">
    <cfRule type="expression" dxfId="4" priority="284">
      <formula>AND(NOT(HasFormula(XFD3044)),XFD3044&lt;&gt;"")</formula>
    </cfRule>
  </conditionalFormatting>
  <conditionalFormatting sqref="E3043:E3044 E3046:E3048">
    <cfRule type="expression" dxfId="4" priority="290">
      <formula>AND(NOT(HasFormula(A3044)),A3044&lt;&gt;"")</formula>
    </cfRule>
  </conditionalFormatting>
  <conditionalFormatting sqref="I3043:L3044 I3046:L3048">
    <cfRule type="expression" dxfId="4" priority="288">
      <formula>AND(NOT(HasFormula(E3044)),E3044&lt;&gt;"")</formula>
    </cfRule>
    <cfRule type="expression" dxfId="3" priority="289">
      <formula>AND(NOT(HasFormula(A3043)),A3043&lt;&gt;"")</formula>
    </cfRule>
  </conditionalFormatting>
  <conditionalFormatting sqref="L3043:L3048 N3043:O3048">
    <cfRule type="containsText" dxfId="1" priority="282" operator="between" text="送货车型9.6米">
      <formula>NOT(ISERROR(SEARCH("送货车型9.6米",L3043)))</formula>
    </cfRule>
  </conditionalFormatting>
  <conditionalFormatting sqref="D3049:E3051">
    <cfRule type="expression" dxfId="3" priority="298">
      <formula>AND(NOT(HasFormula(XEZ3049)),XEZ3049&lt;&gt;"")</formula>
    </cfRule>
  </conditionalFormatting>
  <conditionalFormatting sqref="D3049 D3051">
    <cfRule type="expression" dxfId="4" priority="297">
      <formula>AND(NOT(HasFormula(XFD3050)),XFD3050&lt;&gt;"")</formula>
    </cfRule>
  </conditionalFormatting>
  <conditionalFormatting sqref="E3049 E3051">
    <cfRule type="expression" dxfId="4" priority="303">
      <formula>AND(NOT(HasFormula(A3050)),A3050&lt;&gt;"")</formula>
    </cfRule>
  </conditionalFormatting>
  <conditionalFormatting sqref="I3049:L3049 I3051:L3051">
    <cfRule type="expression" dxfId="4" priority="301">
      <formula>AND(NOT(HasFormula(E3050)),E3050&lt;&gt;"")</formula>
    </cfRule>
    <cfRule type="expression" dxfId="3" priority="302">
      <formula>AND(NOT(HasFormula(A3049)),A3049&lt;&gt;"")</formula>
    </cfRule>
  </conditionalFormatting>
  <conditionalFormatting sqref="L3049:O3051">
    <cfRule type="containsText" dxfId="1" priority="295" operator="between" text="送货车型9.6米">
      <formula>NOT(ISERROR(SEARCH("送货车型9.6米",L3049)))</formula>
    </cfRule>
  </conditionalFormatting>
  <conditionalFormatting sqref="D3052:D3053 D3055:D3056">
    <cfRule type="expression" dxfId="2" priority="309">
      <formula>AND(NOT(_xlfn.ISFORMULA(D3052)),D3052&lt;&gt;"")</formula>
    </cfRule>
    <cfRule type="expression" dxfId="4" priority="310">
      <formula>AND(NOT(HasFormula(XFD3053)),XFD3053&lt;&gt;"")</formula>
    </cfRule>
  </conditionalFormatting>
  <conditionalFormatting sqref="D3052:E3056 D3057:D3058">
    <cfRule type="expression" dxfId="3" priority="311">
      <formula>AND(NOT(HasFormula(XEZ3052)),XEZ3052&lt;&gt;"")</formula>
    </cfRule>
  </conditionalFormatting>
  <conditionalFormatting sqref="E3052:E3053 E3056">
    <cfRule type="expression" dxfId="4" priority="316">
      <formula>AND(NOT(HasFormula(A3053)),A3053&lt;&gt;"")</formula>
    </cfRule>
  </conditionalFormatting>
  <conditionalFormatting sqref="I3052:L3053 J3055:L3056">
    <cfRule type="expression" dxfId="4" priority="314">
      <formula>AND(NOT(HasFormula(E3053)),E3053&lt;&gt;"")</formula>
    </cfRule>
    <cfRule type="expression" dxfId="3" priority="315">
      <formula>AND(NOT(HasFormula(A3052)),A3052&lt;&gt;"")</formula>
    </cfRule>
  </conditionalFormatting>
  <conditionalFormatting sqref="L3052:L3053 N3052:O3053 L3054:O3058">
    <cfRule type="containsText" dxfId="1" priority="308" operator="between" text="送货车型9.6米">
      <formula>NOT(ISERROR(SEARCH("送货车型9.6米",L3052)))</formula>
    </cfRule>
  </conditionalFormatting>
  <conditionalFormatting sqref="I3057:L3058">
    <cfRule type="expression" dxfId="4" priority="8456">
      <formula>AND(NOT(HasFormula(E3059)),E3059&lt;&gt;"")</formula>
    </cfRule>
    <cfRule type="expression" dxfId="3" priority="8457">
      <formula>AND(NOT(HasFormula(A3057)),A3057&lt;&gt;"")</formula>
    </cfRule>
  </conditionalFormatting>
  <conditionalFormatting sqref="D3075:E3088">
    <cfRule type="expression" dxfId="3" priority="254">
      <formula>AND(NOT(HasFormula(XEZ3075)),XEZ3075&lt;&gt;"")</formula>
    </cfRule>
  </conditionalFormatting>
  <conditionalFormatting sqref="I3078:L3087">
    <cfRule type="expression" dxfId="4" priority="8452">
      <formula>AND(NOT(HasFormula(E3089)),E3089&lt;&gt;"")</formula>
    </cfRule>
    <cfRule type="expression" dxfId="3" priority="8453">
      <formula>AND(NOT(HasFormula(A3078)),A3078&lt;&gt;"")</formula>
    </cfRule>
  </conditionalFormatting>
  <conditionalFormatting sqref="I3141:L3142">
    <cfRule type="expression" dxfId="4" priority="8500">
      <formula>AND(NOT(HasFormula(E3143)),E3143&lt;&gt;"")</formula>
    </cfRule>
    <cfRule type="expression" dxfId="3" priority="8501">
      <formula>AND(NOT(HasFormula(A3141)),A3141&lt;&gt;"")</formula>
    </cfRule>
  </conditionalFormatting>
  <conditionalFormatting sqref="D3184:D3204 D3214:D3227">
    <cfRule type="expression" dxfId="4" priority="205">
      <formula>AND(NOT(HasFormula(XFD3185)),XFD3185&lt;&gt;"")</formula>
    </cfRule>
  </conditionalFormatting>
  <conditionalFormatting sqref="D3184:E3227">
    <cfRule type="expression" dxfId="3" priority="206">
      <formula>AND(NOT(HasFormula(XEZ3184)),XEZ3184&lt;&gt;"")</formula>
    </cfRule>
  </conditionalFormatting>
  <conditionalFormatting sqref="E3184:E3204 E3214:E3227">
    <cfRule type="expression" dxfId="4" priority="213">
      <formula>AND(NOT(HasFormula(A3185)),A3185&lt;&gt;"")</formula>
    </cfRule>
  </conditionalFormatting>
  <conditionalFormatting sqref="I3184:L3204 I3214:L3227">
    <cfRule type="expression" dxfId="4" priority="211">
      <formula>AND(NOT(HasFormula(E3185)),E3185&lt;&gt;"")</formula>
    </cfRule>
    <cfRule type="expression" dxfId="3" priority="212">
      <formula>AND(NOT(HasFormula(A3184)),A3184&lt;&gt;"")</formula>
    </cfRule>
  </conditionalFormatting>
  <conditionalFormatting sqref="L3184:O3227">
    <cfRule type="containsText" dxfId="1" priority="202" operator="between" text="送货车型9.6米">
      <formula>NOT(ISERROR(SEARCH("送货车型9.6米",L3184)))</formula>
    </cfRule>
  </conditionalFormatting>
  <conditionalFormatting sqref="I3212:L3213">
    <cfRule type="expression" dxfId="4" priority="8540">
      <formula>AND(NOT(HasFormula(E3214)),E3214&lt;&gt;"")</formula>
    </cfRule>
    <cfRule type="expression" dxfId="3" priority="8541">
      <formula>AND(NOT(HasFormula(A3212)),A3212&lt;&gt;"")</formula>
    </cfRule>
  </conditionalFormatting>
  <conditionalFormatting sqref="I3284:L3285">
    <cfRule type="expression" dxfId="4" priority="8548">
      <formula>AND(NOT(HasFormula(#REF!)),#REF!&lt;&gt;"")</formula>
    </cfRule>
    <cfRule type="expression" dxfId="3" priority="8549">
      <formula>AND(NOT(HasFormula(A3284)),A3284&lt;&gt;"")</formula>
    </cfRule>
  </conditionalFormatting>
  <conditionalFormatting sqref="I3322:L3323">
    <cfRule type="expression" dxfId="4" priority="8554">
      <formula>AND(NOT(HasFormula(E3324)),E3324&lt;&gt;"")</formula>
    </cfRule>
    <cfRule type="expression" dxfId="3" priority="8555">
      <formula>AND(NOT(HasFormula(A3322)),A3322&lt;&gt;"")</formula>
    </cfRule>
  </conditionalFormatting>
  <conditionalFormatting sqref="I3330:L3331">
    <cfRule type="expression" dxfId="4" priority="8580">
      <formula>AND(NOT(HasFormula(E3332)),E3332&lt;&gt;"")</formula>
    </cfRule>
    <cfRule type="expression" dxfId="3" priority="8581">
      <formula>AND(NOT(HasFormula(A3330)),A3330&lt;&gt;"")</formula>
    </cfRule>
  </conditionalFormatting>
  <conditionalFormatting sqref="I3346:L3347">
    <cfRule type="expression" dxfId="4" priority="8584">
      <formula>AND(NOT(HasFormula(E3348)),E3348&lt;&gt;"")</formula>
    </cfRule>
    <cfRule type="expression" dxfId="3" priority="8585">
      <formula>AND(NOT(HasFormula(A3346)),A3346&lt;&gt;"")</formula>
    </cfRule>
  </conditionalFormatting>
  <conditionalFormatting sqref="D3469 D3481">
    <cfRule type="expression" dxfId="4" priority="8682">
      <formula>AND(NOT(HasFormula(#REF!)),#REF!&lt;&gt;"")</formula>
    </cfRule>
  </conditionalFormatting>
  <conditionalFormatting sqref="E3469 E3481">
    <cfRule type="expression" dxfId="4" priority="8683">
      <formula>AND(NOT(HasFormula(#REF!)),#REF!&lt;&gt;"")</formula>
    </cfRule>
  </conditionalFormatting>
  <conditionalFormatting sqref="H3469 H3481:H3487">
    <cfRule type="expression" dxfId="4" priority="8680">
      <formula>AND(NOT(HasFormula(#REF!)),#REF!&lt;&gt;"")</formula>
    </cfRule>
    <cfRule type="expression" dxfId="3" priority="8681">
      <formula>AND(NOT(HasFormula(XFD3469)),XFD3469&lt;&gt;"")</formula>
    </cfRule>
  </conditionalFormatting>
  <conditionalFormatting sqref="I3469:L3469 I3481:L3481">
    <cfRule type="expression" dxfId="4" priority="8684">
      <formula>AND(NOT(HasFormula(#REF!)),#REF!&lt;&gt;"")</formula>
    </cfRule>
    <cfRule type="expression" dxfId="3" priority="8685">
      <formula>AND(NOT(HasFormula(A3469)),A3469&lt;&gt;"")</formula>
    </cfRule>
  </conditionalFormatting>
  <conditionalFormatting sqref="I3540:L3541">
    <cfRule type="expression" dxfId="4" priority="8744">
      <formula>AND(NOT(HasFormula(E3542)),E3542&lt;&gt;"")</formula>
    </cfRule>
    <cfRule type="expression" dxfId="3" priority="8745">
      <formula>AND(NOT(HasFormula(A3540)),A3540&lt;&gt;"")</formula>
    </cfRule>
  </conditionalFormatting>
  <conditionalFormatting sqref="I3569:L3570">
    <cfRule type="expression" dxfId="4" priority="8756">
      <formula>AND(NOT(HasFormula(E3572)),E3572&lt;&gt;"")</formula>
    </cfRule>
    <cfRule type="expression" dxfId="3" priority="8757">
      <formula>AND(NOT(HasFormula(A3569)),A3569&lt;&gt;"")</formula>
    </cfRule>
  </conditionalFormatting>
  <conditionalFormatting sqref="I3604:L3605">
    <cfRule type="expression" dxfId="4" priority="8780">
      <formula>AND(NOT(HasFormula(E3606)),E3606&lt;&gt;"")</formula>
    </cfRule>
    <cfRule type="expression" dxfId="3" priority="8781">
      <formula>AND(NOT(HasFormula(A3604)),A3604&lt;&gt;"")</formula>
    </cfRule>
  </conditionalFormatting>
  <conditionalFormatting sqref="I3609:L3610">
    <cfRule type="expression" dxfId="4" priority="8798">
      <formula>AND(NOT(HasFormula(E3611)),E3611&lt;&gt;"")</formula>
    </cfRule>
    <cfRule type="expression" dxfId="3" priority="8799">
      <formula>AND(NOT(HasFormula(A3609)),A3609&lt;&gt;"")</formula>
    </cfRule>
  </conditionalFormatting>
  <conditionalFormatting sqref="I3617:L3618">
    <cfRule type="expression" dxfId="4" priority="8806">
      <formula>AND(NOT(HasFormula(E3619)),E3619&lt;&gt;"")</formula>
    </cfRule>
    <cfRule type="expression" dxfId="3" priority="8807">
      <formula>AND(NOT(HasFormula(A3617)),A3617&lt;&gt;"")</formula>
    </cfRule>
  </conditionalFormatting>
  <conditionalFormatting sqref="I3627:L3628">
    <cfRule type="expression" dxfId="4" priority="8818">
      <formula>AND(NOT(HasFormula(E3629)),E3629&lt;&gt;"")</formula>
    </cfRule>
    <cfRule type="expression" dxfId="3" priority="8819">
      <formula>AND(NOT(HasFormula(A3627)),A3627&lt;&gt;"")</formula>
    </cfRule>
  </conditionalFormatting>
  <conditionalFormatting sqref="I3630:L3633">
    <cfRule type="expression" dxfId="4" priority="8824">
      <formula>AND(NOT(HasFormula(E3634)),E3634&lt;&gt;"")</formula>
    </cfRule>
    <cfRule type="expression" dxfId="3" priority="8825">
      <formula>AND(NOT(HasFormula(A3630)),A3630&lt;&gt;"")</formula>
    </cfRule>
  </conditionalFormatting>
  <conditionalFormatting sqref="I3673:L3674">
    <cfRule type="expression" dxfId="4" priority="8842">
      <formula>AND(NOT(HasFormula(E3679)),E3679&lt;&gt;"")</formula>
    </cfRule>
    <cfRule type="expression" dxfId="3" priority="8843">
      <formula>AND(NOT(HasFormula(A3673)),A3673&lt;&gt;"")</formula>
    </cfRule>
  </conditionalFormatting>
  <conditionalFormatting sqref="I3675:L3678">
    <cfRule type="expression" dxfId="4" priority="8840">
      <formula>AND(NOT(HasFormula(E3679)),E3679&lt;&gt;"")</formula>
    </cfRule>
    <cfRule type="expression" dxfId="3" priority="8841">
      <formula>AND(NOT(HasFormula(A3675)),A3675&lt;&gt;"")</formula>
    </cfRule>
  </conditionalFormatting>
  <conditionalFormatting sqref="D3723:D3724 D3727">
    <cfRule type="expression" dxfId="4" priority="8846">
      <formula>AND(NOT(HasFormula(#REF!)),#REF!&lt;&gt;"")</formula>
    </cfRule>
  </conditionalFormatting>
  <conditionalFormatting sqref="E3723:E3724 E3727">
    <cfRule type="expression" dxfId="4" priority="8847">
      <formula>AND(NOT(HasFormula(#REF!)),#REF!&lt;&gt;"")</formula>
    </cfRule>
  </conditionalFormatting>
  <conditionalFormatting sqref="H3723:H3724 H3727">
    <cfRule type="expression" dxfId="4" priority="8844">
      <formula>AND(NOT(HasFormula(#REF!)),#REF!&lt;&gt;"")</formula>
    </cfRule>
    <cfRule type="expression" dxfId="3" priority="8845">
      <formula>AND(NOT(HasFormula(XFD3723)),XFD3723&lt;&gt;"")</formula>
    </cfRule>
  </conditionalFormatting>
  <conditionalFormatting sqref="I3723:L3724 I3727:L3727">
    <cfRule type="expression" dxfId="4" priority="8848">
      <formula>AND(NOT(HasFormula(#REF!)),#REF!&lt;&gt;"")</formula>
    </cfRule>
    <cfRule type="expression" dxfId="3" priority="8849">
      <formula>AND(NOT(HasFormula(A3723)),A3723&lt;&gt;"")</formula>
    </cfRule>
  </conditionalFormatting>
  <conditionalFormatting sqref="I3852:L3853">
    <cfRule type="expression" dxfId="4" priority="8914">
      <formula>AND(NOT(HasFormula(E3854)),E3854&lt;&gt;"")</formula>
    </cfRule>
    <cfRule type="expression" dxfId="3" priority="8915">
      <formula>AND(NOT(HasFormula(A3852)),A3852&lt;&gt;"")</formula>
    </cfRule>
  </conditionalFormatting>
  <conditionalFormatting sqref="I3876:L3877">
    <cfRule type="expression" dxfId="4" priority="8908">
      <formula>AND(NOT(HasFormula(#REF!)),#REF!&lt;&gt;"")</formula>
    </cfRule>
    <cfRule type="expression" dxfId="3" priority="8909">
      <formula>AND(NOT(HasFormula(A3876)),A3876&lt;&gt;"")</formula>
    </cfRule>
  </conditionalFormatting>
  <conditionalFormatting sqref="I3911:L3913">
    <cfRule type="expression" dxfId="4" priority="8932">
      <formula>AND(NOT(HasFormula(#REF!)),#REF!&lt;&gt;"")</formula>
    </cfRule>
    <cfRule type="expression" dxfId="3" priority="8933">
      <formula>AND(NOT(HasFormula(A3911)),A3911&lt;&gt;"")</formula>
    </cfRule>
  </conditionalFormatting>
  <conditionalFormatting sqref="D4067:E4067 D4068:E4068">
    <cfRule type="expression" dxfId="3" priority="118">
      <formula>AND(NOT(HasFormula(XEZ4067)),XEZ4067&lt;&gt;"")</formula>
    </cfRule>
  </conditionalFormatting>
  <conditionalFormatting sqref="D4067 D4068">
    <cfRule type="expression" dxfId="4" priority="117">
      <formula>AND(NOT(HasFormula(XFD4068)),XFD4068&lt;&gt;"")</formula>
    </cfRule>
    <cfRule type="expression" dxfId="2" priority="115">
      <formula>AND(NOT(_xlfn.ISFORMULA(D4067)),D4067&lt;&gt;"")</formula>
    </cfRule>
  </conditionalFormatting>
  <conditionalFormatting sqref="E4067 E4068">
    <cfRule type="expression" dxfId="4" priority="125">
      <formula>AND(NOT(HasFormula(A4068)),A4068&lt;&gt;"")</formula>
    </cfRule>
  </conditionalFormatting>
  <conditionalFormatting sqref="F4067 F4068">
    <cfRule type="containsText" dxfId="5" priority="120" operator="between" text="HRB500E">
      <formula>NOT(ISERROR(SEARCH("HRB500E",F4067)))</formula>
    </cfRule>
    <cfRule type="containsText" dxfId="6" priority="119" operator="between" text="12m">
      <formula>NOT(ISERROR(SEARCH("12m",F4067)))</formula>
    </cfRule>
  </conditionalFormatting>
  <conditionalFormatting sqref="I4067:L4067 I4068:L4068">
    <cfRule type="expression" dxfId="3" priority="124">
      <formula>AND(NOT(HasFormula(A4067)),A4067&lt;&gt;"")</formula>
    </cfRule>
    <cfRule type="expression" dxfId="4" priority="123">
      <formula>AND(NOT(HasFormula(E4068)),E4068&lt;&gt;"")</formula>
    </cfRule>
  </conditionalFormatting>
  <conditionalFormatting sqref="L4067:O4067 L4068:O4068">
    <cfRule type="containsText" dxfId="1" priority="114" operator="between" text="送货车型9.6米">
      <formula>NOT(ISERROR(SEARCH("送货车型9.6米",L4067)))</formula>
    </cfRule>
  </conditionalFormatting>
  <conditionalFormatting sqref="I4087:L4088">
    <cfRule type="expression" dxfId="4" priority="8944">
      <formula>AND(NOT(HasFormula(E4089)),E4089&lt;&gt;"")</formula>
    </cfRule>
    <cfRule type="expression" dxfId="3" priority="8945">
      <formula>AND(NOT(HasFormula(A4087)),A4087&lt;&gt;"")</formula>
    </cfRule>
  </conditionalFormatting>
  <conditionalFormatting sqref="H4125:H4155 H4159:H4160">
    <cfRule type="expression" dxfId="4" priority="89">
      <formula>AND(NOT(HasFormula(D4126)),D4126&lt;&gt;"")</formula>
    </cfRule>
    <cfRule type="expression" dxfId="3" priority="90">
      <formula>AND(NOT(HasFormula(XFD4125)),XFD4125&lt;&gt;"")</formula>
    </cfRule>
  </conditionalFormatting>
  <conditionalFormatting sqref="D4148:E4149 D4150:E4150">
    <cfRule type="expression" dxfId="3" priority="103">
      <formula>AND(NOT(HasFormula(XEZ4148)),XEZ4148&lt;&gt;"")</formula>
    </cfRule>
  </conditionalFormatting>
  <conditionalFormatting sqref="D4148:D4149 D4150">
    <cfRule type="expression" dxfId="4" priority="102">
      <formula>AND(NOT(HasFormula(XFD4149)),XFD4149&lt;&gt;"")</formula>
    </cfRule>
    <cfRule type="expression" dxfId="2" priority="100">
      <formula>AND(NOT(_xlfn.ISFORMULA(D4148)),D4148&lt;&gt;"")</formula>
    </cfRule>
  </conditionalFormatting>
  <conditionalFormatting sqref="E4148:E4149 E4150">
    <cfRule type="expression" dxfId="4" priority="110">
      <formula>AND(NOT(HasFormula(A4149)),A4149&lt;&gt;"")</formula>
    </cfRule>
  </conditionalFormatting>
  <conditionalFormatting sqref="F4148:F4149 F4150">
    <cfRule type="containsText" dxfId="5" priority="105" operator="between" text="HRB500E">
      <formula>NOT(ISERROR(SEARCH("HRB500E",F4148)))</formula>
    </cfRule>
    <cfRule type="containsText" dxfId="6" priority="104" operator="between" text="12m">
      <formula>NOT(ISERROR(SEARCH("12m",F4148)))</formula>
    </cfRule>
  </conditionalFormatting>
  <conditionalFormatting sqref="I4148:L4149 I4150:L4150">
    <cfRule type="expression" dxfId="3" priority="109">
      <formula>AND(NOT(HasFormula(A4148)),A4148&lt;&gt;"")</formula>
    </cfRule>
    <cfRule type="expression" dxfId="4" priority="108">
      <formula>AND(NOT(HasFormula(E4149)),E4149&lt;&gt;"")</formula>
    </cfRule>
  </conditionalFormatting>
  <conditionalFormatting sqref="L4148:O4149 L4150:O4150">
    <cfRule type="containsText" dxfId="1" priority="99" operator="between" text="送货车型9.6米">
      <formula>NOT(ISERROR(SEARCH("送货车型9.6米",L4148)))</formula>
    </cfRule>
  </conditionalFormatting>
  <conditionalFormatting sqref="D4220:E4224">
    <cfRule type="expression" dxfId="3" priority="82">
      <formula>AND(NOT(HasFormula(XEZ4220)),XEZ4220&lt;&gt;"")</formula>
    </cfRule>
  </conditionalFormatting>
  <conditionalFormatting sqref="D4549 D4552 D4574">
    <cfRule type="expression" dxfId="4" priority="9066">
      <formula>AND(NOT(HasFormula(#REF!)),#REF!&lt;&gt;"")</formula>
    </cfRule>
  </conditionalFormatting>
  <conditionalFormatting sqref="E4549 E4552 E4574">
    <cfRule type="expression" dxfId="4" priority="9067">
      <formula>AND(NOT(HasFormula(#REF!)),#REF!&lt;&gt;"")</formula>
    </cfRule>
  </conditionalFormatting>
  <conditionalFormatting sqref="I4549:L4549 I4552:L4552 I4574:L4574">
    <cfRule type="expression" dxfId="4" priority="9068">
      <formula>AND(NOT(HasFormula(#REF!)),#REF!&lt;&gt;"")</formula>
    </cfRule>
    <cfRule type="expression" dxfId="3" priority="9069">
      <formula>AND(NOT(HasFormula(A4549)),A4549&lt;&gt;"")</formula>
    </cfRule>
  </conditionalFormatting>
  <conditionalFormatting sqref="I4633:L4634">
    <cfRule type="expression" dxfId="4" priority="9081">
      <formula>AND(NOT(HasFormula(E4635)),E4635&lt;&gt;"")</formula>
    </cfRule>
    <cfRule type="expression" dxfId="3" priority="9082">
      <formula>AND(NOT(HasFormula(A4633)),A4633&lt;&gt;"")</formula>
    </cfRule>
  </conditionalFormatting>
  <conditionalFormatting sqref="I4658:L4659">
    <cfRule type="expression" dxfId="4" priority="9115">
      <formula>AND(NOT(HasFormula(E4660)),E4660&lt;&gt;"")</formula>
    </cfRule>
    <cfRule type="expression" dxfId="3" priority="9116">
      <formula>AND(NOT(HasFormula(A4658)),A4658&lt;&gt;"")</formula>
    </cfRule>
  </conditionalFormatting>
  <conditionalFormatting sqref="D4702:D4704 D4725">
    <cfRule type="expression" dxfId="4" priority="9097">
      <formula>AND(NOT(HasFormula(#REF!)),#REF!&lt;&gt;"")</formula>
    </cfRule>
  </conditionalFormatting>
  <conditionalFormatting sqref="E4702:E4704 E4725">
    <cfRule type="expression" dxfId="4" priority="9098">
      <formula>AND(NOT(HasFormula(#REF!)),#REF!&lt;&gt;"")</formula>
    </cfRule>
  </conditionalFormatting>
  <conditionalFormatting sqref="H4702:H4704 H4725">
    <cfRule type="expression" dxfId="4" priority="9095">
      <formula>AND(NOT(HasFormula(#REF!)),#REF!&lt;&gt;"")</formula>
    </cfRule>
    <cfRule type="expression" dxfId="3" priority="9096">
      <formula>AND(NOT(HasFormula(XFD4702)),XFD4702&lt;&gt;"")</formula>
    </cfRule>
  </conditionalFormatting>
  <conditionalFormatting sqref="I4702:L4704 I4725:L4725">
    <cfRule type="expression" dxfId="4" priority="9099">
      <formula>AND(NOT(HasFormula(#REF!)),#REF!&lt;&gt;"")</formula>
    </cfRule>
    <cfRule type="expression" dxfId="3" priority="9100">
      <formula>AND(NOT(HasFormula(A4702)),A4702&lt;&gt;"")</formula>
    </cfRule>
  </conditionalFormatting>
  <conditionalFormatting sqref="D1047542:E1048576">
    <cfRule type="expression" dxfId="4" priority="7626">
      <formula>AND(NOT(HasFormula(XFD1)),XFD1&lt;&gt;"")</formula>
    </cfRule>
    <cfRule type="expression" dxfId="3" priority="7627">
      <formula>AND(NOT(HasFormula(XEZ1047542)),XEZ1047542&lt;&gt;"")</formula>
    </cfRule>
  </conditionalFormatting>
  <conditionalFormatting sqref="I1047548:L1048576">
    <cfRule type="expression" dxfId="4" priority="7728">
      <formula>AND(NOT(HasFormula(E1)),E1&lt;&gt;"")</formula>
    </cfRule>
    <cfRule type="expression" dxfId="3" priority="7729">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1048576"/>
    <dataValidation type="list" allowBlank="1" showInputMessage="1" showErrorMessage="1" sqref="M3348:M3353">
      <formula1>"=TODAY()+3,=TODAY()+4,=TODAY()+5,=TODAY()+6"</formula1>
    </dataValidation>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1048576">
      <formula1>辅助信息!$A$2:$A$50</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37" workbookViewId="0">
      <pane xSplit="2" topLeftCell="C1" activePane="topRight" state="frozen"/>
      <selection/>
      <selection pane="topRight" activeCell="D2" sqref="D2:D142"/>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5.875" style="18" customWidth="1"/>
    <col min="8" max="8" width="8.25" style="15" customWidth="1"/>
    <col min="9" max="9" width="10.875" style="15" customWidth="1"/>
    <col min="10" max="10" width="79"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381</v>
      </c>
      <c r="L54" s="43"/>
      <c r="M54" s="28" t="s">
        <v>375</v>
      </c>
    </row>
    <row r="55" s="14" customFormat="1" spans="1:13">
      <c r="A55" s="15"/>
      <c r="B55" s="15"/>
      <c r="C55" s="16"/>
      <c r="D55" s="35" t="s">
        <v>370</v>
      </c>
      <c r="E55" s="28" t="s">
        <v>192</v>
      </c>
      <c r="F55" s="29" t="s">
        <v>382</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383</v>
      </c>
      <c r="I55" s="29">
        <v>13880580196</v>
      </c>
      <c r="J55" s="44" t="s">
        <v>384</v>
      </c>
      <c r="K55" s="41" t="s">
        <v>385</v>
      </c>
      <c r="L55" s="43"/>
      <c r="M55" s="28" t="s">
        <v>375</v>
      </c>
    </row>
    <row r="56" s="14" customFormat="1" spans="1:13">
      <c r="A56" s="15"/>
      <c r="B56" s="15"/>
      <c r="C56" s="16"/>
      <c r="D56" s="35" t="s">
        <v>370</v>
      </c>
      <c r="E56" s="28" t="s">
        <v>196</v>
      </c>
      <c r="F56" s="29" t="s">
        <v>386</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387</v>
      </c>
      <c r="I56" s="29">
        <v>13980880820</v>
      </c>
      <c r="J56" s="44" t="s">
        <v>388</v>
      </c>
      <c r="K56" s="41" t="s">
        <v>389</v>
      </c>
      <c r="L56" s="43"/>
      <c r="M56" s="28" t="s">
        <v>375</v>
      </c>
    </row>
    <row r="57" s="14" customFormat="1" spans="1:13">
      <c r="A57" s="15"/>
      <c r="B57" s="15"/>
      <c r="C57" s="16"/>
      <c r="D57" s="35" t="s">
        <v>370</v>
      </c>
      <c r="E57" s="28" t="s">
        <v>203</v>
      </c>
      <c r="F57" s="29" t="s">
        <v>390</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391</v>
      </c>
      <c r="I57" s="29">
        <v>15881190525</v>
      </c>
      <c r="J57" s="44" t="s">
        <v>392</v>
      </c>
      <c r="K57" s="41" t="s">
        <v>393</v>
      </c>
      <c r="L57" s="43"/>
      <c r="M57" s="28" t="s">
        <v>375</v>
      </c>
    </row>
    <row r="58" s="14" customFormat="1" spans="1:13">
      <c r="A58" s="15"/>
      <c r="B58" s="15"/>
      <c r="C58" s="16"/>
      <c r="D58" s="35" t="s">
        <v>370</v>
      </c>
      <c r="E58" s="28" t="s">
        <v>208</v>
      </c>
      <c r="F58" s="29" t="s">
        <v>386</v>
      </c>
      <c r="G58" s="28" t="str">
        <f>"("&amp;E58&amp;")"&amp;"锦江区泰昌路锦江28亩项目部"</f>
        <v>(五冶建设锦江区林家坝片区20号地块商业项目)锦江区泰昌路锦江28亩项目部</v>
      </c>
      <c r="H58" s="29" t="s">
        <v>394</v>
      </c>
      <c r="I58" s="29">
        <v>13980247952</v>
      </c>
      <c r="J58" s="44" t="s">
        <v>395</v>
      </c>
      <c r="K58" s="41" t="s">
        <v>396</v>
      </c>
      <c r="L58" s="43"/>
      <c r="M58" s="28" t="s">
        <v>375</v>
      </c>
    </row>
    <row r="59" s="14" customFormat="1" spans="1:13">
      <c r="A59" s="15"/>
      <c r="B59" s="15"/>
      <c r="C59" s="16"/>
      <c r="D59" s="35" t="s">
        <v>370</v>
      </c>
      <c r="E59" s="28" t="s">
        <v>231</v>
      </c>
      <c r="F59" s="29" t="s">
        <v>386</v>
      </c>
      <c r="G59" s="28" t="str">
        <f>"("&amp;E59&amp;")"&amp;"四川省成都市锦江区春熙路街道盐道街4号（盐道街中学初中部）"</f>
        <v>(五冶建设成都盐道街中学初中部改扩建工程-一标)四川省成都市锦江区春熙路街道盐道街4号（盐道街中学初中部）</v>
      </c>
      <c r="H59" s="29" t="s">
        <v>397</v>
      </c>
      <c r="I59" s="29">
        <v>18228465067</v>
      </c>
      <c r="J59" s="44" t="s">
        <v>398</v>
      </c>
      <c r="K59" s="41" t="s">
        <v>399</v>
      </c>
      <c r="L59" s="43"/>
      <c r="M59" s="28" t="s">
        <v>375</v>
      </c>
    </row>
    <row r="60" s="14" customFormat="1" spans="1:13">
      <c r="A60" s="15"/>
      <c r="B60" s="15"/>
      <c r="C60" s="16"/>
      <c r="D60" s="35" t="s">
        <v>370</v>
      </c>
      <c r="E60" s="28" t="s">
        <v>230</v>
      </c>
      <c r="F60" s="29" t="s">
        <v>386</v>
      </c>
      <c r="G60" s="28" t="str">
        <f>"("&amp;E60&amp;")"&amp;"四川省成都市锦江区春熙路街道盐道街4号（盐道街中学初中部）"</f>
        <v>(五冶建设成都盐道街中学初中部改扩建工程-二标)四川省成都市锦江区春熙路街道盐道街4号（盐道街中学初中部）</v>
      </c>
      <c r="H60" s="29" t="s">
        <v>397</v>
      </c>
      <c r="I60" s="29">
        <v>18228465067</v>
      </c>
      <c r="J60" s="44" t="s">
        <v>398</v>
      </c>
      <c r="K60" s="41" t="s">
        <v>399</v>
      </c>
      <c r="L60" s="43"/>
      <c r="M60" s="28" t="s">
        <v>375</v>
      </c>
    </row>
    <row r="61" s="14" customFormat="1" spans="1:13">
      <c r="A61" s="15"/>
      <c r="B61" s="15"/>
      <c r="C61" s="16"/>
      <c r="D61" s="35" t="s">
        <v>370</v>
      </c>
      <c r="E61" s="28" t="s">
        <v>215</v>
      </c>
      <c r="F61" s="29" t="s">
        <v>400</v>
      </c>
      <c r="G61" s="28" t="str">
        <f>"("&amp;E61&amp;")"&amp;"成都市龙泉驿区董朗路69号龙泉驿一医院5号门"</f>
        <v>(五冶建设龙泉驿一医院配套建设工程)成都市龙泉驿区董朗路69号龙泉驿一医院5号门</v>
      </c>
      <c r="H61" s="29" t="s">
        <v>401</v>
      </c>
      <c r="I61" s="29">
        <v>13617695006</v>
      </c>
      <c r="J61" s="44" t="s">
        <v>402</v>
      </c>
      <c r="K61" s="41" t="s">
        <v>403</v>
      </c>
      <c r="L61" s="43"/>
      <c r="M61" s="28" t="s">
        <v>375</v>
      </c>
    </row>
    <row r="62" s="14" customFormat="1" spans="1:13">
      <c r="A62" s="15"/>
      <c r="B62" s="15"/>
      <c r="C62" s="16"/>
      <c r="D62" s="35" t="s">
        <v>404</v>
      </c>
      <c r="E62" s="28" t="s">
        <v>224</v>
      </c>
      <c r="F62" s="29" t="s">
        <v>405</v>
      </c>
      <c r="G62" s="28" t="str">
        <f t="shared" ref="G62:G67" si="2">"("&amp;E62&amp;")"&amp;"成都市龙泉驿外东洪路地铁2号线惠王陵地铁C口"</f>
        <v>(五冶钢构龙泉东洪片区70亩住宅、商业及配套工程项目一标段)成都市龙泉驿外东洪路地铁2号线惠王陵地铁C口</v>
      </c>
      <c r="H62" s="29" t="s">
        <v>406</v>
      </c>
      <c r="I62" s="29">
        <v>13540231225</v>
      </c>
      <c r="J62" s="44"/>
      <c r="K62" s="41" t="s">
        <v>407</v>
      </c>
      <c r="L62" s="43"/>
      <c r="M62" s="28" t="s">
        <v>408</v>
      </c>
    </row>
    <row r="63" s="14" customFormat="1" spans="1:13">
      <c r="A63" s="15"/>
      <c r="B63" s="15"/>
      <c r="C63" s="16"/>
      <c r="D63" s="35" t="s">
        <v>404</v>
      </c>
      <c r="E63" s="28" t="s">
        <v>228</v>
      </c>
      <c r="F63" s="29" t="s">
        <v>405</v>
      </c>
      <c r="G63" s="28" t="str">
        <f t="shared" si="2"/>
        <v>(五冶钢构龙泉东洪片区70亩住宅、商业及配套工程项目二标段)成都市龙泉驿外东洪路地铁2号线惠王陵地铁C口</v>
      </c>
      <c r="H63" s="29" t="s">
        <v>409</v>
      </c>
      <c r="I63" s="29">
        <v>15014331252</v>
      </c>
      <c r="J63" s="44"/>
      <c r="K63" s="41" t="s">
        <v>410</v>
      </c>
      <c r="L63" s="43"/>
      <c r="M63" s="28" t="s">
        <v>408</v>
      </c>
    </row>
    <row r="64" s="14" customFormat="1" spans="1:13">
      <c r="A64" s="15"/>
      <c r="B64" s="15"/>
      <c r="C64" s="16"/>
      <c r="D64" s="35" t="s">
        <v>404</v>
      </c>
      <c r="E64" s="28" t="s">
        <v>240</v>
      </c>
      <c r="F64" s="29" t="s">
        <v>405</v>
      </c>
      <c r="G64" s="28" t="str">
        <f t="shared" si="2"/>
        <v>(五冶钢构龙泉东洪片区70亩住宅、商业及配套工程项目三标段)成都市龙泉驿外东洪路地铁2号线惠王陵地铁C口</v>
      </c>
      <c r="H64" s="29" t="s">
        <v>409</v>
      </c>
      <c r="I64" s="29">
        <v>15014331252</v>
      </c>
      <c r="J64" s="44"/>
      <c r="K64" s="41" t="s">
        <v>411</v>
      </c>
      <c r="L64" s="43"/>
      <c r="M64" s="28" t="s">
        <v>408</v>
      </c>
    </row>
    <row r="65" s="14" customFormat="1" spans="1:13">
      <c r="A65" s="15"/>
      <c r="B65" s="15"/>
      <c r="C65" s="16"/>
      <c r="D65" s="35" t="s">
        <v>404</v>
      </c>
      <c r="E65" s="28" t="s">
        <v>225</v>
      </c>
      <c r="F65" s="29" t="s">
        <v>405</v>
      </c>
      <c r="G65" s="28" t="str">
        <f t="shared" si="2"/>
        <v>(五冶钢构龙泉东洪片区85亩住宅、商业及配套工程项目一标段)成都市龙泉驿外东洪路地铁2号线惠王陵地铁C口</v>
      </c>
      <c r="H65" s="29" t="s">
        <v>412</v>
      </c>
      <c r="I65" s="29">
        <v>18599951655</v>
      </c>
      <c r="J65" s="44"/>
      <c r="K65" s="41" t="s">
        <v>413</v>
      </c>
      <c r="L65" s="43"/>
      <c r="M65" s="28" t="s">
        <v>408</v>
      </c>
    </row>
    <row r="66" s="14" customFormat="1" spans="1:13">
      <c r="A66" s="15"/>
      <c r="B66" s="15"/>
      <c r="C66" s="16"/>
      <c r="D66" s="35" t="s">
        <v>404</v>
      </c>
      <c r="E66" s="28" t="s">
        <v>226</v>
      </c>
      <c r="F66" s="29" t="s">
        <v>405</v>
      </c>
      <c r="G66" s="28" t="str">
        <f t="shared" si="2"/>
        <v>(五冶钢构龙泉东洪片区85亩住宅、商业及配套工程项目二标段)成都市龙泉驿外东洪路地铁2号线惠王陵地铁C口</v>
      </c>
      <c r="H66" s="29" t="s">
        <v>414</v>
      </c>
      <c r="I66" s="29">
        <v>18381013849</v>
      </c>
      <c r="J66" s="44"/>
      <c r="K66" s="41" t="s">
        <v>415</v>
      </c>
      <c r="L66" s="43"/>
      <c r="M66" s="28" t="s">
        <v>408</v>
      </c>
    </row>
    <row r="67" s="14" customFormat="1" spans="1:13">
      <c r="A67" s="15"/>
      <c r="B67" s="15"/>
      <c r="C67" s="16"/>
      <c r="D67" s="35" t="s">
        <v>404</v>
      </c>
      <c r="E67" s="28" t="s">
        <v>229</v>
      </c>
      <c r="F67" s="29" t="s">
        <v>405</v>
      </c>
      <c r="G67" s="28" t="str">
        <f t="shared" si="2"/>
        <v>(五冶钢构龙泉东洪片区85亩住宅、商业及配套工程项目三标段)成都市龙泉驿外东洪路地铁2号线惠王陵地铁C口</v>
      </c>
      <c r="H67" s="29" t="s">
        <v>416</v>
      </c>
      <c r="I67" s="29">
        <v>13889142392</v>
      </c>
      <c r="J67" s="44"/>
      <c r="K67" s="41" t="s">
        <v>417</v>
      </c>
      <c r="L67" s="43"/>
      <c r="M67" s="28" t="s">
        <v>408</v>
      </c>
    </row>
    <row r="68" s="14" customFormat="1" spans="1:13">
      <c r="A68" s="15"/>
      <c r="B68" s="15"/>
      <c r="C68" s="16"/>
      <c r="D68" s="35" t="s">
        <v>418</v>
      </c>
      <c r="E68" s="28" t="s">
        <v>188</v>
      </c>
      <c r="F68" s="29" t="s">
        <v>400</v>
      </c>
      <c r="G68" s="28" t="str">
        <f>"("&amp;E68&amp;")"&amp;"四川省达州市达川区斌郎街道四川省达州市达川区洞洞湾256米"</f>
        <v>(武汉电气化局成达万高铁强电项目-达州主城区)四川省达州市达川区斌郎街道四川省达州市达川区洞洞湾256米</v>
      </c>
      <c r="H68" s="29" t="s">
        <v>419</v>
      </c>
      <c r="I68" s="29">
        <v>18228076992</v>
      </c>
      <c r="J68" s="40" t="s">
        <v>420</v>
      </c>
      <c r="K68" s="41" t="s">
        <v>421</v>
      </c>
      <c r="L68" s="43"/>
      <c r="M68" s="28" t="s">
        <v>422</v>
      </c>
    </row>
    <row r="69" s="14" customFormat="1" spans="1:13">
      <c r="A69" s="15"/>
      <c r="B69" s="15"/>
      <c r="C69" s="16"/>
      <c r="D69" s="35" t="s">
        <v>418</v>
      </c>
      <c r="E69" s="28" t="s">
        <v>204</v>
      </c>
      <c r="F69" s="29" t="s">
        <v>400</v>
      </c>
      <c r="G69" s="28" t="str">
        <f>"("&amp;E69&amp;")"&amp;"四川省达州市达川区达州南站"</f>
        <v>(武汉电气化局成达万高铁强电项目-达州主城区-达州南站)四川省达州市达川区达州南站</v>
      </c>
      <c r="H69" s="29" t="s">
        <v>423</v>
      </c>
      <c r="I69" s="29">
        <v>18782679099</v>
      </c>
      <c r="J69" s="40" t="s">
        <v>420</v>
      </c>
      <c r="K69" s="41" t="s">
        <v>421</v>
      </c>
      <c r="L69" s="43"/>
      <c r="M69" s="28" t="s">
        <v>422</v>
      </c>
    </row>
    <row r="70" s="14" customFormat="1" spans="1:13">
      <c r="A70" s="15"/>
      <c r="B70" s="15"/>
      <c r="C70" s="16"/>
      <c r="D70" s="35" t="s">
        <v>418</v>
      </c>
      <c r="E70" s="28" t="s">
        <v>424</v>
      </c>
      <c r="F70" s="29" t="s">
        <v>400</v>
      </c>
      <c r="G70" s="28" t="str">
        <f>"("&amp;E70&amp;")"&amp;"四川省达州市达川区斌郎街道四川省达州市达川区洞洞湾256米"</f>
        <v>(武汉电气化局成达万高铁强电项目-开江县)四川省达州市达川区斌郎街道四川省达州市达川区洞洞湾256米</v>
      </c>
      <c r="H70" s="29" t="s">
        <v>419</v>
      </c>
      <c r="I70" s="29">
        <v>18228076992</v>
      </c>
      <c r="J70" s="40" t="s">
        <v>420</v>
      </c>
      <c r="K70" s="41" t="s">
        <v>421</v>
      </c>
      <c r="L70" s="43"/>
      <c r="M70" s="28" t="s">
        <v>422</v>
      </c>
    </row>
    <row r="71" s="14" customFormat="1" spans="1:13">
      <c r="A71" s="15"/>
      <c r="B71" s="15"/>
      <c r="C71" s="16"/>
      <c r="D71" s="35" t="s">
        <v>418</v>
      </c>
      <c r="E71" s="28" t="s">
        <v>176</v>
      </c>
      <c r="F71" s="29" t="s">
        <v>400</v>
      </c>
      <c r="G71" s="28" t="str">
        <f>"("&amp;E71&amp;")"&amp;"四川省达州市渠县渠北镇雷家湾渠县北站旁"</f>
        <v>(武汉电气化局成达万高铁强电项目-渠县)四川省达州市渠县渠北镇雷家湾渠县北站旁</v>
      </c>
      <c r="H71" s="29" t="s">
        <v>425</v>
      </c>
      <c r="I71" s="29">
        <v>18779627939</v>
      </c>
      <c r="J71" s="40" t="s">
        <v>420</v>
      </c>
      <c r="K71" s="41" t="s">
        <v>421</v>
      </c>
      <c r="L71" s="43"/>
      <c r="M71" s="28" t="s">
        <v>422</v>
      </c>
    </row>
    <row r="72" s="14" customFormat="1" spans="1:13">
      <c r="A72" s="15"/>
      <c r="B72" s="15"/>
      <c r="C72" s="16"/>
      <c r="D72" s="35" t="s">
        <v>418</v>
      </c>
      <c r="E72" s="28" t="s">
        <v>426</v>
      </c>
      <c r="F72" s="29" t="s">
        <v>400</v>
      </c>
      <c r="G72" s="28" t="str">
        <f>"("&amp;E72&amp;")"&amp;"四川省达州市达川区斌郎街道四川省达州市达川区洞洞湾256米"</f>
        <v>(武汉电气化局成达万高铁强电项目-重庆开州)四川省达州市达川区斌郎街道四川省达州市达川区洞洞湾256米</v>
      </c>
      <c r="H72" s="29" t="s">
        <v>419</v>
      </c>
      <c r="I72" s="29">
        <v>18228076992</v>
      </c>
      <c r="J72" s="40" t="s">
        <v>420</v>
      </c>
      <c r="K72" s="41" t="s">
        <v>421</v>
      </c>
      <c r="L72" s="43"/>
      <c r="M72" s="28" t="s">
        <v>422</v>
      </c>
    </row>
    <row r="73" s="14" customFormat="1" spans="1:13">
      <c r="A73" s="15"/>
      <c r="B73" s="15"/>
      <c r="C73" s="16"/>
      <c r="D73" s="35" t="s">
        <v>418</v>
      </c>
      <c r="E73" s="28" t="s">
        <v>177</v>
      </c>
      <c r="F73" s="29" t="s">
        <v>400</v>
      </c>
      <c r="G73" s="28" t="str">
        <f>"("&amp;E73&amp;")"&amp;"四川省南充市营山县保真路景阳名城南50米(保真路东)"</f>
        <v>(武汉电气化局成达万高铁强电项目-南充营山)四川省南充市营山县保真路景阳名城南50米(保真路东)</v>
      </c>
      <c r="H73" s="29" t="s">
        <v>427</v>
      </c>
      <c r="I73" s="29">
        <v>18381485052</v>
      </c>
      <c r="J73" s="40" t="s">
        <v>420</v>
      </c>
      <c r="K73" s="41" t="s">
        <v>421</v>
      </c>
      <c r="L73" s="43"/>
      <c r="M73" s="28" t="s">
        <v>422</v>
      </c>
    </row>
    <row r="74" s="14" customFormat="1" spans="1:13">
      <c r="A74" s="15"/>
      <c r="B74" s="15"/>
      <c r="C74" s="16"/>
      <c r="D74" s="33" t="s">
        <v>160</v>
      </c>
      <c r="E74" s="28" t="s">
        <v>160</v>
      </c>
      <c r="F74" s="29" t="s">
        <v>400</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428</v>
      </c>
      <c r="I74" s="29">
        <v>18883488177</v>
      </c>
      <c r="J74" s="40" t="s">
        <v>429</v>
      </c>
      <c r="K74" s="41" t="s">
        <v>430</v>
      </c>
      <c r="L74" s="43"/>
      <c r="M74" s="28" t="s">
        <v>431</v>
      </c>
    </row>
    <row r="75" s="14" customFormat="1" spans="1:13">
      <c r="A75" s="15"/>
      <c r="B75" s="15"/>
      <c r="C75" s="16"/>
      <c r="D75" s="33" t="s">
        <v>432</v>
      </c>
      <c r="E75" s="28" t="s">
        <v>187</v>
      </c>
      <c r="F75" s="29" t="s">
        <v>433</v>
      </c>
      <c r="G75" s="28" t="str">
        <f>"("&amp;E75&amp;")"&amp;"四川省乐山市市中区苏稽镇周山嘴"</f>
        <v>(乐山市校地共建产教融合基地建设项目一标段)四川省乐山市市中区苏稽镇周山嘴</v>
      </c>
      <c r="H75" s="29" t="s">
        <v>434</v>
      </c>
      <c r="I75" s="29">
        <v>13668153241</v>
      </c>
      <c r="J75" s="40" t="s">
        <v>435</v>
      </c>
      <c r="K75" s="41" t="s">
        <v>436</v>
      </c>
      <c r="L75" s="43"/>
      <c r="M75" s="28" t="s">
        <v>437</v>
      </c>
    </row>
    <row r="76" s="14" customFormat="1" spans="1:13">
      <c r="A76" s="15"/>
      <c r="B76" s="15"/>
      <c r="C76" s="16"/>
      <c r="D76" s="33" t="s">
        <v>432</v>
      </c>
      <c r="E76" s="28" t="s">
        <v>186</v>
      </c>
      <c r="F76" s="29" t="s">
        <v>433</v>
      </c>
      <c r="G76" s="28" t="str">
        <f>"("&amp;E76&amp;")"&amp;"四川省乐山市市中区苏稽镇"</f>
        <v>(乐山市校地共建产教融合基地建设项目二标段)四川省乐山市市中区苏稽镇</v>
      </c>
      <c r="H76" s="29" t="s">
        <v>438</v>
      </c>
      <c r="I76" s="29">
        <v>13990276572</v>
      </c>
      <c r="J76" s="40" t="s">
        <v>439</v>
      </c>
      <c r="K76" s="41" t="s">
        <v>440</v>
      </c>
      <c r="L76" s="43"/>
      <c r="M76" s="28" t="s">
        <v>441</v>
      </c>
    </row>
    <row r="77" spans="4:13">
      <c r="D77" s="33" t="s">
        <v>442</v>
      </c>
      <c r="E77" s="34" t="s">
        <v>443</v>
      </c>
      <c r="F77" s="29" t="s">
        <v>444</v>
      </c>
      <c r="G77" s="28" t="str">
        <f t="shared" ref="G71:G116" si="3">"("&amp;E77&amp;")"&amp;"四川省南充市顺庆区搬罾街道学府大道二段"</f>
        <v>(五冶钢构医学科学产业园建设项目房建一部-二标（3-3）)四川省南充市顺庆区搬罾街道学府大道二段</v>
      </c>
      <c r="H77" s="29" t="s">
        <v>445</v>
      </c>
      <c r="I77" s="29">
        <v>18141337338</v>
      </c>
      <c r="J77" s="34" t="s">
        <v>446</v>
      </c>
      <c r="K77" s="39" t="s">
        <v>447</v>
      </c>
      <c r="L77" s="36"/>
      <c r="M77" s="28" t="s">
        <v>448</v>
      </c>
    </row>
    <row r="78" spans="4:13">
      <c r="D78" s="33" t="s">
        <v>442</v>
      </c>
      <c r="E78" s="34" t="s">
        <v>449</v>
      </c>
      <c r="F78" s="29" t="s">
        <v>444</v>
      </c>
      <c r="G78" s="28" t="str">
        <f t="shared" si="3"/>
        <v>(五冶钢构医学科学产业园建设项目房建一部-三标（2-1）)四川省南充市顺庆区搬罾街道学府大道二段</v>
      </c>
      <c r="H78" s="29" t="s">
        <v>445</v>
      </c>
      <c r="I78" s="29">
        <v>18141337338</v>
      </c>
      <c r="J78" s="34" t="s">
        <v>446</v>
      </c>
      <c r="K78" s="39" t="s">
        <v>447</v>
      </c>
      <c r="L78" s="36"/>
      <c r="M78" s="28" t="s">
        <v>448</v>
      </c>
    </row>
    <row r="79" spans="4:13">
      <c r="D79" s="33" t="s">
        <v>442</v>
      </c>
      <c r="E79" s="34" t="s">
        <v>450</v>
      </c>
      <c r="F79" s="29" t="s">
        <v>444</v>
      </c>
      <c r="G79" s="28" t="str">
        <f t="shared" si="3"/>
        <v>(五冶钢构医学科学产业园建设项目房建一部-三标（2-2）)四川省南充市顺庆区搬罾街道学府大道二段</v>
      </c>
      <c r="H79" s="29" t="s">
        <v>445</v>
      </c>
      <c r="I79" s="29">
        <v>18141337338</v>
      </c>
      <c r="J79" s="34" t="s">
        <v>446</v>
      </c>
      <c r="K79" s="39" t="s">
        <v>447</v>
      </c>
      <c r="L79" s="36"/>
      <c r="M79" s="28" t="s">
        <v>448</v>
      </c>
    </row>
    <row r="80" spans="4:13">
      <c r="D80" s="33" t="s">
        <v>442</v>
      </c>
      <c r="E80" s="34" t="s">
        <v>451</v>
      </c>
      <c r="F80" s="29" t="s">
        <v>444</v>
      </c>
      <c r="G80" s="28" t="str">
        <f t="shared" si="3"/>
        <v>(五冶钢构医学科学产业园建设项目房建一部-三标（2-3）)四川省南充市顺庆区搬罾街道学府大道二段</v>
      </c>
      <c r="H80" s="29" t="s">
        <v>445</v>
      </c>
      <c r="I80" s="29">
        <v>18141337338</v>
      </c>
      <c r="J80" s="34" t="s">
        <v>446</v>
      </c>
      <c r="K80" s="39" t="s">
        <v>447</v>
      </c>
      <c r="L80" s="36"/>
      <c r="M80" s="28" t="s">
        <v>448</v>
      </c>
    </row>
    <row r="81" spans="4:13">
      <c r="D81" s="33" t="s">
        <v>442</v>
      </c>
      <c r="E81" s="34" t="s">
        <v>452</v>
      </c>
      <c r="F81" s="29" t="s">
        <v>444</v>
      </c>
      <c r="G81" s="28" t="str">
        <f t="shared" si="3"/>
        <v>(五冶钢构医学科学产业园建设项目房建一部-四标（3-4）)四川省南充市顺庆区搬罾街道学府大道二段</v>
      </c>
      <c r="H81" s="29" t="s">
        <v>445</v>
      </c>
      <c r="I81" s="29">
        <v>18141337338</v>
      </c>
      <c r="J81" s="34" t="s">
        <v>446</v>
      </c>
      <c r="K81" s="39" t="s">
        <v>447</v>
      </c>
      <c r="L81" s="36"/>
      <c r="M81" s="28" t="s">
        <v>448</v>
      </c>
    </row>
    <row r="82" spans="4:13">
      <c r="D82" s="33" t="s">
        <v>442</v>
      </c>
      <c r="E82" s="34" t="s">
        <v>453</v>
      </c>
      <c r="F82" s="29" t="s">
        <v>444</v>
      </c>
      <c r="G82" s="28" t="str">
        <f t="shared" si="3"/>
        <v>(五冶钢构医学科学产业园建设项目房建一部-四标（3-5）)四川省南充市顺庆区搬罾街道学府大道二段</v>
      </c>
      <c r="H82" s="29" t="s">
        <v>445</v>
      </c>
      <c r="I82" s="29">
        <v>18141337338</v>
      </c>
      <c r="J82" s="34" t="s">
        <v>446</v>
      </c>
      <c r="K82" s="39" t="s">
        <v>447</v>
      </c>
      <c r="L82" s="36"/>
      <c r="M82" s="28" t="s">
        <v>448</v>
      </c>
    </row>
    <row r="83" spans="4:13">
      <c r="D83" s="33" t="s">
        <v>442</v>
      </c>
      <c r="E83" s="34" t="s">
        <v>454</v>
      </c>
      <c r="F83" s="29" t="s">
        <v>444</v>
      </c>
      <c r="G83" s="28" t="str">
        <f t="shared" si="3"/>
        <v>(五冶钢构医学科学产业园建设项目房建一部-四标（3-6）)四川省南充市顺庆区搬罾街道学府大道二段</v>
      </c>
      <c r="H83" s="29" t="s">
        <v>445</v>
      </c>
      <c r="I83" s="29">
        <v>18141337338</v>
      </c>
      <c r="J83" s="34" t="s">
        <v>446</v>
      </c>
      <c r="K83" s="39" t="s">
        <v>447</v>
      </c>
      <c r="L83" s="36"/>
      <c r="M83" s="28" t="s">
        <v>448</v>
      </c>
    </row>
    <row r="84" spans="4:13">
      <c r="D84" s="33" t="s">
        <v>442</v>
      </c>
      <c r="E84" s="34" t="s">
        <v>151</v>
      </c>
      <c r="F84" s="29" t="s">
        <v>444</v>
      </c>
      <c r="G84" s="28" t="str">
        <f t="shared" si="3"/>
        <v>(五冶钢构医学科学产业园建设项目房建一部-四标（3-7）)四川省南充市顺庆区搬罾街道学府大道二段</v>
      </c>
      <c r="H84" s="29" t="s">
        <v>445</v>
      </c>
      <c r="I84" s="29">
        <v>18141337338</v>
      </c>
      <c r="J84" s="34" t="s">
        <v>446</v>
      </c>
      <c r="K84" s="39" t="s">
        <v>447</v>
      </c>
      <c r="L84" s="36"/>
      <c r="M84" s="28" t="s">
        <v>448</v>
      </c>
    </row>
    <row r="85" spans="4:13">
      <c r="D85" s="33" t="s">
        <v>442</v>
      </c>
      <c r="E85" s="34" t="s">
        <v>455</v>
      </c>
      <c r="F85" s="29" t="s">
        <v>444</v>
      </c>
      <c r="G85" s="28" t="str">
        <f t="shared" si="3"/>
        <v>(五冶钢构医学科学产业园建设项目房建一部-五标（校医院6-1）)四川省南充市顺庆区搬罾街道学府大道二段</v>
      </c>
      <c r="H85" s="29" t="s">
        <v>445</v>
      </c>
      <c r="I85" s="29">
        <v>18141337338</v>
      </c>
      <c r="J85" s="34" t="s">
        <v>446</v>
      </c>
      <c r="K85" s="39" t="s">
        <v>447</v>
      </c>
      <c r="L85" s="36"/>
      <c r="M85" s="28" t="s">
        <v>448</v>
      </c>
    </row>
    <row r="86" spans="4:13">
      <c r="D86" s="33" t="s">
        <v>442</v>
      </c>
      <c r="E86" s="34" t="s">
        <v>456</v>
      </c>
      <c r="F86" s="29" t="s">
        <v>444</v>
      </c>
      <c r="G86" s="28" t="str">
        <f t="shared" si="3"/>
        <v>(五冶钢构医学科学产业园建设项目房建一部-六标（3-1）)四川省南充市顺庆区搬罾街道学府大道二段</v>
      </c>
      <c r="H86" s="29" t="s">
        <v>445</v>
      </c>
      <c r="I86" s="29">
        <v>18141337338</v>
      </c>
      <c r="J86" s="34" t="s">
        <v>446</v>
      </c>
      <c r="K86" s="39" t="s">
        <v>447</v>
      </c>
      <c r="L86" s="36"/>
      <c r="M86" s="28" t="s">
        <v>448</v>
      </c>
    </row>
    <row r="87" spans="4:13">
      <c r="D87" s="33" t="s">
        <v>442</v>
      </c>
      <c r="E87" s="34" t="s">
        <v>457</v>
      </c>
      <c r="F87" s="29" t="s">
        <v>444</v>
      </c>
      <c r="G87" s="28" t="str">
        <f t="shared" si="3"/>
        <v>(五冶钢构医学科学产业园建设项目房建二部-一标（1-3）)四川省南充市顺庆区搬罾街道学府大道二段</v>
      </c>
      <c r="H87" s="29" t="s">
        <v>458</v>
      </c>
      <c r="I87" s="29">
        <v>19950525030</v>
      </c>
      <c r="J87" s="34" t="s">
        <v>446</v>
      </c>
      <c r="K87" s="39" t="s">
        <v>447</v>
      </c>
      <c r="L87" s="36"/>
      <c r="M87" s="28" t="s">
        <v>448</v>
      </c>
    </row>
    <row r="88" spans="4:13">
      <c r="D88" s="33" t="s">
        <v>442</v>
      </c>
      <c r="E88" s="34" t="s">
        <v>459</v>
      </c>
      <c r="F88" s="29" t="s">
        <v>444</v>
      </c>
      <c r="G88" s="28" t="str">
        <f t="shared" si="3"/>
        <v>(五冶钢构医学科学产业园建设项目房建二部-一标（1-4）)四川省南充市顺庆区搬罾街道学府大道二段</v>
      </c>
      <c r="H88" s="29" t="s">
        <v>458</v>
      </c>
      <c r="I88" s="29">
        <v>19950525030</v>
      </c>
      <c r="J88" s="34" t="s">
        <v>446</v>
      </c>
      <c r="K88" s="39" t="s">
        <v>447</v>
      </c>
      <c r="L88" s="36"/>
      <c r="M88" s="28" t="s">
        <v>448</v>
      </c>
    </row>
    <row r="89" spans="4:13">
      <c r="D89" s="33" t="s">
        <v>442</v>
      </c>
      <c r="E89" s="34" t="s">
        <v>460</v>
      </c>
      <c r="F89" s="29" t="s">
        <v>444</v>
      </c>
      <c r="G89" s="28" t="str">
        <f t="shared" si="3"/>
        <v>(五冶钢构医学科学产业园建设项目房建二部-一标（1-6）)四川省南充市顺庆区搬罾街道学府大道二段</v>
      </c>
      <c r="H89" s="29" t="s">
        <v>458</v>
      </c>
      <c r="I89" s="29">
        <v>19950525030</v>
      </c>
      <c r="J89" s="34" t="s">
        <v>446</v>
      </c>
      <c r="K89" s="39" t="s">
        <v>447</v>
      </c>
      <c r="L89" s="36"/>
      <c r="M89" s="28" t="s">
        <v>448</v>
      </c>
    </row>
    <row r="90" spans="4:13">
      <c r="D90" s="33" t="s">
        <v>442</v>
      </c>
      <c r="E90" s="34" t="s">
        <v>461</v>
      </c>
      <c r="F90" s="29" t="s">
        <v>444</v>
      </c>
      <c r="G90" s="28" t="str">
        <f t="shared" si="3"/>
        <v>(五冶钢构医学科学产业园建设项目房建二部-一标（1-7）)四川省南充市顺庆区搬罾街道学府大道二段</v>
      </c>
      <c r="H90" s="29" t="s">
        <v>458</v>
      </c>
      <c r="I90" s="29">
        <v>19950525030</v>
      </c>
      <c r="J90" s="34" t="s">
        <v>446</v>
      </c>
      <c r="K90" s="39" t="s">
        <v>447</v>
      </c>
      <c r="L90" s="36"/>
      <c r="M90" s="28" t="s">
        <v>448</v>
      </c>
    </row>
    <row r="91" spans="4:13">
      <c r="D91" s="33" t="s">
        <v>442</v>
      </c>
      <c r="E91" s="34" t="s">
        <v>462</v>
      </c>
      <c r="F91" s="29" t="s">
        <v>444</v>
      </c>
      <c r="G91" s="28" t="str">
        <f t="shared" si="3"/>
        <v>(五冶钢构医学科学产业园建设项目房建二部-二标（图情信息中心1-1）)四川省南充市顺庆区搬罾街道学府大道二段</v>
      </c>
      <c r="H91" s="29" t="s">
        <v>458</v>
      </c>
      <c r="I91" s="29">
        <v>19950525030</v>
      </c>
      <c r="J91" s="34" t="s">
        <v>446</v>
      </c>
      <c r="K91" s="39" t="s">
        <v>447</v>
      </c>
      <c r="L91" s="36"/>
      <c r="M91" s="28" t="s">
        <v>448</v>
      </c>
    </row>
    <row r="92" spans="4:13">
      <c r="D92" s="33" t="s">
        <v>442</v>
      </c>
      <c r="E92" s="34" t="s">
        <v>59</v>
      </c>
      <c r="F92" s="29" t="s">
        <v>444</v>
      </c>
      <c r="G92" s="28" t="str">
        <f t="shared" si="3"/>
        <v>(五冶钢构医学科学产业园建设项目房建二部-三标（1-2）)四川省南充市顺庆区搬罾街道学府大道二段</v>
      </c>
      <c r="H92" s="29" t="s">
        <v>458</v>
      </c>
      <c r="I92" s="29">
        <v>19950525030</v>
      </c>
      <c r="J92" s="34" t="s">
        <v>446</v>
      </c>
      <c r="K92" s="39" t="s">
        <v>447</v>
      </c>
      <c r="L92" s="36"/>
      <c r="M92" s="28" t="s">
        <v>448</v>
      </c>
    </row>
    <row r="93" spans="4:13">
      <c r="D93" s="33" t="s">
        <v>442</v>
      </c>
      <c r="E93" s="34" t="s">
        <v>71</v>
      </c>
      <c r="F93" s="29" t="s">
        <v>444</v>
      </c>
      <c r="G93" s="28" t="str">
        <f t="shared" si="3"/>
        <v>(五冶钢构医学科学产业园建设项目房建二部-三标（1-5）)四川省南充市顺庆区搬罾街道学府大道二段</v>
      </c>
      <c r="H93" s="29" t="s">
        <v>458</v>
      </c>
      <c r="I93" s="29">
        <v>19950525030</v>
      </c>
      <c r="J93" s="34" t="s">
        <v>446</v>
      </c>
      <c r="K93" s="39" t="s">
        <v>447</v>
      </c>
      <c r="L93" s="36"/>
      <c r="M93" s="28" t="s">
        <v>448</v>
      </c>
    </row>
    <row r="94" spans="4:13">
      <c r="D94" s="33" t="s">
        <v>442</v>
      </c>
      <c r="E94" s="34" t="s">
        <v>463</v>
      </c>
      <c r="F94" s="29" t="s">
        <v>444</v>
      </c>
      <c r="G94" s="28" t="str">
        <f t="shared" si="3"/>
        <v>(五冶钢构医学科学产业园建设项目房建二部-三标（5-1）)四川省南充市顺庆区搬罾街道学府大道二段</v>
      </c>
      <c r="H94" s="29" t="s">
        <v>458</v>
      </c>
      <c r="I94" s="29">
        <v>19950525030</v>
      </c>
      <c r="J94" s="34" t="s">
        <v>446</v>
      </c>
      <c r="K94" s="39" t="s">
        <v>447</v>
      </c>
      <c r="L94" s="36"/>
      <c r="M94" s="28" t="s">
        <v>448</v>
      </c>
    </row>
    <row r="95" spans="4:13">
      <c r="D95" s="33" t="s">
        <v>442</v>
      </c>
      <c r="E95" s="34" t="s">
        <v>464</v>
      </c>
      <c r="F95" s="29" t="s">
        <v>444</v>
      </c>
      <c r="G95" s="28" t="str">
        <f t="shared" si="3"/>
        <v>(五冶钢构医学科学产业园建设项目房建二部-三标（5-2）)四川省南充市顺庆区搬罾街道学府大道二段</v>
      </c>
      <c r="H95" s="29" t="s">
        <v>458</v>
      </c>
      <c r="I95" s="29">
        <v>19950525030</v>
      </c>
      <c r="J95" s="34" t="s">
        <v>446</v>
      </c>
      <c r="K95" s="39" t="s">
        <v>447</v>
      </c>
      <c r="L95" s="36"/>
      <c r="M95" s="28" t="s">
        <v>448</v>
      </c>
    </row>
    <row r="96" spans="4:13">
      <c r="D96" s="33" t="s">
        <v>442</v>
      </c>
      <c r="E96" s="34" t="s">
        <v>465</v>
      </c>
      <c r="F96" s="29" t="s">
        <v>444</v>
      </c>
      <c r="G96" s="28" t="str">
        <f t="shared" si="3"/>
        <v>(五冶钢构医学科学产业园建设项目房建二部-三标（5-3）)四川省南充市顺庆区搬罾街道学府大道二段</v>
      </c>
      <c r="H96" s="29" t="s">
        <v>458</v>
      </c>
      <c r="I96" s="29">
        <v>19950525030</v>
      </c>
      <c r="J96" s="34" t="s">
        <v>446</v>
      </c>
      <c r="K96" s="39" t="s">
        <v>447</v>
      </c>
      <c r="L96" s="36"/>
      <c r="M96" s="28" t="s">
        <v>448</v>
      </c>
    </row>
    <row r="97" spans="4:13">
      <c r="D97" s="33" t="s">
        <v>442</v>
      </c>
      <c r="E97" s="34" t="s">
        <v>88</v>
      </c>
      <c r="F97" s="29" t="s">
        <v>444</v>
      </c>
      <c r="G97" s="28" t="str">
        <f t="shared" si="3"/>
        <v>(五冶钢构医学科学产业园建设项目房建二部-四标（5-4）)四川省南充市顺庆区搬罾街道学府大道二段</v>
      </c>
      <c r="H97" s="29" t="s">
        <v>458</v>
      </c>
      <c r="I97" s="29">
        <v>19950525030</v>
      </c>
      <c r="J97" s="34" t="s">
        <v>446</v>
      </c>
      <c r="K97" s="39" t="s">
        <v>447</v>
      </c>
      <c r="L97" s="36"/>
      <c r="M97" s="28" t="s">
        <v>448</v>
      </c>
    </row>
    <row r="98" spans="4:13">
      <c r="D98" s="33" t="s">
        <v>442</v>
      </c>
      <c r="E98" s="34" t="s">
        <v>466</v>
      </c>
      <c r="F98" s="29" t="s">
        <v>444</v>
      </c>
      <c r="G98" s="28" t="str">
        <f t="shared" si="3"/>
        <v>(五冶钢构医学科学产业园建设项目房建二部-四标（5-5）)四川省南充市顺庆区搬罾街道学府大道二段</v>
      </c>
      <c r="H98" s="29" t="s">
        <v>458</v>
      </c>
      <c r="I98" s="29">
        <v>19950525030</v>
      </c>
      <c r="J98" s="34" t="s">
        <v>446</v>
      </c>
      <c r="K98" s="39" t="s">
        <v>447</v>
      </c>
      <c r="L98" s="36"/>
      <c r="M98" s="28" t="s">
        <v>448</v>
      </c>
    </row>
    <row r="99" spans="4:13">
      <c r="D99" s="33" t="s">
        <v>442</v>
      </c>
      <c r="E99" s="34" t="s">
        <v>113</v>
      </c>
      <c r="F99" s="29" t="s">
        <v>444</v>
      </c>
      <c r="G99" s="28" t="str">
        <f t="shared" si="3"/>
        <v>(五冶钢构医学科学产业园建设项目房建二部-排洪渠（五标）)四川省南充市顺庆区搬罾街道学府大道二段</v>
      </c>
      <c r="H99" s="29" t="s">
        <v>458</v>
      </c>
      <c r="I99" s="29">
        <v>19950525030</v>
      </c>
      <c r="J99" s="34" t="s">
        <v>446</v>
      </c>
      <c r="K99" s="39" t="s">
        <v>447</v>
      </c>
      <c r="L99" s="36"/>
      <c r="M99" s="28" t="s">
        <v>448</v>
      </c>
    </row>
    <row r="100" spans="4:13">
      <c r="D100" s="33" t="s">
        <v>442</v>
      </c>
      <c r="E100" s="34" t="s">
        <v>60</v>
      </c>
      <c r="F100" s="29" t="s">
        <v>444</v>
      </c>
      <c r="G100" s="28" t="str">
        <f t="shared" si="3"/>
        <v>(五冶钢构医学科学产业园建设项目房建二部-六标)四川省南充市顺庆区搬罾街道学府大道二段</v>
      </c>
      <c r="H100" s="29" t="s">
        <v>458</v>
      </c>
      <c r="I100" s="29">
        <v>19950525030</v>
      </c>
      <c r="J100" s="34" t="s">
        <v>446</v>
      </c>
      <c r="K100" s="39" t="s">
        <v>447</v>
      </c>
      <c r="L100" s="36"/>
      <c r="M100" s="28" t="s">
        <v>448</v>
      </c>
    </row>
    <row r="101" spans="4:13">
      <c r="D101" s="33" t="s">
        <v>442</v>
      </c>
      <c r="E101" s="34" t="s">
        <v>72</v>
      </c>
      <c r="F101" s="29" t="s">
        <v>444</v>
      </c>
      <c r="G101" s="28" t="str">
        <f t="shared" si="3"/>
        <v>(五冶钢构医学科学产业园建设项目房建二部-网羽馆（6-5）)四川省南充市顺庆区搬罾街道学府大道二段</v>
      </c>
      <c r="H101" s="29" t="s">
        <v>458</v>
      </c>
      <c r="I101" s="29">
        <v>19950525030</v>
      </c>
      <c r="J101" s="34" t="s">
        <v>446</v>
      </c>
      <c r="K101" s="39" t="s">
        <v>447</v>
      </c>
      <c r="L101" s="36"/>
      <c r="M101" s="28" t="s">
        <v>448</v>
      </c>
    </row>
    <row r="102" spans="4:13">
      <c r="D102" s="33" t="s">
        <v>442</v>
      </c>
      <c r="E102" s="34" t="s">
        <v>467</v>
      </c>
      <c r="F102" s="29" t="s">
        <v>444</v>
      </c>
      <c r="G102" s="28" t="str">
        <f t="shared" si="3"/>
        <v>(五冶钢构医学科学产业园建设项目房建三部-一标（4-1）)四川省南充市顺庆区搬罾街道学府大道二段</v>
      </c>
      <c r="H102" s="29" t="s">
        <v>468</v>
      </c>
      <c r="I102" s="29">
        <v>18349955455</v>
      </c>
      <c r="J102" s="34" t="s">
        <v>446</v>
      </c>
      <c r="K102" s="39" t="s">
        <v>447</v>
      </c>
      <c r="L102" s="36"/>
      <c r="M102" s="28" t="s">
        <v>448</v>
      </c>
    </row>
    <row r="103" spans="4:13">
      <c r="D103" s="33" t="s">
        <v>442</v>
      </c>
      <c r="E103" s="34" t="s">
        <v>469</v>
      </c>
      <c r="F103" s="29" t="s">
        <v>444</v>
      </c>
      <c r="G103" s="28" t="str">
        <f t="shared" si="3"/>
        <v>(五冶钢构医学科学产业园建设项目房建三部-一标（4-2）)四川省南充市顺庆区搬罾街道学府大道二段</v>
      </c>
      <c r="H103" s="29" t="s">
        <v>468</v>
      </c>
      <c r="I103" s="29">
        <v>18349955455</v>
      </c>
      <c r="J103" s="34" t="s">
        <v>446</v>
      </c>
      <c r="K103" s="39" t="s">
        <v>447</v>
      </c>
      <c r="L103" s="36"/>
      <c r="M103" s="28" t="s">
        <v>448</v>
      </c>
    </row>
    <row r="104" spans="4:13">
      <c r="D104" s="33" t="s">
        <v>442</v>
      </c>
      <c r="E104" s="34" t="s">
        <v>470</v>
      </c>
      <c r="F104" s="29" t="s">
        <v>444</v>
      </c>
      <c r="G104" s="28" t="str">
        <f t="shared" si="3"/>
        <v>(五冶钢构医学科学产业园建设项目房建三部-一标（4-3）)四川省南充市顺庆区搬罾街道学府大道二段</v>
      </c>
      <c r="H104" s="29" t="s">
        <v>468</v>
      </c>
      <c r="I104" s="29">
        <v>18349955455</v>
      </c>
      <c r="J104" s="34" t="s">
        <v>446</v>
      </c>
      <c r="K104" s="39" t="s">
        <v>447</v>
      </c>
      <c r="L104" s="36"/>
      <c r="M104" s="28" t="s">
        <v>448</v>
      </c>
    </row>
    <row r="105" spans="4:13">
      <c r="D105" s="33" t="s">
        <v>442</v>
      </c>
      <c r="E105" s="34" t="s">
        <v>471</v>
      </c>
      <c r="F105" s="29" t="s">
        <v>444</v>
      </c>
      <c r="G105" s="28" t="str">
        <f t="shared" si="3"/>
        <v>(五冶钢构医学科学产业园建设项目房建三部-一标（4-4）)四川省南充市顺庆区搬罾街道学府大道二段</v>
      </c>
      <c r="H105" s="29" t="s">
        <v>468</v>
      </c>
      <c r="I105" s="29">
        <v>18349955455</v>
      </c>
      <c r="J105" s="34" t="s">
        <v>446</v>
      </c>
      <c r="K105" s="39" t="s">
        <v>447</v>
      </c>
      <c r="L105" s="36"/>
      <c r="M105" s="28" t="s">
        <v>448</v>
      </c>
    </row>
    <row r="106" spans="4:13">
      <c r="D106" s="33" t="s">
        <v>442</v>
      </c>
      <c r="E106" s="34" t="s">
        <v>472</v>
      </c>
      <c r="F106" s="29" t="s">
        <v>444</v>
      </c>
      <c r="G106" s="28" t="str">
        <f t="shared" si="3"/>
        <v>(五冶钢构医学科学产业园建设项目房建三部-一标（4-5）)四川省南充市顺庆区搬罾街道学府大道二段</v>
      </c>
      <c r="H106" s="29" t="s">
        <v>468</v>
      </c>
      <c r="I106" s="29">
        <v>18349955455</v>
      </c>
      <c r="J106" s="34" t="s">
        <v>446</v>
      </c>
      <c r="K106" s="39" t="s">
        <v>447</v>
      </c>
      <c r="L106" s="36"/>
      <c r="M106" s="28" t="s">
        <v>448</v>
      </c>
    </row>
    <row r="107" spans="4:13">
      <c r="D107" s="33" t="s">
        <v>442</v>
      </c>
      <c r="E107" s="34" t="s">
        <v>473</v>
      </c>
      <c r="F107" s="29" t="s">
        <v>444</v>
      </c>
      <c r="G107" s="28" t="str">
        <f t="shared" si="3"/>
        <v>(五冶钢构医学科学产业园建设项目房建三部-一标（4-6）)四川省南充市顺庆区搬罾街道学府大道二段</v>
      </c>
      <c r="H107" s="29" t="s">
        <v>468</v>
      </c>
      <c r="I107" s="29">
        <v>18349955455</v>
      </c>
      <c r="J107" s="34" t="s">
        <v>446</v>
      </c>
      <c r="K107" s="39" t="s">
        <v>447</v>
      </c>
      <c r="L107" s="36"/>
      <c r="M107" s="28" t="s">
        <v>448</v>
      </c>
    </row>
    <row r="108" spans="4:13">
      <c r="D108" s="33" t="s">
        <v>442</v>
      </c>
      <c r="E108" s="34" t="s">
        <v>73</v>
      </c>
      <c r="F108" s="29" t="s">
        <v>444</v>
      </c>
      <c r="G108" s="28" t="str">
        <f t="shared" si="3"/>
        <v>(五冶钢构医学科学产业园建设项目房建三部-一标（7-1）)四川省南充市顺庆区搬罾街道学府大道二段</v>
      </c>
      <c r="H108" s="29" t="s">
        <v>468</v>
      </c>
      <c r="I108" s="29">
        <v>18349955455</v>
      </c>
      <c r="J108" s="34" t="s">
        <v>446</v>
      </c>
      <c r="K108" s="39" t="s">
        <v>447</v>
      </c>
      <c r="L108" s="36"/>
      <c r="M108" s="28" t="s">
        <v>448</v>
      </c>
    </row>
    <row r="109" spans="4:13">
      <c r="D109" s="33" t="s">
        <v>442</v>
      </c>
      <c r="E109" s="34" t="s">
        <v>20</v>
      </c>
      <c r="F109" s="29" t="s">
        <v>444</v>
      </c>
      <c r="G109" s="28" t="str">
        <f t="shared" si="3"/>
        <v>(五冶钢构医学科学产业园建设项目房建三部-一标（7-2）)四川省南充市顺庆区搬罾街道学府大道二段</v>
      </c>
      <c r="H109" s="29" t="s">
        <v>468</v>
      </c>
      <c r="I109" s="29">
        <v>18349955455</v>
      </c>
      <c r="J109" s="34" t="s">
        <v>446</v>
      </c>
      <c r="K109" s="39" t="s">
        <v>447</v>
      </c>
      <c r="L109" s="36"/>
      <c r="M109" s="28" t="s">
        <v>448</v>
      </c>
    </row>
    <row r="110" spans="4:13">
      <c r="D110" s="33" t="s">
        <v>442</v>
      </c>
      <c r="E110" s="34" t="s">
        <v>23</v>
      </c>
      <c r="F110" s="29" t="s">
        <v>444</v>
      </c>
      <c r="G110" s="28" t="str">
        <f t="shared" si="3"/>
        <v>(五冶钢构医学科学产业园建设项目房建三部-一标（7-3）)四川省南充市顺庆区搬罾街道学府大道二段</v>
      </c>
      <c r="H110" s="29" t="s">
        <v>468</v>
      </c>
      <c r="I110" s="29">
        <v>18349955455</v>
      </c>
      <c r="J110" s="34" t="s">
        <v>446</v>
      </c>
      <c r="K110" s="39" t="s">
        <v>447</v>
      </c>
      <c r="L110" s="36"/>
      <c r="M110" s="28" t="s">
        <v>448</v>
      </c>
    </row>
    <row r="111" spans="4:13">
      <c r="D111" s="33" t="s">
        <v>442</v>
      </c>
      <c r="E111" s="34" t="s">
        <v>24</v>
      </c>
      <c r="F111" s="29" t="s">
        <v>444</v>
      </c>
      <c r="G111" s="28" t="str">
        <f t="shared" si="3"/>
        <v>(五冶钢构医学科学产业园建设项目房建三部-一标（7-4）)四川省南充市顺庆区搬罾街道学府大道二段</v>
      </c>
      <c r="H111" s="29" t="s">
        <v>468</v>
      </c>
      <c r="I111" s="29">
        <v>18349955455</v>
      </c>
      <c r="J111" s="34" t="s">
        <v>446</v>
      </c>
      <c r="K111" s="39" t="s">
        <v>447</v>
      </c>
      <c r="L111" s="36"/>
      <c r="M111" s="28" t="s">
        <v>448</v>
      </c>
    </row>
    <row r="112" spans="4:13">
      <c r="D112" s="33" t="s">
        <v>442</v>
      </c>
      <c r="E112" s="28" t="s">
        <v>89</v>
      </c>
      <c r="F112" s="29" t="s">
        <v>444</v>
      </c>
      <c r="G112" s="28" t="str">
        <f t="shared" si="3"/>
        <v>(五冶钢构医学科学产业园建设项目房建三部-排洪渠)四川省南充市顺庆区搬罾街道学府大道二段</v>
      </c>
      <c r="H112" s="29" t="s">
        <v>468</v>
      </c>
      <c r="I112" s="29">
        <v>18349955455</v>
      </c>
      <c r="J112" s="34" t="s">
        <v>446</v>
      </c>
      <c r="K112" s="39" t="s">
        <v>447</v>
      </c>
      <c r="L112" s="36"/>
      <c r="M112" s="28" t="s">
        <v>448</v>
      </c>
    </row>
    <row r="113" spans="4:13">
      <c r="D113" s="33" t="s">
        <v>442</v>
      </c>
      <c r="E113" s="28" t="s">
        <v>127</v>
      </c>
      <c r="F113" s="29" t="s">
        <v>444</v>
      </c>
      <c r="G113" s="28" t="str">
        <f t="shared" si="3"/>
        <v>(五冶钢构医学科学产业园建设项目房建三部-管网总坪)四川省南充市顺庆区搬罾街道学府大道二段</v>
      </c>
      <c r="H113" s="29" t="s">
        <v>468</v>
      </c>
      <c r="I113" s="29">
        <v>18349955455</v>
      </c>
      <c r="J113" s="34" t="s">
        <v>446</v>
      </c>
      <c r="K113" s="39" t="s">
        <v>447</v>
      </c>
      <c r="L113" s="36"/>
      <c r="M113" s="28" t="s">
        <v>448</v>
      </c>
    </row>
    <row r="114" spans="4:13">
      <c r="D114" s="33" t="s">
        <v>442</v>
      </c>
      <c r="E114" s="28" t="s">
        <v>117</v>
      </c>
      <c r="F114" s="29" t="s">
        <v>444</v>
      </c>
      <c r="G114" s="28" t="str">
        <f t="shared" si="3"/>
        <v>(五冶钢构医学科学产业园建设项目房建三部-配套用房及围墙)四川省南充市顺庆区搬罾街道学府大道二段</v>
      </c>
      <c r="H114" s="29" t="s">
        <v>468</v>
      </c>
      <c r="I114" s="29">
        <v>18349955455</v>
      </c>
      <c r="J114" s="34" t="s">
        <v>446</v>
      </c>
      <c r="K114" s="39" t="s">
        <v>447</v>
      </c>
      <c r="L114" s="36"/>
      <c r="M114" s="28" t="s">
        <v>448</v>
      </c>
    </row>
    <row r="115" spans="4:13">
      <c r="D115" s="33" t="s">
        <v>442</v>
      </c>
      <c r="E115" s="28" t="s">
        <v>474</v>
      </c>
      <c r="F115" s="29" t="s">
        <v>444</v>
      </c>
      <c r="G115" s="28" t="str">
        <f t="shared" si="3"/>
        <v>(五冶钢构医学科学产业园建设项目房建连接线道路工程-1)四川省南充市顺庆区搬罾街道学府大道二段</v>
      </c>
      <c r="H115" s="29" t="s">
        <v>475</v>
      </c>
      <c r="I115" s="29">
        <v>13908143055</v>
      </c>
      <c r="J115" s="34" t="s">
        <v>446</v>
      </c>
      <c r="K115" s="39" t="s">
        <v>447</v>
      </c>
      <c r="L115" s="36"/>
      <c r="M115" s="28" t="s">
        <v>448</v>
      </c>
    </row>
    <row r="116" spans="4:13">
      <c r="D116" s="33" t="s">
        <v>442</v>
      </c>
      <c r="E116" s="28" t="s">
        <v>476</v>
      </c>
      <c r="F116" s="29" t="s">
        <v>444</v>
      </c>
      <c r="G116" s="28" t="str">
        <f t="shared" si="3"/>
        <v>(五冶钢构医学科学产业园建设项目房建连接线道路工程-2)四川省南充市顺庆区搬罾街道学府大道二段</v>
      </c>
      <c r="H116" s="29" t="s">
        <v>477</v>
      </c>
      <c r="I116" s="29">
        <v>15982411682</v>
      </c>
      <c r="J116" s="34" t="s">
        <v>446</v>
      </c>
      <c r="K116" s="39" t="s">
        <v>447</v>
      </c>
      <c r="L116" s="36"/>
      <c r="M116" s="28" t="s">
        <v>448</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478</v>
      </c>
      <c r="B1" s="11" t="s">
        <v>479</v>
      </c>
      <c r="C1" s="11" t="s">
        <v>3</v>
      </c>
      <c r="D1" s="11" t="s">
        <v>4</v>
      </c>
    </row>
    <row r="2" spans="1:4">
      <c r="A2" s="12">
        <f ca="1" t="shared" ref="A2:A12" si="0">TODAY()</f>
        <v>45952</v>
      </c>
      <c r="B2" s="9" t="s">
        <v>480</v>
      </c>
      <c r="C2" s="9" t="str">
        <f>VLOOKUP(D2,辅助信息!A:B,2,FALSE)</f>
        <v>盘螺</v>
      </c>
      <c r="D2" s="9" t="s">
        <v>41</v>
      </c>
    </row>
    <row r="3" spans="1:4">
      <c r="A3" s="12">
        <f ca="1" t="shared" si="0"/>
        <v>45952</v>
      </c>
      <c r="B3" s="9" t="s">
        <v>480</v>
      </c>
      <c r="C3" s="9" t="str">
        <f>VLOOKUP(D3,辅助信息!A:B,2,FALSE)</f>
        <v>螺纹钢</v>
      </c>
      <c r="D3" s="9" t="s">
        <v>27</v>
      </c>
    </row>
    <row r="4" spans="1:4">
      <c r="A4" s="12">
        <f ca="1" t="shared" si="0"/>
        <v>45952</v>
      </c>
      <c r="B4" s="9" t="s">
        <v>480</v>
      </c>
      <c r="C4" s="9" t="str">
        <f>VLOOKUP(D4,辅助信息!A:B,2,FALSE)</f>
        <v>螺纹钢</v>
      </c>
      <c r="D4" s="9" t="s">
        <v>19</v>
      </c>
    </row>
    <row r="5" spans="1:4">
      <c r="A5" s="12">
        <f ca="1" t="shared" si="0"/>
        <v>45952</v>
      </c>
      <c r="B5" s="9" t="s">
        <v>480</v>
      </c>
      <c r="C5" s="9" t="str">
        <f>VLOOKUP(D5,辅助信息!A:B,2,FALSE)</f>
        <v>螺纹钢</v>
      </c>
      <c r="D5" s="9" t="s">
        <v>28</v>
      </c>
    </row>
    <row r="6" spans="1:4">
      <c r="A6" s="12">
        <f ca="1" t="shared" si="0"/>
        <v>45952</v>
      </c>
      <c r="B6" s="9" t="s">
        <v>480</v>
      </c>
      <c r="C6" s="9" t="str">
        <f>VLOOKUP(D6,辅助信息!A:B,2,FALSE)</f>
        <v>螺纹钢</v>
      </c>
      <c r="D6" s="9" t="s">
        <v>52</v>
      </c>
    </row>
    <row r="7" spans="1:4">
      <c r="A7" s="12">
        <f ca="1" t="shared" si="0"/>
        <v>45952</v>
      </c>
      <c r="B7" s="9" t="s">
        <v>480</v>
      </c>
      <c r="C7" s="9" t="str">
        <f>VLOOKUP(D7,辅助信息!A:B,2,FALSE)</f>
        <v>螺纹钢</v>
      </c>
      <c r="D7" s="9" t="s">
        <v>76</v>
      </c>
    </row>
    <row r="8" spans="1:4">
      <c r="A8" s="12">
        <f ca="1" t="shared" si="0"/>
        <v>45952</v>
      </c>
      <c r="B8" s="9" t="s">
        <v>480</v>
      </c>
      <c r="C8" s="9" t="str">
        <f>VLOOKUP(D8,辅助信息!A:B,2,FALSE)</f>
        <v>螺纹钢</v>
      </c>
      <c r="D8" s="9" t="s">
        <v>86</v>
      </c>
    </row>
    <row r="9" spans="1:4">
      <c r="A9" s="12">
        <f ca="1" t="shared" si="0"/>
        <v>45952</v>
      </c>
      <c r="B9" s="9" t="s">
        <v>480</v>
      </c>
      <c r="C9" s="9" t="str">
        <f>VLOOKUP(D9,辅助信息!A:B,2,FALSE)</f>
        <v>螺纹钢</v>
      </c>
      <c r="D9" s="9" t="s">
        <v>82</v>
      </c>
    </row>
    <row r="10" spans="1:4">
      <c r="A10" s="12">
        <f ca="1" t="shared" si="0"/>
        <v>45952</v>
      </c>
      <c r="B10" s="9" t="s">
        <v>480</v>
      </c>
      <c r="C10" s="9" t="str">
        <f>VLOOKUP(D10,辅助信息!A:B,2,FALSE)</f>
        <v>螺纹钢</v>
      </c>
      <c r="D10" s="9" t="s">
        <v>45</v>
      </c>
    </row>
    <row r="11" spans="1:4">
      <c r="A11" s="12">
        <f ca="1" t="shared" si="0"/>
        <v>45952</v>
      </c>
      <c r="B11" s="9" t="s">
        <v>480</v>
      </c>
      <c r="C11" s="9" t="str">
        <f>VLOOKUP(D11,辅助信息!A:B,2,FALSE)</f>
        <v>螺纹钢</v>
      </c>
      <c r="D11" s="9" t="s">
        <v>21</v>
      </c>
    </row>
    <row r="12" ht="18.95" customHeight="1" spans="1:1">
      <c r="A12" s="12">
        <f ca="1" t="shared" si="0"/>
        <v>45952</v>
      </c>
    </row>
    <row r="13" spans="1:4">
      <c r="A13" s="12">
        <f ca="1" t="shared" ref="A13:A26" si="1">TODAY()</f>
        <v>45952</v>
      </c>
      <c r="B13" s="13" t="s">
        <v>481</v>
      </c>
      <c r="C13" s="9" t="str">
        <f>VLOOKUP(D13,辅助信息!A:B,2,FALSE)</f>
        <v>螺纹钢</v>
      </c>
      <c r="D13" s="9" t="s">
        <v>133</v>
      </c>
    </row>
    <row r="14" spans="1:4">
      <c r="A14" s="12">
        <f ca="1" t="shared" si="1"/>
        <v>45952</v>
      </c>
      <c r="B14" s="13" t="s">
        <v>481</v>
      </c>
      <c r="C14" s="9" t="str">
        <f>VLOOKUP(D14,辅助信息!A:B,2,FALSE)</f>
        <v>螺纹钢</v>
      </c>
      <c r="D14" s="9" t="s">
        <v>91</v>
      </c>
    </row>
    <row r="15" spans="1:4">
      <c r="A15" s="12">
        <f ca="1" t="shared" si="1"/>
        <v>45952</v>
      </c>
      <c r="B15" s="13" t="s">
        <v>481</v>
      </c>
      <c r="C15" s="9" t="str">
        <f>VLOOKUP(D15,辅助信息!A:B,2,FALSE)</f>
        <v>螺纹钢</v>
      </c>
      <c r="D15" s="9" t="s">
        <v>77</v>
      </c>
    </row>
    <row r="16" spans="1:4">
      <c r="A16" s="12">
        <f ca="1" t="shared" si="1"/>
        <v>45952</v>
      </c>
      <c r="B16" s="13" t="s">
        <v>481</v>
      </c>
      <c r="C16" s="9" t="str">
        <f>VLOOKUP(D16,辅助信息!A:B,2,FALSE)</f>
        <v>螺纹钢</v>
      </c>
      <c r="D16" s="9" t="s">
        <v>86</v>
      </c>
    </row>
    <row r="17" spans="1:4">
      <c r="A17" s="12">
        <f ca="1" t="shared" si="1"/>
        <v>45952</v>
      </c>
      <c r="B17" s="13" t="s">
        <v>481</v>
      </c>
      <c r="C17" s="9" t="str">
        <f>VLOOKUP(D17,辅助信息!A:B,2,FALSE)</f>
        <v>螺纹钢</v>
      </c>
      <c r="D17" s="9" t="s">
        <v>66</v>
      </c>
    </row>
    <row r="18" spans="1:4">
      <c r="A18" s="12">
        <f ca="1" t="shared" si="1"/>
        <v>45952</v>
      </c>
      <c r="B18" s="13" t="s">
        <v>481</v>
      </c>
      <c r="C18" s="9" t="str">
        <f>VLOOKUP(D18,辅助信息!A:B,2,FALSE)</f>
        <v>螺纹钢</v>
      </c>
      <c r="D18" s="9" t="s">
        <v>82</v>
      </c>
    </row>
    <row r="19" spans="1:4">
      <c r="A19" s="12">
        <f ca="1" t="shared" si="1"/>
        <v>45952</v>
      </c>
      <c r="B19" s="13" t="s">
        <v>481</v>
      </c>
      <c r="C19" s="9" t="str">
        <f>VLOOKUP(D19,辅助信息!A:B,2,FALSE)</f>
        <v>螺纹钢</v>
      </c>
      <c r="D19" s="9" t="s">
        <v>45</v>
      </c>
    </row>
    <row r="20" spans="1:4">
      <c r="A20" s="12">
        <f ca="1" t="shared" si="1"/>
        <v>45952</v>
      </c>
      <c r="B20" s="13" t="s">
        <v>481</v>
      </c>
      <c r="C20" s="9" t="str">
        <f>VLOOKUP(D20,辅助信息!A:B,2,FALSE)</f>
        <v>螺纹钢</v>
      </c>
      <c r="D20" s="9" t="s">
        <v>21</v>
      </c>
    </row>
    <row r="21" spans="1:4">
      <c r="A21" s="12">
        <f ca="1" t="shared" si="1"/>
        <v>45952</v>
      </c>
      <c r="B21" s="13" t="s">
        <v>481</v>
      </c>
      <c r="C21" s="9" t="str">
        <f>VLOOKUP(D21,辅助信息!A:B,2,FALSE)</f>
        <v>螺纹钢</v>
      </c>
      <c r="D21" s="9" t="s">
        <v>58</v>
      </c>
    </row>
    <row r="22" spans="1:4">
      <c r="A22" s="12">
        <f ca="1" t="shared" si="1"/>
        <v>45952</v>
      </c>
      <c r="B22" s="13" t="s">
        <v>481</v>
      </c>
      <c r="C22" s="9" t="str">
        <f>VLOOKUP(D22,辅助信息!A:B,2,FALSE)</f>
        <v>螺纹钢</v>
      </c>
      <c r="D22" s="9" t="s">
        <v>46</v>
      </c>
    </row>
    <row r="23" spans="1:4">
      <c r="A23" s="12">
        <f ca="1" t="shared" si="1"/>
        <v>45952</v>
      </c>
      <c r="B23" s="13" t="s">
        <v>481</v>
      </c>
      <c r="C23" s="9" t="str">
        <f>VLOOKUP(D23,辅助信息!A:B,2,FALSE)</f>
        <v>螺纹钢</v>
      </c>
      <c r="D23" s="9" t="s">
        <v>22</v>
      </c>
    </row>
    <row r="24" spans="1:4">
      <c r="A24" s="12">
        <f ca="1" t="shared" si="1"/>
        <v>45952</v>
      </c>
      <c r="B24" s="13" t="s">
        <v>481</v>
      </c>
      <c r="C24" s="9" t="str">
        <f>VLOOKUP(D24,辅助信息!A:B,2,FALSE)</f>
        <v>螺纹钢</v>
      </c>
      <c r="D24" s="9" t="s">
        <v>181</v>
      </c>
    </row>
    <row r="25" spans="1:4">
      <c r="A25" s="12">
        <f ca="1" t="shared" si="1"/>
        <v>45952</v>
      </c>
      <c r="B25" s="13" t="s">
        <v>481</v>
      </c>
      <c r="C25" s="9" t="str">
        <f>VLOOKUP(D25,辅助信息!A:B,2,FALSE)</f>
        <v>螺纹钢</v>
      </c>
      <c r="D25" s="9" t="s">
        <v>182</v>
      </c>
    </row>
    <row r="26" spans="1:4">
      <c r="A26" s="12">
        <f ca="1" t="shared" si="1"/>
        <v>45952</v>
      </c>
      <c r="B26" s="9" t="s">
        <v>482</v>
      </c>
      <c r="C26" s="9" t="str">
        <f>VLOOKUP(D26,辅助信息!A:B,2,FALSE)</f>
        <v>盘螺</v>
      </c>
      <c r="D26" s="9" t="s">
        <v>49</v>
      </c>
    </row>
    <row r="27" spans="1:4">
      <c r="A27" s="12">
        <f ca="1" t="shared" ref="A27:A36" si="2">TODAY()</f>
        <v>45952</v>
      </c>
      <c r="B27" s="9" t="s">
        <v>482</v>
      </c>
      <c r="C27" s="9" t="str">
        <f>VLOOKUP(D27,辅助信息!A:B,2,FALSE)</f>
        <v>盘螺</v>
      </c>
      <c r="D27" s="9" t="s">
        <v>40</v>
      </c>
    </row>
    <row r="28" spans="1:4">
      <c r="A28" s="12">
        <f ca="1" t="shared" si="2"/>
        <v>45952</v>
      </c>
      <c r="B28" s="9" t="s">
        <v>482</v>
      </c>
      <c r="C28" s="9" t="str">
        <f>VLOOKUP(D28,辅助信息!A:B,2,FALSE)</f>
        <v>盘螺</v>
      </c>
      <c r="D28" s="9" t="s">
        <v>41</v>
      </c>
    </row>
    <row r="29" spans="1:4">
      <c r="A29" s="12">
        <f ca="1" t="shared" si="2"/>
        <v>45952</v>
      </c>
      <c r="B29" s="9" t="s">
        <v>482</v>
      </c>
      <c r="C29" s="9" t="str">
        <f>VLOOKUP(D29,辅助信息!A:B,2,FALSE)</f>
        <v>盘螺</v>
      </c>
      <c r="D29" s="9" t="s">
        <v>26</v>
      </c>
    </row>
    <row r="30" spans="1:4">
      <c r="A30" s="12">
        <f ca="1" t="shared" si="2"/>
        <v>45952</v>
      </c>
      <c r="B30" s="9" t="s">
        <v>482</v>
      </c>
      <c r="C30" s="9" t="e">
        <f>VLOOKUP(D30,辅助信息!A:B,2,FALSE)</f>
        <v>#N/A</v>
      </c>
      <c r="D30" s="9" t="s">
        <v>483</v>
      </c>
    </row>
    <row r="31" spans="1:4">
      <c r="A31" s="12">
        <f ca="1" t="shared" si="2"/>
        <v>45952</v>
      </c>
      <c r="B31" s="9" t="s">
        <v>482</v>
      </c>
      <c r="C31" s="9" t="str">
        <f>VLOOKUP(D31,辅助信息!A:B,2,FALSE)</f>
        <v>螺纹钢</v>
      </c>
      <c r="D31" s="9" t="s">
        <v>27</v>
      </c>
    </row>
    <row r="32" spans="1:4">
      <c r="A32" s="12">
        <f ca="1" t="shared" si="2"/>
        <v>45952</v>
      </c>
      <c r="B32" s="9" t="s">
        <v>482</v>
      </c>
      <c r="C32" s="9" t="str">
        <f>VLOOKUP(D32,辅助信息!A:B,2,FALSE)</f>
        <v>螺纹钢</v>
      </c>
      <c r="D32" s="9" t="s">
        <v>19</v>
      </c>
    </row>
    <row r="33" spans="1:4">
      <c r="A33" s="12">
        <f ca="1" t="shared" si="2"/>
        <v>45952</v>
      </c>
      <c r="B33" s="9" t="s">
        <v>482</v>
      </c>
      <c r="C33" s="9" t="str">
        <f>VLOOKUP(D33,辅助信息!A:B,2,FALSE)</f>
        <v>螺纹钢</v>
      </c>
      <c r="D33" s="9" t="s">
        <v>32</v>
      </c>
    </row>
    <row r="34" spans="1:4">
      <c r="A34" s="12">
        <f ca="1" t="shared" si="2"/>
        <v>45952</v>
      </c>
      <c r="B34" s="9" t="s">
        <v>482</v>
      </c>
      <c r="C34" s="9" t="str">
        <f>VLOOKUP(D34,辅助信息!A:B,2,FALSE)</f>
        <v>螺纹钢</v>
      </c>
      <c r="D34" s="9" t="s">
        <v>33</v>
      </c>
    </row>
    <row r="35" spans="1:4">
      <c r="A35" s="12">
        <f ca="1" t="shared" si="2"/>
        <v>45952</v>
      </c>
      <c r="B35" s="9" t="s">
        <v>482</v>
      </c>
      <c r="C35" s="9" t="str">
        <f>VLOOKUP(D35,辅助信息!A:B,2,FALSE)</f>
        <v>螺纹钢</v>
      </c>
      <c r="D35" s="9" t="s">
        <v>28</v>
      </c>
    </row>
    <row r="36" spans="1:4">
      <c r="A36" s="12">
        <f ca="1" t="shared" si="2"/>
        <v>45952</v>
      </c>
      <c r="B36" s="9" t="s">
        <v>482</v>
      </c>
      <c r="C36" s="9" t="str">
        <f>VLOOKUP(D36,辅助信息!A:B,2,FALSE)</f>
        <v>螺纹钢</v>
      </c>
      <c r="D36" s="9" t="s">
        <v>18</v>
      </c>
    </row>
    <row r="37" spans="1:4">
      <c r="A37" s="12">
        <f ca="1" t="shared" ref="A37:A46" si="3">TODAY()</f>
        <v>45952</v>
      </c>
      <c r="B37" s="9" t="s">
        <v>482</v>
      </c>
      <c r="C37" s="9" t="str">
        <f>VLOOKUP(D37,辅助信息!A:B,2,FALSE)</f>
        <v>螺纹钢</v>
      </c>
      <c r="D37" s="9" t="s">
        <v>65</v>
      </c>
    </row>
    <row r="38" spans="1:4">
      <c r="A38" s="12">
        <f ca="1" t="shared" si="3"/>
        <v>45952</v>
      </c>
      <c r="B38" s="9" t="s">
        <v>482</v>
      </c>
      <c r="C38" s="9" t="str">
        <f>VLOOKUP(D38,辅助信息!A:B,2,FALSE)</f>
        <v>螺纹钢</v>
      </c>
      <c r="D38" s="9" t="s">
        <v>52</v>
      </c>
    </row>
    <row r="39" spans="1:4">
      <c r="A39" s="12">
        <f ca="1" t="shared" si="3"/>
        <v>45952</v>
      </c>
      <c r="B39" s="9" t="s">
        <v>482</v>
      </c>
      <c r="C39" s="9" t="str">
        <f>VLOOKUP(D39,辅助信息!A:B,2,FALSE)</f>
        <v>螺纹钢</v>
      </c>
      <c r="D39" s="9" t="s">
        <v>111</v>
      </c>
    </row>
    <row r="40" spans="1:4">
      <c r="A40" s="12">
        <f ca="1" t="shared" si="3"/>
        <v>45952</v>
      </c>
      <c r="B40" s="9" t="s">
        <v>482</v>
      </c>
      <c r="C40" s="9" t="str">
        <f>VLOOKUP(D40,辅助信息!A:B,2,FALSE)</f>
        <v>螺纹钢</v>
      </c>
      <c r="D40" s="9" t="s">
        <v>76</v>
      </c>
    </row>
    <row r="41" spans="1:4">
      <c r="A41" s="12">
        <f ca="1" t="shared" si="3"/>
        <v>45952</v>
      </c>
      <c r="B41" s="9" t="s">
        <v>482</v>
      </c>
      <c r="C41" s="9" t="str">
        <f>VLOOKUP(D41,辅助信息!A:B,2,FALSE)</f>
        <v>螺纹钢</v>
      </c>
      <c r="D41" s="9" t="s">
        <v>90</v>
      </c>
    </row>
    <row r="42" spans="1:4">
      <c r="A42" s="12">
        <f ca="1" t="shared" si="3"/>
        <v>45952</v>
      </c>
      <c r="B42" s="9" t="s">
        <v>482</v>
      </c>
      <c r="C42" s="9" t="str">
        <f>VLOOKUP(D42,辅助信息!A:B,2,FALSE)</f>
        <v>螺纹钢</v>
      </c>
      <c r="D42" s="9" t="s">
        <v>130</v>
      </c>
    </row>
    <row r="43" spans="1:4">
      <c r="A43" s="12">
        <f ca="1" t="shared" si="3"/>
        <v>45952</v>
      </c>
      <c r="B43" s="9" t="s">
        <v>482</v>
      </c>
      <c r="C43" s="9" t="str">
        <f>VLOOKUP(D43,辅助信息!A:B,2,FALSE)</f>
        <v>螺纹钢</v>
      </c>
      <c r="D43" s="9" t="s">
        <v>133</v>
      </c>
    </row>
    <row r="44" spans="1:4">
      <c r="A44" s="12">
        <f ca="1" t="shared" si="3"/>
        <v>45952</v>
      </c>
      <c r="B44" s="9" t="s">
        <v>482</v>
      </c>
      <c r="C44" s="9" t="str">
        <f>VLOOKUP(D44,辅助信息!A:B,2,FALSE)</f>
        <v>螺纹钢</v>
      </c>
      <c r="D44" s="9" t="s">
        <v>91</v>
      </c>
    </row>
    <row r="45" spans="1:4">
      <c r="A45" s="12">
        <f ca="1" t="shared" si="3"/>
        <v>45952</v>
      </c>
      <c r="B45" s="9" t="s">
        <v>482</v>
      </c>
      <c r="C45" s="9" t="str">
        <f>VLOOKUP(D45,辅助信息!A:B,2,FALSE)</f>
        <v>螺纹钢</v>
      </c>
      <c r="D45" s="9" t="s">
        <v>77</v>
      </c>
    </row>
    <row r="46" spans="1:4">
      <c r="A46" s="12">
        <f ca="1" t="shared" si="3"/>
        <v>45952</v>
      </c>
      <c r="B46" s="9" t="s">
        <v>482</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tabSelected="1" zoomScale="90" zoomScaleNormal="90" topLeftCell="A9127" workbookViewId="0">
      <selection activeCell="G9154" sqref="G9154"/>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484</v>
      </c>
      <c r="G1" s="2" t="s">
        <v>7</v>
      </c>
      <c r="H1" s="2" t="str">
        <f>'[1]2025年已发货'!H:H</f>
        <v>联系人</v>
      </c>
      <c r="I1" s="2" t="str">
        <f>'[1]2025年已发货'!I:I</f>
        <v>联系方式</v>
      </c>
      <c r="J1" s="6" t="s">
        <v>16</v>
      </c>
      <c r="K1" s="6" t="s">
        <v>485</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_xlfn._xlws.FILTER(辅助信息!E:E,辅助信息!G:G=G2)</f>
        <v>达州市公共卫生医疗中心项目-二标-3号楼</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_xlfn._xlws.FILTER(辅助信息!E:E,辅助信息!G:G=G3)</f>
        <v>达州市公共卫生临床医疗中心项目-一标-2号制作房</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_xlfn._xlws.FILTER(辅助信息!E:E,辅助信息!G:G=G4)</f>
        <v>达州市公共卫生医疗中心项目-二标-3号楼</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_xlfn._xlws.FILTER(辅助信息!E:E,辅助信息!G:G=G5)</f>
        <v>达州市公共卫生医疗中心项目-二标-3号楼</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_xlfn._xlws.FILTER(辅助信息!E:E,辅助信息!G:G=G6)</f>
        <v>达州市公共卫生临床医疗中心项目-一标-2号制作房</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_xlfn._xlws.FILTER(辅助信息!E:E,辅助信息!G:G=G7)</f>
        <v>达州市公共卫生临床医疗中心项目-一标-2号制作房</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_xlfn._xlws.FILTER(辅助信息!E:E,辅助信息!G:G=G8)</f>
        <v>达州市公共卫生临床医疗中心项目-一标-2号制作房</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_xlfn._xlws.FILTER(辅助信息!E:E,辅助信息!G:G=G9)</f>
        <v>达州市公共卫生临床医疗中心项目-一标-1号制作房</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_xlfn._xlws.FILTER(辅助信息!E:E,辅助信息!G:G=G10)</f>
        <v>达州市公共卫生临床医疗中心项目-一标-2号制作房</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_xlfn._xlws.FILTER(辅助信息!E:E,辅助信息!G:G=G11)</f>
        <v>达州市公共卫生临床医疗中心项目-一标-2号制作房</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_xlfn._xlws.FILTER(辅助信息!E:E,辅助信息!G:G=G12)</f>
        <v>五冶钢构医学科学产业园建设项目房建三部-一标（7-4）</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_xlfn._xlws.FILTER(辅助信息!E:E,辅助信息!G:G=G13)</f>
        <v>四川商建-射洪城乡一体化项目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_xlfn._xlws.FILTER(辅助信息!E:E,辅助信息!G:G=G14)</f>
        <v>四川商建-射洪城乡一体化项目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_xlfn._xlws.FILTER(辅助信息!E:E,辅助信息!G:G=G15)</f>
        <v>四川商建-射洪城乡一体化项目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_xlfn._xlws.FILTER(辅助信息!E:E,辅助信息!G:G=G16)</f>
        <v>四川商建-射洪城乡一体化项目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_xlfn._xlws.FILTER(辅助信息!E:E,辅助信息!G:G=G17)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_xlfn._xlws.FILTER(辅助信息!E:E,辅助信息!G:G=G18)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_xlfn._xlws.FILTER(辅助信息!E:E,辅助信息!G:G=G19)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_xlfn._xlws.FILTER(辅助信息!E:E,辅助信息!G:G=G20)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_xlfn._xlws.FILTER(辅助信息!E:E,辅助信息!G:G=G21)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_xlfn._xlws.FILTER(辅助信息!E:E,辅助信息!G:G=G22)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_xlfn._xlws.FILTER(辅助信息!E:E,辅助信息!G:G=G23)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_xlfn._xlws.FILTER(辅助信息!E:E,辅助信息!G:G=G24)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_xlfn._xlws.FILTER(辅助信息!E:E,辅助信息!G:G=G25)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_xlfn._xlws.FILTER(辅助信息!E:E,辅助信息!G:G=G26)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_xlfn._xlws.FILTER(辅助信息!E:E,辅助信息!G:G=G27)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_xlfn._xlws.FILTER(辅助信息!E:E,辅助信息!G:G=G28)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_xlfn._xlws.FILTER(辅助信息!E:E,辅助信息!G:G=G29)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_xlfn._xlws.FILTER(辅助信息!E:E,辅助信息!G:G=G30)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_xlfn._xlws.FILTER(辅助信息!E:E,辅助信息!G:G=G31)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_xlfn._xlws.FILTER(辅助信息!E:E,辅助信息!G:G=G32)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_xlfn._xlws.FILTER(辅助信息!E:E,辅助信息!G:G=G33)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_xlfn._xlws.FILTER(辅助信息!E:E,辅助信息!G:G=G34)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_xlfn._xlws.FILTER(辅助信息!E:E,辅助信息!G:G=G35)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_xlfn._xlws.FILTER(辅助信息!E:E,辅助信息!G:G=G36)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_xlfn._xlws.FILTER(辅助信息!E:E,辅助信息!G:G=G37)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_xlfn._xlws.FILTER(辅助信息!E:E,辅助信息!G:G=G38)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_xlfn._xlws.FILTER(辅助信息!E:E,辅助信息!G:G=G39)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_xlfn._xlws.FILTER(辅助信息!E:E,辅助信息!G:G=G40)</f>
        <v>华西颐海-科创农业生态谷-1号钢筋房</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_xlfn._xlws.FILTER(辅助信息!E:E,辅助信息!G:G=G41)</f>
        <v>华西颐海-科创农业生态谷-1号钢筋房</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_xlfn._xlws.FILTER(辅助信息!E:E,辅助信息!G:G=G42)</f>
        <v>华西颐海-科创农业生态谷-1号钢筋房</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_xlfn._xlws.FILTER(辅助信息!E:E,辅助信息!G:G=G43)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_xlfn._xlws.FILTER(辅助信息!E:E,辅助信息!G:G=G44)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_xlfn._xlws.FILTER(辅助信息!E:E,辅助信息!G:G=G45)</f>
        <v>商投建工达州中医药科技园-1工区</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_xlfn._xlws.FILTER(辅助信息!E:E,辅助信息!G:G=G46)</f>
        <v>商投建工达州中医药科技园-1工区</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_xlfn._xlws.FILTER(辅助信息!E:E,辅助信息!G:G=G47)</f>
        <v>商投建工达州中医药科技园-1工区</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_xlfn._xlws.FILTER(辅助信息!E:E,辅助信息!G:G=G48)</f>
        <v>商投建工达州中医药科技园-1工区</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_xlfn._xlws.FILTER(辅助信息!E:E,辅助信息!G:G=G49)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_xlfn._xlws.FILTER(辅助信息!E:E,辅助信息!G:G=G50)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_xlfn._xlws.FILTER(辅助信息!E:E,辅助信息!G:G=G51)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_xlfn._xlws.FILTER(辅助信息!E:E,辅助信息!G:G=G52)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_xlfn._xlws.FILTER(辅助信息!E:E,辅助信息!G:G=G53)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_xlfn._xlws.FILTER(辅助信息!E:E,辅助信息!G:G=G54)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_xlfn._xlws.FILTER(辅助信息!E:E,辅助信息!G:G=G55)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_xlfn._xlws.FILTER(辅助信息!E:E,辅助信息!G:G=G56)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_xlfn._xlws.FILTER(辅助信息!E:E,辅助信息!G:G=G57)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_xlfn._xlws.FILTER(辅助信息!E:E,辅助信息!G:G=G58)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_xlfn._xlws.FILTER(辅助信息!E:E,辅助信息!G:G=G59)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_xlfn._xlws.FILTER(辅助信息!E:E,辅助信息!G:G=G60)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_xlfn._xlws.FILTER(辅助信息!E:E,辅助信息!G:G=G61)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_xlfn._xlws.FILTER(辅助信息!E:E,辅助信息!G:G=G62)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_xlfn._xlws.FILTER(辅助信息!E:E,辅助信息!G:G=G63)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_xlfn._xlws.FILTER(辅助信息!E:E,辅助信息!G:G=G64)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_xlfn._xlws.FILTER(辅助信息!E:E,辅助信息!G:G=G65)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_xlfn._xlws.FILTER(辅助信息!E:E,辅助信息!G:G=G66)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_xlfn._xlws.FILTER(辅助信息!E:E,辅助信息!G:G=G67)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_xlfn._xlws.FILTER(辅助信息!E:E,辅助信息!G:G=G68)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_xlfn._xlws.FILTER(辅助信息!E:E,辅助信息!G:G=G69)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_xlfn._xlws.FILTER(辅助信息!E:E,辅助信息!G:G=G70)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_xlfn._xlws.FILTER(辅助信息!E:E,辅助信息!G:G=G71)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_xlfn._xlws.FILTER(辅助信息!E:E,辅助信息!G:G=G72)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_xlfn._xlws.FILTER(辅助信息!E:E,辅助信息!G:G=G73)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_xlfn._xlws.FILTER(辅助信息!E:E,辅助信息!G:G=G74)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_xlfn._xlws.FILTER(辅助信息!E:E,辅助信息!G:G=G75)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_xlfn._xlws.FILTER(辅助信息!E:E,辅助信息!G:G=G76)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_xlfn._xlws.FILTER(辅助信息!E:E,辅助信息!G:G=G77)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_xlfn._xlws.FILTER(辅助信息!E:E,辅助信息!G:G=G78)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_xlfn._xlws.FILTER(辅助信息!E:E,辅助信息!G:G=G79)</f>
        <v>达州市公共卫生医疗中心项目-二标-3号楼</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_xlfn._xlws.FILTER(辅助信息!E:E,辅助信息!G:G=G80)</f>
        <v>达州市公共卫生医疗中心项目-二标-3号楼</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_xlfn._xlws.FILTER(辅助信息!E:E,辅助信息!G:G=G81)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_xlfn._xlws.FILTER(辅助信息!E:E,辅助信息!G:G=G82)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_xlfn._xlws.FILTER(辅助信息!E:E,辅助信息!G:G=G83)</f>
        <v>四川商建-射洪城乡一体化项目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_xlfn._xlws.FILTER(辅助信息!E:E,辅助信息!G:G=G84)</f>
        <v>四川商建-射洪城乡一体化项目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_xlfn._xlws.FILTER(辅助信息!E:E,辅助信息!G:G=G85)</f>
        <v>四川商建-射洪城乡一体化项目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_xlfn._xlws.FILTER(辅助信息!E:E,辅助信息!G:G=G86)</f>
        <v>四川商建-射洪城乡一体化项目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_xlfn._xlws.FILTER(辅助信息!E:E,辅助信息!G:G=G87)</f>
        <v>四川商建-射洪城乡一体化项目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_xlfn._xlws.FILTER(辅助信息!E:E,辅助信息!G:G=G88)</f>
        <v>四川商建-射洪城乡一体化项目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_xlfn._xlws.FILTER(辅助信息!E:E,辅助信息!G:G=G89)</f>
        <v>四川商建-射洪城乡一体化项目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_xlfn._xlws.FILTER(辅助信息!E:E,辅助信息!G:G=G90)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_xlfn._xlws.FILTER(辅助信息!E:E,辅助信息!G:G=G91)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_xlfn._xlws.FILTER(辅助信息!E:E,辅助信息!G:G=G92)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_xlfn._xlws.FILTER(辅助信息!E:E,辅助信息!G:G=G93)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_xlfn._xlws.FILTER(辅助信息!E:E,辅助信息!G:G=G94)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_xlfn._xlws.FILTER(辅助信息!E:E,辅助信息!G:G=G95)</f>
        <v>达州市公共卫生临床医疗中心项目-一标-1号制作房</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_xlfn._xlws.FILTER(辅助信息!E:E,辅助信息!G:G=G96)</f>
        <v>达州市公共卫生临床医疗中心项目-一标-1号制作房</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_xlfn._xlws.FILTER(辅助信息!E:E,辅助信息!G:G=G97)</f>
        <v>达州市公共卫生临床医疗中心项目-一标-1号制作房</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_xlfn._xlws.FILTER(辅助信息!E:E,辅助信息!G:G=G98)</f>
        <v>达州市公共卫生临床医疗中心项目-一标-1号制作房</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_xlfn._xlws.FILTER(辅助信息!E:E,辅助信息!G:G=G99)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_xlfn._xlws.FILTER(辅助信息!E:E,辅助信息!G:G=G100)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_xlfn._xlws.FILTER(辅助信息!E:E,辅助信息!G:G=G101)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_xlfn._xlws.FILTER(辅助信息!E:E,辅助信息!G:G=G102)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_xlfn._xlws.FILTER(辅助信息!E:E,辅助信息!G:G=G103)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_xlfn._xlws.FILTER(辅助信息!E:E,辅助信息!G:G=G104)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_xlfn._xlws.FILTER(辅助信息!E:E,辅助信息!G:G=G105)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_xlfn._xlws.FILTER(辅助信息!E:E,辅助信息!G:G=G106)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_xlfn._xlws.FILTER(辅助信息!E:E,辅助信息!G:G=G107)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_xlfn._xlws.FILTER(辅助信息!E:E,辅助信息!G:G=G108)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_xlfn._xlws.FILTER(辅助信息!E:E,辅助信息!G:G=G109)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_xlfn._xlws.FILTER(辅助信息!E:E,辅助信息!G:G=G110)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_xlfn._xlws.FILTER(辅助信息!E:E,辅助信息!G:G=G111)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_xlfn._xlws.FILTER(辅助信息!E:E,辅助信息!G:G=G112)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_xlfn._xlws.FILTER(辅助信息!E:E,辅助信息!G:G=G113)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_xlfn._xlws.FILTER(辅助信息!E:E,辅助信息!G:G=G114)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_xlfn._xlws.FILTER(辅助信息!E:E,辅助信息!G:G=G115)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_xlfn._xlws.FILTER(辅助信息!E:E,辅助信息!G:G=G116)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_xlfn._xlws.FILTER(辅助信息!E:E,辅助信息!G:G=G117)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_xlfn._xlws.FILTER(辅助信息!E:E,辅助信息!G:G=G118)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_xlfn._xlws.FILTER(辅助信息!E:E,辅助信息!G:G=G119)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_xlfn._xlws.FILTER(辅助信息!E:E,辅助信息!G:G=G120)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_xlfn._xlws.FILTER(辅助信息!E:E,辅助信息!G:G=G121)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_xlfn._xlws.FILTER(辅助信息!E:E,辅助信息!G:G=G122)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_xlfn._xlws.FILTER(辅助信息!E:E,辅助信息!G:G=G123)</f>
        <v>四川商建-射洪城乡一体化项目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_xlfn._xlws.FILTER(辅助信息!E:E,辅助信息!G:G=G124)</f>
        <v>四川商建-射洪城乡一体化项目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_xlfn._xlws.FILTER(辅助信息!E:E,辅助信息!G:G=G125)</f>
        <v>四川商建-射洪城乡一体化项目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_xlfn._xlws.FILTER(辅助信息!E:E,辅助信息!G:G=G126)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_xlfn._xlws.FILTER(辅助信息!E:E,辅助信息!G:G=G127)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_xlfn._xlws.FILTER(辅助信息!E:E,辅助信息!G:G=G128)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_xlfn._xlws.FILTER(辅助信息!E:E,辅助信息!G:G=G129)</f>
        <v>商投建工达州中医药科技园-4工区-7号楼</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_xlfn._xlws.FILTER(辅助信息!E:E,辅助信息!G:G=G130)</f>
        <v>商投建工达州中医药科技园-4工区-7号楼</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_xlfn._xlws.FILTER(辅助信息!E:E,辅助信息!G:G=G131)</f>
        <v>商投建工达州中医药科技园-4工区-7号楼</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_xlfn._xlws.FILTER(辅助信息!E:E,辅助信息!G:G=G132)</f>
        <v>商投建工达州中医药科技园-4工区-7号楼</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_xlfn._xlws.FILTER(辅助信息!E:E,辅助信息!G:G=G133)</f>
        <v>华西颐海-科创农业生态谷-1号钢筋房</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_xlfn._xlws.FILTER(辅助信息!E:E,辅助信息!G:G=G134)</f>
        <v>华西颐海-科创农业生态谷-1号钢筋房</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_xlfn._xlws.FILTER(辅助信息!E:E,辅助信息!G:G=G135)</f>
        <v>华西颐海-科创农业生态谷-1号钢筋房</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_xlfn._xlws.FILTER(辅助信息!E:E,辅助信息!G:G=G136)</f>
        <v>华西颐海-科创农业生态谷-1号钢筋房</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_xlfn._xlws.FILTER(辅助信息!E:E,辅助信息!G:G=G137)</f>
        <v>华西颐海-科创农业生态谷-1号钢筋房</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_xlfn._xlws.FILTER(辅助信息!E:E,辅助信息!G:G=G138)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_xlfn._xlws.FILTER(辅助信息!E:E,辅助信息!G:G=G139)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_xlfn._xlws.FILTER(辅助信息!E:E,辅助信息!G:G=G140)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_xlfn._xlws.FILTER(辅助信息!E:E,辅助信息!G:G=G141)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_xlfn._xlws.FILTER(辅助信息!E:E,辅助信息!G:G=G142)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_xlfn._xlws.FILTER(辅助信息!E:E,辅助信息!G:G=G143)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_xlfn._xlws.FILTER(辅助信息!E:E,辅助信息!G:G=G144)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_xlfn._xlws.FILTER(辅助信息!E:E,辅助信息!G:G=G145)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_xlfn._xlws.FILTER(辅助信息!E:E,辅助信息!G:G=G146)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_xlfn._xlws.FILTER(辅助信息!E:E,辅助信息!G:G=G147)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_xlfn._xlws.FILTER(辅助信息!E:E,辅助信息!G:G=G148)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_xlfn._xlws.FILTER(辅助信息!E:E,辅助信息!G:G=G149)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_xlfn._xlws.FILTER(辅助信息!E:E,辅助信息!G:G=G150)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_xlfn._xlws.FILTER(辅助信息!E:E,辅助信息!G:G=G151)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_xlfn._xlws.FILTER(辅助信息!E:E,辅助信息!G:G=G152)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_xlfn._xlws.FILTER(辅助信息!E:E,辅助信息!G:G=G153)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_xlfn._xlws.FILTER(辅助信息!E:E,辅助信息!G:G=G154)</f>
        <v>五冶钢构医学科学产业园建设项目房建二部-三标（1-2）</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_xlfn._xlws.FILTER(辅助信息!E:E,辅助信息!G:G=G155)</f>
        <v>五冶钢构医学科学产业园建设项目房建三部-一标（7-2）</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_xlfn._xlws.FILTER(辅助信息!E:E,辅助信息!G:G=G156)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_xlfn._xlws.FILTER(辅助信息!E:E,辅助信息!G:G=G157)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_xlfn._xlws.FILTER(辅助信息!E:E,辅助信息!G:G=G158)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_xlfn._xlws.FILTER(辅助信息!E:E,辅助信息!G:G=G159)</f>
        <v>五冶钢构医学科学产业园建设项目房建二部-三标（1-2）</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_xlfn._xlws.FILTER(辅助信息!E:E,辅助信息!G:G=G160)</f>
        <v>五冶钢构医学科学产业园建设项目房建二部-三标（1-2）</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_xlfn._xlws.FILTER(辅助信息!E:E,辅助信息!G:G=G161)</f>
        <v>五冶钢构医学科学产业园建设项目房建二部-六标</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_xlfn._xlws.FILTER(辅助信息!E:E,辅助信息!G:G=G162)</f>
        <v>五冶钢构医学科学产业园建设项目房建二部-六标</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_xlfn._xlws.FILTER(辅助信息!E:E,辅助信息!G:G=G163)</f>
        <v>五冶钢构医学科学产业园建设项目房建二部-六标</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_xlfn._xlws.FILTER(辅助信息!E:E,辅助信息!G:G=G164)</f>
        <v>五冶钢构医学科学产业园建设项目房建二部-六标</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_xlfn._xlws.FILTER(辅助信息!E:E,辅助信息!G:G=G165)</f>
        <v>五冶钢构医学科学产业园建设项目房建二部-六标</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_xlfn._xlws.FILTER(辅助信息!E:E,辅助信息!G:G=G166)</f>
        <v>四川商建-射洪城乡一体化项目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_xlfn._xlws.FILTER(辅助信息!E:E,辅助信息!G:G=G167)</f>
        <v>四川商建-射洪城乡一体化项目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_xlfn._xlws.FILTER(辅助信息!E:E,辅助信息!G:G=G168)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_xlfn._xlws.FILTER(辅助信息!E:E,辅助信息!G:G=G169)</f>
        <v>四川商建-射洪城乡一体化项目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_xlfn._xlws.FILTER(辅助信息!E:E,辅助信息!G:G=G170)</f>
        <v>四川商建-射洪城乡一体化项目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_xlfn._xlws.FILTER(辅助信息!E:E,辅助信息!G:G=G171)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_xlfn._xlws.FILTER(辅助信息!E:E,辅助信息!G:G=G172)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_xlfn._xlws.FILTER(辅助信息!E:E,辅助信息!G:G=G173)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_xlfn._xlws.FILTER(辅助信息!E:E,辅助信息!G:G=G174)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_xlfn._xlws.FILTER(辅助信息!E:E,辅助信息!G:G=G175)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_xlfn._xlws.FILTER(辅助信息!E:E,辅助信息!G:G=G176)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_xlfn._xlws.FILTER(辅助信息!E:E,辅助信息!G:G=G177)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_xlfn._xlws.FILTER(辅助信息!E:E,辅助信息!G:G=G178)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_xlfn._xlws.FILTER(辅助信息!E:E,辅助信息!G:G=G179)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_xlfn._xlws.FILTER(辅助信息!E:E,辅助信息!G:G=G180)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_xlfn._xlws.FILTER(辅助信息!E:E,辅助信息!G:G=G181)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_xlfn._xlws.FILTER(辅助信息!E:E,辅助信息!G:G=G182)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_xlfn._xlws.FILTER(辅助信息!E:E,辅助信息!G:G=G183)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_xlfn._xlws.FILTER(辅助信息!E:E,辅助信息!G:G=G184)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_xlfn._xlws.FILTER(辅助信息!E:E,辅助信息!G:G=G185)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_xlfn._xlws.FILTER(辅助信息!E:E,辅助信息!G:G=G186)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_xlfn._xlws.FILTER(辅助信息!E:E,辅助信息!G:G=G187)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_xlfn._xlws.FILTER(辅助信息!E:E,辅助信息!G:G=G188)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_xlfn._xlws.FILTER(辅助信息!E:E,辅助信息!G:G=G189)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_xlfn._xlws.FILTER(辅助信息!E:E,辅助信息!G:G=G190)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_xlfn._xlws.FILTER(辅助信息!E:E,辅助信息!G:G=G191)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_xlfn._xlws.FILTER(辅助信息!E:E,辅助信息!G:G=G192)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_xlfn._xlws.FILTER(辅助信息!E:E,辅助信息!G:G=G193)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_xlfn._xlws.FILTER(辅助信息!E:E,辅助信息!G:G=G194)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_xlfn._xlws.FILTER(辅助信息!E:E,辅助信息!G:G=G195)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_xlfn._xlws.FILTER(辅助信息!E:E,辅助信息!G:G=G196)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_xlfn._xlws.FILTER(辅助信息!E:E,辅助信息!G:G=G197)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_xlfn._xlws.FILTER(辅助信息!E:E,辅助信息!G:G=G198)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_xlfn._xlws.FILTER(辅助信息!E:E,辅助信息!G:G=G199)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_xlfn._xlws.FILTER(辅助信息!E:E,辅助信息!G:G=G200)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_xlfn._xlws.FILTER(辅助信息!E:E,辅助信息!G:G=G201)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_xlfn._xlws.FILTER(辅助信息!E:E,辅助信息!G:G=G202)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_xlfn._xlws.FILTER(辅助信息!E:E,辅助信息!G:G=G203)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_xlfn._xlws.FILTER(辅助信息!E:E,辅助信息!G:G=G204)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_xlfn._xlws.FILTER(辅助信息!E:E,辅助信息!G:G=G205)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_xlfn._xlws.FILTER(辅助信息!E:E,辅助信息!G:G=G206)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_xlfn._xlws.FILTER(辅助信息!E:E,辅助信息!G:G=G207)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_xlfn._xlws.FILTER(辅助信息!E:E,辅助信息!G:G=G208)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_xlfn._xlws.FILTER(辅助信息!E:E,辅助信息!G:G=G209)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_xlfn._xlws.FILTER(辅助信息!E:E,辅助信息!G:G=G210)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_xlfn._xlws.FILTER(辅助信息!E:E,辅助信息!G:G=G211)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_xlfn._xlws.FILTER(辅助信息!E:E,辅助信息!G:G=G212)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_xlfn._xlws.FILTER(辅助信息!E:E,辅助信息!G:G=G213)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_xlfn._xlws.FILTER(辅助信息!E:E,辅助信息!G:G=G214)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_xlfn._xlws.FILTER(辅助信息!E:E,辅助信息!G:G=G215)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_xlfn._xlws.FILTER(辅助信息!E:E,辅助信息!G:G=G216)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_xlfn._xlws.FILTER(辅助信息!E:E,辅助信息!G:G=G217)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_xlfn._xlws.FILTER(辅助信息!E:E,辅助信息!G:G=G218)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_xlfn._xlws.FILTER(辅助信息!E:E,辅助信息!G:G=G219)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_xlfn._xlws.FILTER(辅助信息!E:E,辅助信息!G:G=G220)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_xlfn._xlws.FILTER(辅助信息!E:E,辅助信息!G:G=G221)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_xlfn._xlws.FILTER(辅助信息!E:E,辅助信息!G:G=G222)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_xlfn._xlws.FILTER(辅助信息!E:E,辅助信息!G:G=G223)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_xlfn._xlws.FILTER(辅助信息!E:E,辅助信息!G:G=G224)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_xlfn._xlws.FILTER(辅助信息!E:E,辅助信息!G:G=G225)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_xlfn._xlws.FILTER(辅助信息!E:E,辅助信息!G:G=G226)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_xlfn._xlws.FILTER(辅助信息!E:E,辅助信息!G:G=G227)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_xlfn._xlws.FILTER(辅助信息!E:E,辅助信息!G:G=G228)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_xlfn._xlws.FILTER(辅助信息!E:E,辅助信息!G:G=G229)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_xlfn._xlws.FILTER(辅助信息!E:E,辅助信息!G:G=G230)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_xlfn._xlws.FILTER(辅助信息!E:E,辅助信息!G:G=G231)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_xlfn._xlws.FILTER(辅助信息!E:E,辅助信息!G:G=G232)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_xlfn._xlws.FILTER(辅助信息!E:E,辅助信息!G:G=G233)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_xlfn._xlws.FILTER(辅助信息!E:E,辅助信息!G:G=G234)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_xlfn._xlws.FILTER(辅助信息!E:E,辅助信息!G:G=G235)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_xlfn._xlws.FILTER(辅助信息!E:E,辅助信息!G:G=G236)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_xlfn._xlws.FILTER(辅助信息!E:E,辅助信息!G:G=G237)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_xlfn._xlws.FILTER(辅助信息!E:E,辅助信息!G:G=G238)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_xlfn._xlws.FILTER(辅助信息!E:E,辅助信息!G:G=G239)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_xlfn._xlws.FILTER(辅助信息!E:E,辅助信息!G:G=G240)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_xlfn._xlws.FILTER(辅助信息!E:E,辅助信息!G:G=G241)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_xlfn._xlws.FILTER(辅助信息!E:E,辅助信息!G:G=G242)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_xlfn._xlws.FILTER(辅助信息!E:E,辅助信息!G:G=G243)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_xlfn._xlws.FILTER(辅助信息!E:E,辅助信息!G:G=G244)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_xlfn._xlws.FILTER(辅助信息!E:E,辅助信息!G:G=G245)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_xlfn._xlws.FILTER(辅助信息!E:E,辅助信息!G:G=G246)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_xlfn._xlws.FILTER(辅助信息!E:E,辅助信息!G:G=G247)</f>
        <v>达州市公共卫生临床医疗中心项目-一标-1号制作房</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_xlfn._xlws.FILTER(辅助信息!E:E,辅助信息!G:G=G248)</f>
        <v>达州市公共卫生医疗中心项目-二标-3号楼</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_xlfn._xlws.FILTER(辅助信息!E:E,辅助信息!G:G=G249)</f>
        <v>达州市公共卫生医疗中心项目-二标-3号楼</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_xlfn._xlws.FILTER(辅助信息!E:E,辅助信息!G:G=G250)</f>
        <v>达州市公共卫生医疗中心项目-二标-3号楼</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_xlfn._xlws.FILTER(辅助信息!E:E,辅助信息!G:G=G251)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_xlfn._xlws.FILTER(辅助信息!E:E,辅助信息!G:G=G252)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_xlfn._xlws.FILTER(辅助信息!E:E,辅助信息!G:G=G253)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_xlfn._xlws.FILTER(辅助信息!E:E,辅助信息!G:G=G254)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_xlfn._xlws.FILTER(辅助信息!E:E,辅助信息!G:G=G255)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_xlfn._xlws.FILTER(辅助信息!E:E,辅助信息!G:G=G256)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_xlfn._xlws.FILTER(辅助信息!E:E,辅助信息!G:G=G257)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_xlfn._xlws.FILTER(辅助信息!E:E,辅助信息!G:G=G258)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_xlfn._xlws.FILTER(辅助信息!E:E,辅助信息!G:G=G259)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_xlfn._xlws.FILTER(辅助信息!E:E,辅助信息!G:G=G260)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_xlfn._xlws.FILTER(辅助信息!E:E,辅助信息!G:G=G261)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_xlfn._xlws.FILTER(辅助信息!E:E,辅助信息!G:G=G262)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_xlfn._xlws.FILTER(辅助信息!E:E,辅助信息!G:G=G263)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_xlfn._xlws.FILTER(辅助信息!E:E,辅助信息!G:G=G264)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_xlfn._xlws.FILTER(辅助信息!E:E,辅助信息!G:G=G265)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_xlfn._xlws.FILTER(辅助信息!E:E,辅助信息!G:G=G266)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_xlfn._xlws.FILTER(辅助信息!E:E,辅助信息!G:G=G267)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_xlfn._xlws.FILTER(辅助信息!E:E,辅助信息!G:G=G268)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_xlfn._xlws.FILTER(辅助信息!E:E,辅助信息!G:G=G269)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_xlfn._xlws.FILTER(辅助信息!E:E,辅助信息!G:G=G270)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_xlfn._xlws.FILTER(辅助信息!E:E,辅助信息!G:G=G271)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_xlfn._xlws.FILTER(辅助信息!E:E,辅助信息!G:G=G272)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_xlfn._xlws.FILTER(辅助信息!E:E,辅助信息!G:G=G273)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_xlfn._xlws.FILTER(辅助信息!E:E,辅助信息!G:G=G274)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_xlfn._xlws.FILTER(辅助信息!E:E,辅助信息!G:G=G275)</f>
        <v>商投建工达州中医药科技园-2工区-景观桥</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_xlfn._xlws.FILTER(辅助信息!E:E,辅助信息!G:G=G276)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_xlfn._xlws.FILTER(辅助信息!E:E,辅助信息!G:G=G277)</f>
        <v>四川商建-射洪城乡一体化项目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_xlfn._xlws.FILTER(辅助信息!E:E,辅助信息!G:G=G278)</f>
        <v>四川商建-射洪城乡一体化项目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_xlfn._xlws.FILTER(辅助信息!E:E,辅助信息!G:G=G279)</f>
        <v>四川商建-射洪城乡一体化项目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_xlfn._xlws.FILTER(辅助信息!E:E,辅助信息!G:G=G280)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_xlfn._xlws.FILTER(辅助信息!E:E,辅助信息!G:G=G281)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_xlfn._xlws.FILTER(辅助信息!E:E,辅助信息!G:G=G282)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_xlfn._xlws.FILTER(辅助信息!E:E,辅助信息!G:G=G283)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_xlfn._xlws.FILTER(辅助信息!E:E,辅助信息!G:G=G284)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_xlfn._xlws.FILTER(辅助信息!E:E,辅助信息!G:G=G285)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_xlfn._xlws.FILTER(辅助信息!E:E,辅助信息!G:G=G286)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_xlfn._xlws.FILTER(辅助信息!E:E,辅助信息!G:G=G287)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_xlfn._xlws.FILTER(辅助信息!E:E,辅助信息!G:G=G288)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_xlfn._xlws.FILTER(辅助信息!E:E,辅助信息!G:G=G289)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_xlfn._xlws.FILTER(辅助信息!E:E,辅助信息!G:G=G290)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_xlfn._xlws.FILTER(辅助信息!E:E,辅助信息!G:G=G291)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_xlfn._xlws.FILTER(辅助信息!E:E,辅助信息!G:G=G292)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_xlfn._xlws.FILTER(辅助信息!E:E,辅助信息!G:G=G293)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_xlfn._xlws.FILTER(辅助信息!E:E,辅助信息!G:G=G294)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_xlfn._xlws.FILTER(辅助信息!E:E,辅助信息!G:G=G295)</f>
        <v>达州市公共卫生临床医疗中心项目-一标-1号制作房</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_xlfn._xlws.FILTER(辅助信息!E:E,辅助信息!G:G=G296)</f>
        <v>四川商建-射洪城乡一体化项目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_xlfn._xlws.FILTER(辅助信息!E:E,辅助信息!G:G=G297)</f>
        <v>四川商建-射洪城乡一体化项目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_xlfn._xlws.FILTER(辅助信息!E:E,辅助信息!G:G=G298)</f>
        <v>商投建工达州中医药科技园-2工区-景观桥</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_xlfn._xlws.FILTER(辅助信息!E:E,辅助信息!G:G=G299)</f>
        <v>商投建工达州中医药科技园-2工区-景观桥</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_xlfn._xlws.FILTER(辅助信息!E:E,辅助信息!G:G=G300)</f>
        <v>商投建工达州中医药科技园-2工区-景观桥</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_xlfn._xlws.FILTER(辅助信息!E:E,辅助信息!G:G=G301)</f>
        <v>商投建工达州中医药科技园-4工区-2号楼</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_xlfn._xlws.FILTER(辅助信息!E:E,辅助信息!G:G=G302)</f>
        <v>商投建工达州中医药科技园-4工区-2号楼</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_xlfn._xlws.FILTER(辅助信息!E:E,辅助信息!G:G=G303)</f>
        <v>商投建工达州中医药科技园-4工区-2号楼</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_xlfn._xlws.FILTER(辅助信息!E:E,辅助信息!G:G=G304)</f>
        <v>商投建工达州中医药科技园-4工区-7号楼</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_xlfn._xlws.FILTER(辅助信息!E:E,辅助信息!G:G=G305)</f>
        <v>达州市公共卫生临床医疗中心项目-一标-1号制作房</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_xlfn._xlws.FILTER(辅助信息!E:E,辅助信息!G:G=G306)</f>
        <v>达州市公共卫生临床医疗中心项目-一标-1号制作房</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_xlfn._xlws.FILTER(辅助信息!E:E,辅助信息!G:G=G307)</f>
        <v>达州市公共卫生临床医疗中心项目-一标-1号制作房</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_xlfn._xlws.FILTER(辅助信息!E:E,辅助信息!G:G=G308)</f>
        <v>达州市公共卫生临床医疗中心项目-一标-1号制作房</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_xlfn._xlws.FILTER(辅助信息!E:E,辅助信息!G:G=G309)</f>
        <v>达州市公共卫生医疗中心项目-二标-3号楼</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_xlfn._xlws.FILTER(辅助信息!E:E,辅助信息!G:G=G310)</f>
        <v>达州市公共卫生医疗中心项目-二标-3号楼</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_xlfn._xlws.FILTER(辅助信息!E:E,辅助信息!G:G=G311)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_xlfn._xlws.FILTER(辅助信息!E:E,辅助信息!G:G=G312)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_xlfn._xlws.FILTER(辅助信息!E:E,辅助信息!G:G=G313)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_xlfn._xlws.FILTER(辅助信息!E:E,辅助信息!G:G=G314)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_xlfn._xlws.FILTER(辅助信息!E:E,辅助信息!G:G=G315)</f>
        <v>四川商建-射洪城乡一体化项目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_xlfn._xlws.FILTER(辅助信息!E:E,辅助信息!G:G=G316)</f>
        <v>四川商建-射洪城乡一体化项目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_xlfn._xlws.FILTER(辅助信息!E:E,辅助信息!G:G=G317)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_xlfn._xlws.FILTER(辅助信息!E:E,辅助信息!G:G=G318)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_xlfn._xlws.FILTER(辅助信息!E:E,辅助信息!G:G=G319)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_xlfn._xlws.FILTER(辅助信息!E:E,辅助信息!G:G=G320)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_xlfn._xlws.FILTER(辅助信息!E:E,辅助信息!G:G=G321)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_xlfn._xlws.FILTER(辅助信息!E:E,辅助信息!G:G=G322)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_xlfn._xlws.FILTER(辅助信息!E:E,辅助信息!G:G=G323)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_xlfn._xlws.FILTER(辅助信息!E:E,辅助信息!G:G=G324)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_xlfn._xlws.FILTER(辅助信息!E:E,辅助信息!G:G=G325)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_xlfn._xlws.FILTER(辅助信息!E:E,辅助信息!G:G=G326)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_xlfn._xlws.FILTER(辅助信息!E:E,辅助信息!G:G=G327)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_xlfn._xlws.FILTER(辅助信息!E:E,辅助信息!G:G=G328)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_xlfn._xlws.FILTER(辅助信息!E:E,辅助信息!G:G=G329)</f>
        <v>达州市公共卫生临床医疗中心项目-一标-1号制作房</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_xlfn._xlws.FILTER(辅助信息!E:E,辅助信息!G:G=G330)</f>
        <v>达州市公共卫生临床医疗中心项目-一标-1号制作房</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_xlfn._xlws.FILTER(辅助信息!E:E,辅助信息!G:G=G331)</f>
        <v>达州市公共卫生医疗中心项目-二标-3号楼</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_xlfn._xlws.FILTER(辅助信息!E:E,辅助信息!G:G=G332)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_xlfn._xlws.FILTER(辅助信息!E:E,辅助信息!G:G=G333)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_xlfn._xlws.FILTER(辅助信息!E:E,辅助信息!G:G=G334)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_xlfn._xlws.FILTER(辅助信息!E:E,辅助信息!G:G=G335)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_xlfn._xlws.FILTER(辅助信息!E:E,辅助信息!G:G=G336)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_xlfn._xlws.FILTER(辅助信息!E:E,辅助信息!G:G=G337)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_xlfn._xlws.FILTER(辅助信息!E:E,辅助信息!G:G=G338)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_xlfn._xlws.FILTER(辅助信息!E:E,辅助信息!G:G=G339)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_xlfn._xlws.FILTER(辅助信息!E:E,辅助信息!G:G=G340)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_xlfn._xlws.FILTER(辅助信息!E:E,辅助信息!G:G=G341)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_xlfn._xlws.FILTER(辅助信息!E:E,辅助信息!G:G=G342)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_xlfn._xlws.FILTER(辅助信息!E:E,辅助信息!G:G=G343)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_xlfn._xlws.FILTER(辅助信息!E:E,辅助信息!G:G=G344)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_xlfn._xlws.FILTER(辅助信息!E:E,辅助信息!G:G=G345)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_xlfn._xlws.FILTER(辅助信息!E:E,辅助信息!G:G=G346)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_xlfn._xlws.FILTER(辅助信息!E:E,辅助信息!G:G=G347)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_xlfn._xlws.FILTER(辅助信息!E:E,辅助信息!G:G=G348)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_xlfn._xlws.FILTER(辅助信息!E:E,辅助信息!G:G=G349)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_xlfn._xlws.FILTER(辅助信息!E:E,辅助信息!G:G=G350)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_xlfn._xlws.FILTER(辅助信息!E:E,辅助信息!G:G=G351)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_xlfn._xlws.FILTER(辅助信息!E:E,辅助信息!G:G=G352)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_xlfn._xlws.FILTER(辅助信息!E:E,辅助信息!G:G=G353)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_xlfn._xlws.FILTER(辅助信息!E:E,辅助信息!G:G=G354)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_xlfn._xlws.FILTER(辅助信息!E:E,辅助信息!G:G=G355)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_xlfn._xlws.FILTER(辅助信息!E:E,辅助信息!G:G=G356)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_xlfn._xlws.FILTER(辅助信息!E:E,辅助信息!G:G=G357)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_xlfn._xlws.FILTER(辅助信息!E:E,辅助信息!G:G=G358)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_xlfn._xlws.FILTER(辅助信息!E:E,辅助信息!G:G=G359)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_xlfn._xlws.FILTER(辅助信息!E:E,辅助信息!G:G=G360)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_xlfn._xlws.FILTER(辅助信息!E:E,辅助信息!G:G=G361)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_xlfn._xlws.FILTER(辅助信息!E:E,辅助信息!G:G=G362)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_xlfn._xlws.FILTER(辅助信息!E:E,辅助信息!G:G=G363)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_xlfn._xlws.FILTER(辅助信息!E:E,辅助信息!G:G=G364)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_xlfn._xlws.FILTER(辅助信息!E:E,辅助信息!G:G=G365)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_xlfn._xlws.FILTER(辅助信息!E:E,辅助信息!G:G=G366)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_xlfn._xlws.FILTER(辅助信息!E:E,辅助信息!G:G=G367)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_xlfn._xlws.FILTER(辅助信息!E:E,辅助信息!G:G=G368)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_xlfn._xlws.FILTER(辅助信息!E:E,辅助信息!G:G=G369)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_xlfn._xlws.FILTER(辅助信息!E:E,辅助信息!G:G=G370)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_xlfn._xlws.FILTER(辅助信息!E:E,辅助信息!G:G=G371)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_xlfn._xlws.FILTER(辅助信息!E:E,辅助信息!G:G=G372)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_xlfn._xlws.FILTER(辅助信息!E:E,辅助信息!G:G=G373)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_xlfn._xlws.FILTER(辅助信息!E:E,辅助信息!G:G=G374)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_xlfn._xlws.FILTER(辅助信息!E:E,辅助信息!G:G=G375)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_xlfn._xlws.FILTER(辅助信息!E:E,辅助信息!G:G=G376)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_xlfn._xlws.FILTER(辅助信息!E:E,辅助信息!G:G=G377)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_xlfn._xlws.FILTER(辅助信息!E:E,辅助信息!G:G=G378)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_xlfn._xlws.FILTER(辅助信息!E:E,辅助信息!G:G=G379)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_xlfn._xlws.FILTER(辅助信息!E:E,辅助信息!G:G=G380)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_xlfn._xlws.FILTER(辅助信息!E:E,辅助信息!G:G=G381)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_xlfn._xlws.FILTER(辅助信息!E:E,辅助信息!G:G=G382)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_xlfn._xlws.FILTER(辅助信息!E:E,辅助信息!G:G=G383)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_xlfn._xlws.FILTER(辅助信息!E:E,辅助信息!G:G=G384)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_xlfn._xlws.FILTER(辅助信息!E:E,辅助信息!G:G=G385)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_xlfn._xlws.FILTER(辅助信息!E:E,辅助信息!G:G=G386)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_xlfn._xlws.FILTER(辅助信息!E:E,辅助信息!G:G=G387)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_xlfn._xlws.FILTER(辅助信息!E:E,辅助信息!G:G=G388)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_xlfn._xlws.FILTER(辅助信息!E:E,辅助信息!G:G=G389)</f>
        <v>华西颐海-科创农业生态谷-1号钢筋房</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_xlfn._xlws.FILTER(辅助信息!E:E,辅助信息!G:G=G390)</f>
        <v>华西颐海-科创农业生态谷-1号钢筋房</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_xlfn._xlws.FILTER(辅助信息!E:E,辅助信息!G:G=G391)</f>
        <v>华西颐海-科创农业生态谷-1号钢筋房</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_xlfn._xlws.FILTER(辅助信息!E:E,辅助信息!G:G=G392)</f>
        <v>五冶钢构医学科学产业园建设项目房建二部-三标（1-5）</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_xlfn._xlws.FILTER(辅助信息!E:E,辅助信息!G:G=G393)</f>
        <v>五冶钢构医学科学产业园建设项目房建二部-三标（1-5）</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_xlfn._xlws.FILTER(辅助信息!E:E,辅助信息!G:G=G394)</f>
        <v>五冶钢构医学科学产业园建设项目房建二部-网羽馆（6-5）</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_xlfn._xlws.FILTER(辅助信息!E:E,辅助信息!G:G=G395)</f>
        <v>五冶钢构医学科学产业园建设项目房建二部-网羽馆（6-5）</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_xlfn._xlws.FILTER(辅助信息!E:E,辅助信息!G:G=G396)</f>
        <v>五冶钢构医学科学产业园建设项目房建三部-一标（7-2）</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_xlfn._xlws.FILTER(辅助信息!E:E,辅助信息!G:G=G397)</f>
        <v>五冶钢构医学科学产业园建设项目房建三部-一标（7-3）</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_xlfn._xlws.FILTER(辅助信息!E:E,辅助信息!G:G=G398)</f>
        <v>五冶钢构医学科学产业园建设项目房建三部-一标（7-2）</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_xlfn._xlws.FILTER(辅助信息!E:E,辅助信息!G:G=G399)</f>
        <v>五冶钢构医学科学产业园建设项目房建三部-一标（7-3）</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_xlfn._xlws.FILTER(辅助信息!E:E,辅助信息!G:G=G400)</f>
        <v>五冶钢构医学科学产业园建设项目房建三部-一标（7-2）</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_xlfn._xlws.FILTER(辅助信息!E:E,辅助信息!G:G=G401)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_xlfn._xlws.FILTER(辅助信息!E:E,辅助信息!G:G=G402)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_xlfn._xlws.FILTER(辅助信息!E:E,辅助信息!G:G=G403)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_xlfn._xlws.FILTER(辅助信息!E:E,辅助信息!G:G=G404)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_xlfn._xlws.FILTER(辅助信息!E:E,辅助信息!G:G=G405)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_xlfn._xlws.FILTER(辅助信息!E:E,辅助信息!G:G=G406)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_xlfn._xlws.FILTER(辅助信息!E:E,辅助信息!G:G=G407)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_xlfn._xlws.FILTER(辅助信息!E:E,辅助信息!G:G=G408)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_xlfn._xlws.FILTER(辅助信息!E:E,辅助信息!G:G=G409)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_xlfn._xlws.FILTER(辅助信息!E:E,辅助信息!G:G=G410)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_xlfn._xlws.FILTER(辅助信息!E:E,辅助信息!G:G=G411)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_xlfn._xlws.FILTER(辅助信息!E:E,辅助信息!G:G=G412)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_xlfn._xlws.FILTER(辅助信息!E:E,辅助信息!G:G=G413)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_xlfn._xlws.FILTER(辅助信息!E:E,辅助信息!G:G=G414)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_xlfn._xlws.FILTER(辅助信息!E:E,辅助信息!G:G=G415)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_xlfn._xlws.FILTER(辅助信息!E:E,辅助信息!G:G=G416)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_xlfn._xlws.FILTER(辅助信息!E:E,辅助信息!G:G=G417)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_xlfn._xlws.FILTER(辅助信息!E:E,辅助信息!G:G=G418)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_xlfn._xlws.FILTER(辅助信息!E:E,辅助信息!G:G=G419)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_xlfn._xlws.FILTER(辅助信息!E:E,辅助信息!G:G=G420)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_xlfn._xlws.FILTER(辅助信息!E:E,辅助信息!G:G=G421)</f>
        <v>五冶钢构医学科学产业园建设项目房建三部-一标（7-2）</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_xlfn._xlws.FILTER(辅助信息!E:E,辅助信息!G:G=G422)</f>
        <v>五冶钢构医学科学产业园建设项目房建三部-一标（7-2）</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_xlfn._xlws.FILTER(辅助信息!E:E,辅助信息!G:G=G423)</f>
        <v>五冶钢构医学科学产业园建设项目房建三部-一标（7-3）</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_xlfn._xlws.FILTER(辅助信息!E:E,辅助信息!G:G=G424)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_xlfn._xlws.FILTER(辅助信息!E:E,辅助信息!G:G=G425)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_xlfn._xlws.FILTER(辅助信息!E:E,辅助信息!G:G=G426)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_xlfn._xlws.FILTER(辅助信息!E:E,辅助信息!G:G=G427)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_xlfn._xlws.FILTER(辅助信息!E:E,辅助信息!G:G=G428)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_xlfn._xlws.FILTER(辅助信息!E:E,辅助信息!G:G=G429)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_xlfn._xlws.FILTER(辅助信息!E:E,辅助信息!G:G=G430)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_xlfn._xlws.FILTER(辅助信息!E:E,辅助信息!G:G=G431)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_xlfn._xlws.FILTER(辅助信息!E:E,辅助信息!G:G=G432)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_xlfn._xlws.FILTER(辅助信息!E:E,辅助信息!G:G=G433)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_xlfn._xlws.FILTER(辅助信息!E:E,辅助信息!G:G=G434)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_xlfn._xlws.FILTER(辅助信息!E:E,辅助信息!G:G=G435)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_xlfn._xlws.FILTER(辅助信息!E:E,辅助信息!G:G=G436)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_xlfn._xlws.FILTER(辅助信息!E:E,辅助信息!G:G=G437)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_xlfn._xlws.FILTER(辅助信息!E:E,辅助信息!G:G=G438)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_xlfn._xlws.FILTER(辅助信息!E:E,辅助信息!G:G=G439)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_xlfn._xlws.FILTER(辅助信息!E:E,辅助信息!G:G=G440)</f>
        <v>五冶钢构医学科学产业园建设项目房建三部-一标（7-1）</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_xlfn._xlws.FILTER(辅助信息!E:E,辅助信息!G:G=G441)</f>
        <v>五冶钢构医学科学产业园建设项目房建三部-一标（7-1）</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_xlfn._xlws.FILTER(辅助信息!E:E,辅助信息!G:G=G442)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_xlfn._xlws.FILTER(辅助信息!E:E,辅助信息!G:G=G443)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_xlfn._xlws.FILTER(辅助信息!E:E,辅助信息!G:G=G444)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_xlfn._xlws.FILTER(辅助信息!E:E,辅助信息!G:G=G445)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_xlfn._xlws.FILTER(辅助信息!E:E,辅助信息!G:G=G446)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_xlfn._xlws.FILTER(辅助信息!E:E,辅助信息!G:G=G447)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_xlfn._xlws.FILTER(辅助信息!E:E,辅助信息!G:G=G448)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_xlfn._xlws.FILTER(辅助信息!E:E,辅助信息!G:G=G449)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_xlfn._xlws.FILTER(辅助信息!E:E,辅助信息!G:G=G450)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_xlfn._xlws.FILTER(辅助信息!E:E,辅助信息!G:G=G451)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_xlfn._xlws.FILTER(辅助信息!E:E,辅助信息!G:G=G452)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_xlfn._xlws.FILTER(辅助信息!E:E,辅助信息!G:G=G453)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_xlfn._xlws.FILTER(辅助信息!E:E,辅助信息!G:G=G454)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_xlfn._xlws.FILTER(辅助信息!E:E,辅助信息!G:G=G455)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_xlfn._xlws.FILTER(辅助信息!E:E,辅助信息!G:G=G456)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_xlfn._xlws.FILTER(辅助信息!E:E,辅助信息!G:G=G457)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_xlfn._xlws.FILTER(辅助信息!E:E,辅助信息!G:G=G458)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_xlfn._xlws.FILTER(辅助信息!E:E,辅助信息!G:G=G459)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_xlfn._xlws.FILTER(辅助信息!E:E,辅助信息!G:G=G460)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_xlfn._xlws.FILTER(辅助信息!E:E,辅助信息!G:G=G461)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_xlfn._xlws.FILTER(辅助信息!E:E,辅助信息!G:G=G462)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_xlfn._xlws.FILTER(辅助信息!E:E,辅助信息!G:G=G463)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_xlfn._xlws.FILTER(辅助信息!E:E,辅助信息!G:G=G464)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_xlfn._xlws.FILTER(辅助信息!E:E,辅助信息!G:G=G465)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_xlfn._xlws.FILTER(辅助信息!E:E,辅助信息!G:G=G466)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_xlfn._xlws.FILTER(辅助信息!E:E,辅助信息!G:G=G467)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_xlfn._xlws.FILTER(辅助信息!E:E,辅助信息!G:G=G468)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_xlfn._xlws.FILTER(辅助信息!E:E,辅助信息!G:G=G469)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_xlfn._xlws.FILTER(辅助信息!E:E,辅助信息!G:G=G470)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_xlfn._xlws.FILTER(辅助信息!E:E,辅助信息!G:G=G471)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_xlfn._xlws.FILTER(辅助信息!E:E,辅助信息!G:G=G472)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_xlfn._xlws.FILTER(辅助信息!E:E,辅助信息!G:G=G473)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_xlfn._xlws.FILTER(辅助信息!E:E,辅助信息!G:G=G474)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_xlfn._xlws.FILTER(辅助信息!E:E,辅助信息!G:G=G475)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_xlfn._xlws.FILTER(辅助信息!E:E,辅助信息!G:G=G476)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_xlfn._xlws.FILTER(辅助信息!E:E,辅助信息!G:G=G477)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_xlfn._xlws.FILTER(辅助信息!E:E,辅助信息!G:G=G478)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_xlfn._xlws.FILTER(辅助信息!E:E,辅助信息!G:G=G479)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_xlfn._xlws.FILTER(辅助信息!E:E,辅助信息!G:G=G480)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_xlfn._xlws.FILTER(辅助信息!E:E,辅助信息!G:G=G481)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_xlfn._xlws.FILTER(辅助信息!E:E,辅助信息!G:G=G482)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_xlfn._xlws.FILTER(辅助信息!E:E,辅助信息!G:G=G483)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_xlfn._xlws.FILTER(辅助信息!E:E,辅助信息!G:G=G484)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_xlfn._xlws.FILTER(辅助信息!E:E,辅助信息!G:G=G485)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_xlfn._xlws.FILTER(辅助信息!E:E,辅助信息!G:G=G486)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_xlfn._xlws.FILTER(辅助信息!E:E,辅助信息!G:G=G487)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_xlfn._xlws.FILTER(辅助信息!E:E,辅助信息!G:G=G488)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_xlfn._xlws.FILTER(辅助信息!E:E,辅助信息!G:G=G489)</f>
        <v>五冶钢构宜宾高县月江镇建设项目-1</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_xlfn._xlws.FILTER(辅助信息!E:E,辅助信息!G:G=G490)</f>
        <v>五冶钢构宜宾高县月江镇建设项目-1</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_xlfn._xlws.FILTER(辅助信息!E:E,辅助信息!G:G=G491)</f>
        <v>五冶钢构宜宾高县月江镇建设项目-1</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_xlfn._xlws.FILTER(辅助信息!E:E,辅助信息!G:G=G492)</f>
        <v>五冶钢构宜宾高县月江镇建设项目-1</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_xlfn._xlws.FILTER(辅助信息!E:E,辅助信息!G:G=G493)</f>
        <v>五冶钢构宜宾高县月江镇建设项目-1</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_xlfn._xlws.FILTER(辅助信息!E:E,辅助信息!G:G=G494)</f>
        <v>五冶钢构宜宾高县月江镇建设项目-1</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_xlfn._xlws.FILTER(辅助信息!E:E,辅助信息!G:G=G495)</f>
        <v>五冶钢构宜宾高县月江镇建设项目-1</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_xlfn._xlws.FILTER(辅助信息!E:E,辅助信息!G:G=G496)</f>
        <v>五冶钢构宜宾高县月江镇建设项目-1</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_xlfn._xlws.FILTER(辅助信息!E:E,辅助信息!G:G=G497)</f>
        <v>五冶钢构医学科学产业园建设项目房建三部-一标（7-1）</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_xlfn._xlws.FILTER(辅助信息!E:E,辅助信息!G:G=G498)</f>
        <v>五冶钢构医学科学产业园建设项目房建三部-一标（7-1）</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_xlfn._xlws.FILTER(辅助信息!E:E,辅助信息!G:G=G499)</f>
        <v>五冶钢构医学科学产业园建设项目房建三部-一标（7-1）</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_xlfn._xlws.FILTER(辅助信息!E:E,辅助信息!G:G=G500)</f>
        <v>五冶钢构医学科学产业园建设项目房建三部-一标（7-1）</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_xlfn._xlws.FILTER(辅助信息!E:E,辅助信息!G:G=G501)</f>
        <v>五冶钢构医学科学产业园建设项目房建三部-一标（7-1）</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_xlfn._xlws.FILTER(辅助信息!E:E,辅助信息!G:G=G502)</f>
        <v>五冶钢构医学科学产业园建设项目房建三部-一标（7-1）</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_xlfn._xlws.FILTER(辅助信息!E:E,辅助信息!G:G=G503)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_xlfn._xlws.FILTER(辅助信息!E:E,辅助信息!G:G=G504)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_xlfn._xlws.FILTER(辅助信息!E:E,辅助信息!G:G=G505)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_xlfn._xlws.FILTER(辅助信息!E:E,辅助信息!G:G=G506)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_xlfn._xlws.FILTER(辅助信息!E:E,辅助信息!G:G=G507)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_xlfn._xlws.FILTER(辅助信息!E:E,辅助信息!G:G=G508)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_xlfn._xlws.FILTER(辅助信息!E:E,辅助信息!G:G=G509)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_xlfn._xlws.FILTER(辅助信息!E:E,辅助信息!G:G=G510)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_xlfn._xlws.FILTER(辅助信息!E:E,辅助信息!G:G=G511)</f>
        <v>五冶钢构医学科学产业园建设项目房建二部-六标</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_xlfn._xlws.FILTER(辅助信息!E:E,辅助信息!G:G=G512)</f>
        <v>五冶钢构医学科学产业园建设项目房建二部-六标</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_xlfn._xlws.FILTER(辅助信息!E:E,辅助信息!G:G=G513)</f>
        <v>五冶钢构医学科学产业园建设项目房建二部-六标</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_xlfn._xlws.FILTER(辅助信息!E:E,辅助信息!G:G=G514)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_xlfn._xlws.FILTER(辅助信息!E:E,辅助信息!G:G=G515)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_xlfn._xlws.FILTER(辅助信息!E:E,辅助信息!G:G=G516)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_xlfn._xlws.FILTER(辅助信息!E:E,辅助信息!G:G=G517)</f>
        <v>商投建工达州中医药科技园-4工区-2号楼</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_xlfn._xlws.FILTER(辅助信息!E:E,辅助信息!G:G=G518)</f>
        <v>商投建工达州中医药科技园-4工区-2号楼</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_xlfn._xlws.FILTER(辅助信息!E:E,辅助信息!G:G=G519)</f>
        <v>商投建工达州中医药科技园-4工区-2号楼</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_xlfn._xlws.FILTER(辅助信息!E:E,辅助信息!G:G=G520)</f>
        <v>商投建工达州中医药科技园-4工区-2号楼</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_xlfn._xlws.FILTER(辅助信息!E:E,辅助信息!G:G=G521)</f>
        <v>商投建工达州中医药科技园-4工区-2号楼</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_xlfn._xlws.FILTER(辅助信息!E:E,辅助信息!G:G=G522)</f>
        <v>商投建工达州中医药科技园-4工区-2号楼</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_xlfn._xlws.FILTER(辅助信息!E:E,辅助信息!G:G=G523)</f>
        <v>商投建工达州中医药科技园-4工区-2号楼</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_xlfn._xlws.FILTER(辅助信息!E:E,辅助信息!G:G=G524)</f>
        <v>商投建工达州中医药科技园-4工区-2号楼</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_xlfn._xlws.FILTER(辅助信息!E:E,辅助信息!G:G=G525)</f>
        <v>商投建工达州中医药科技园-4工区-2号楼</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_xlfn._xlws.FILTER(辅助信息!E:E,辅助信息!G:G=G526)</f>
        <v>商投建工达州中医药科技园-4工区-2号楼</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_xlfn._xlws.FILTER(辅助信息!E:E,辅助信息!G:G=G527)</f>
        <v>商投建工达州中医药科技园-4工区-2号楼</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_xlfn._xlws.FILTER(辅助信息!E:E,辅助信息!G:G=G528)</f>
        <v>商投建工达州中医药科技园-4工区-2号楼</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_xlfn._xlws.FILTER(辅助信息!E:E,辅助信息!G:G=G529)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_xlfn._xlws.FILTER(辅助信息!E:E,辅助信息!G:G=G530)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_xlfn._xlws.FILTER(辅助信息!E:E,辅助信息!G:G=G531)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_xlfn._xlws.FILTER(辅助信息!E:E,辅助信息!G:G=G532)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_xlfn._xlws.FILTER(辅助信息!E:E,辅助信息!G:G=G533)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_xlfn._xlws.FILTER(辅助信息!E:E,辅助信息!G:G=G534)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_xlfn._xlws.FILTER(辅助信息!E:E,辅助信息!G:G=G535)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_xlfn._xlws.FILTER(辅助信息!E:E,辅助信息!G:G=G536)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_xlfn._xlws.FILTER(辅助信息!E:E,辅助信息!G:G=G537)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_xlfn._xlws.FILTER(辅助信息!E:E,辅助信息!G:G=G538)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_xlfn._xlws.FILTER(辅助信息!E:E,辅助信息!G:G=G539)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_xlfn._xlws.FILTER(辅助信息!E:E,辅助信息!G:G=G540)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_xlfn._xlws.FILTER(辅助信息!E:E,辅助信息!G:G=G541)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_xlfn._xlws.FILTER(辅助信息!E:E,辅助信息!G:G=G542)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_xlfn._xlws.FILTER(辅助信息!E:E,辅助信息!G:G=G543)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_xlfn._xlws.FILTER(辅助信息!E:E,辅助信息!G:G=G544)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_xlfn._xlws.FILTER(辅助信息!E:E,辅助信息!G:G=G545)</f>
        <v>华西颐海-科创农业生态谷-1号钢筋房</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_xlfn._xlws.FILTER(辅助信息!E:E,辅助信息!G:G=G546)</f>
        <v>华西颐海-科创农业生态谷-1号钢筋房</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_xlfn._xlws.FILTER(辅助信息!E:E,辅助信息!G:G=G547)</f>
        <v>华西颐海-科创农业生态谷-1号钢筋房</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_xlfn._xlws.FILTER(辅助信息!E:E,辅助信息!G:G=G548)</f>
        <v>华西颐海-科创农业生态谷-1号钢筋房</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_xlfn._xlws.FILTER(辅助信息!E:E,辅助信息!G:G=G549)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_xlfn._xlws.FILTER(辅助信息!E:E,辅助信息!G:G=G550)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_xlfn._xlws.FILTER(辅助信息!E:E,辅助信息!G:G=G551)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_xlfn._xlws.FILTER(辅助信息!E:E,辅助信息!G:G=G552)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_xlfn._xlws.FILTER(辅助信息!E:E,辅助信息!G:G=G553)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_xlfn._xlws.FILTER(辅助信息!E:E,辅助信息!G:G=G554)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_xlfn._xlws.FILTER(辅助信息!E:E,辅助信息!G:G=G555)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_xlfn._xlws.FILTER(辅助信息!E:E,辅助信息!G:G=G556)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_xlfn._xlws.FILTER(辅助信息!E:E,辅助信息!G:G=G557)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_xlfn._xlws.FILTER(辅助信息!E:E,辅助信息!G:G=G558)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_xlfn._xlws.FILTER(辅助信息!E:E,辅助信息!G:G=G559)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_xlfn._xlws.FILTER(辅助信息!E:E,辅助信息!G:G=G560)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_xlfn._xlws.FILTER(辅助信息!E:E,辅助信息!G:G=G561)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_xlfn._xlws.FILTER(辅助信息!E:E,辅助信息!G:G=G562)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_xlfn._xlws.FILTER(辅助信息!E:E,辅助信息!G:G=G563)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_xlfn._xlws.FILTER(辅助信息!E:E,辅助信息!G:G=G564)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_xlfn._xlws.FILTER(辅助信息!E:E,辅助信息!G:G=G565)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_xlfn._xlws.FILTER(辅助信息!E:E,辅助信息!G:G=G566)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_xlfn._xlws.FILTER(辅助信息!E:E,辅助信息!G:G=G567)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_xlfn._xlws.FILTER(辅助信息!E:E,辅助信息!G:G=G568)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_xlfn._xlws.FILTER(辅助信息!E:E,辅助信息!G:G=G569)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_xlfn._xlws.FILTER(辅助信息!E:E,辅助信息!G:G=G570)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_xlfn._xlws.FILTER(辅助信息!E:E,辅助信息!G:G=G571)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_xlfn._xlws.FILTER(辅助信息!E:E,辅助信息!G:G=G572)</f>
        <v>五冶钢构医学科学产业园建设项目房建二部-六标</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_xlfn._xlws.FILTER(辅助信息!E:E,辅助信息!G:G=G573)</f>
        <v>五冶钢构医学科学产业园建设项目房建二部-六标</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_xlfn._xlws.FILTER(辅助信息!E:E,辅助信息!G:G=G574)</f>
        <v>五冶钢构医学科学产业园建设项目房建二部-六标</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_xlfn._xlws.FILTER(辅助信息!E:E,辅助信息!G:G=G575)</f>
        <v>五冶钢构医学科学产业园建设项目房建二部-六标</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_xlfn._xlws.FILTER(辅助信息!E:E,辅助信息!G:G=G576)</f>
        <v>五冶钢构医学科学产业园建设项目房建三部-一标（7-2）</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_xlfn._xlws.FILTER(辅助信息!E:E,辅助信息!G:G=G577)</f>
        <v>五冶钢构医学科学产业园建设项目房建三部-一标（7-2）</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_xlfn._xlws.FILTER(辅助信息!E:E,辅助信息!G:G=G578)</f>
        <v>五冶钢构医学科学产业园建设项目房建三部-一标（7-2）</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_xlfn._xlws.FILTER(辅助信息!E:E,辅助信息!G:G=G579)</f>
        <v>五冶钢构医学科学产业园建设项目房建三部-一标（7-2）</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_xlfn._xlws.FILTER(辅助信息!E:E,辅助信息!G:G=G580)</f>
        <v>五冶钢构医学科学产业园建设项目房建三部-排洪渠</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_xlfn._xlws.FILTER(辅助信息!E:E,辅助信息!G:G=G581)</f>
        <v>五冶钢构医学科学产业园建设项目房建三部-排洪渠</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_xlfn._xlws.FILTER(辅助信息!E:E,辅助信息!G:G=G582)</f>
        <v>五冶钢构医学科学产业园建设项目房建三部-排洪渠</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_xlfn._xlws.FILTER(辅助信息!E:E,辅助信息!G:G=G583)</f>
        <v>商投建工达州中医药科技园-4工区-2号楼</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_xlfn._xlws.FILTER(辅助信息!E:E,辅助信息!G:G=G584)</f>
        <v>商投建工达州中医药科技园-4工区-2号楼</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_xlfn._xlws.FILTER(辅助信息!E:E,辅助信息!G:G=G585)</f>
        <v>商投建工达州中医药科技园-4工区-2号楼</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_xlfn._xlws.FILTER(辅助信息!E:E,辅助信息!G:G=G586)</f>
        <v>商投建工达州中医药科技园-2工区-景观桥</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_xlfn._xlws.FILTER(辅助信息!E:E,辅助信息!G:G=G587)</f>
        <v>商投建工达州中医药科技园-2工区-景观桥</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_xlfn._xlws.FILTER(辅助信息!E:E,辅助信息!G:G=G588)</f>
        <v>商投建工达州中医药科技园-2工区-景观桥</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_xlfn._xlws.FILTER(辅助信息!E:E,辅助信息!G:G=G589)</f>
        <v>商投建工达州中医药科技园-2工区-景观桥</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_xlfn._xlws.FILTER(辅助信息!E:E,辅助信息!G:G=G590)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_xlfn._xlws.FILTER(辅助信息!E:E,辅助信息!G:G=G591)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_xlfn._xlws.FILTER(辅助信息!E:E,辅助信息!G:G=G592)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_xlfn._xlws.FILTER(辅助信息!E:E,辅助信息!G:G=G593)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_xlfn._xlws.FILTER(辅助信息!E:E,辅助信息!G:G=G594)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_xlfn._xlws.FILTER(辅助信息!E:E,辅助信息!G:G=G595)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_xlfn._xlws.FILTER(辅助信息!E:E,辅助信息!G:G=G596)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_xlfn._xlws.FILTER(辅助信息!E:E,辅助信息!G:G=G597)</f>
        <v>五冶钢构宜宾高县月江镇建设项目-1</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_xlfn._xlws.FILTER(辅助信息!E:E,辅助信息!G:G=G598)</f>
        <v>五冶钢构宜宾高县月江镇建设项目-1</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_xlfn._xlws.FILTER(辅助信息!E:E,辅助信息!G:G=G599)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_xlfn._xlws.FILTER(辅助信息!E:E,辅助信息!G:G=G600)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_xlfn._xlws.FILTER(辅助信息!E:E,辅助信息!G:G=G601)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_xlfn._xlws.FILTER(辅助信息!E:E,辅助信息!G:G=G602)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_xlfn._xlws.FILTER(辅助信息!E:E,辅助信息!G:G=G603)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_xlfn._xlws.FILTER(辅助信息!E:E,辅助信息!G:G=G604)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_xlfn._xlws.FILTER(辅助信息!E:E,辅助信息!G:G=G605)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_xlfn._xlws.FILTER(辅助信息!E:E,辅助信息!G:G=G606)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_xlfn._xlws.FILTER(辅助信息!E:E,辅助信息!G:G=G607)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_xlfn._xlws.FILTER(辅助信息!E:E,辅助信息!G:G=G608)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_xlfn._xlws.FILTER(辅助信息!E:E,辅助信息!G:G=G609)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_xlfn._xlws.FILTER(辅助信息!E:E,辅助信息!G:G=G610)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_xlfn._xlws.FILTER(辅助信息!E:E,辅助信息!G:G=G611)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_xlfn._xlws.FILTER(辅助信息!E:E,辅助信息!G:G=G612)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_xlfn._xlws.FILTER(辅助信息!E:E,辅助信息!G:G=G613)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_xlfn._xlws.FILTER(辅助信息!E:E,辅助信息!G:G=G614)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_xlfn._xlws.FILTER(辅助信息!E:E,辅助信息!G:G=G615)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_xlfn._xlws.FILTER(辅助信息!E:E,辅助信息!G:G=G616)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_xlfn._xlws.FILTER(辅助信息!E:E,辅助信息!G:G=G617)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_xlfn._xlws.FILTER(辅助信息!E:E,辅助信息!G:G=G618)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_xlfn._xlws.FILTER(辅助信息!E:E,辅助信息!G:G=G619)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_xlfn._xlws.FILTER(辅助信息!E:E,辅助信息!G:G=G620)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_xlfn._xlws.FILTER(辅助信息!E:E,辅助信息!G:G=G621)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_xlfn._xlws.FILTER(辅助信息!E:E,辅助信息!G:G=G622)</f>
        <v>五冶钢构宜宾高县月江镇建设项目-1</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_xlfn._xlws.FILTER(辅助信息!E:E,辅助信息!G:G=G623)</f>
        <v>五冶钢构宜宾高县月江镇建设项目-1</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_xlfn._xlws.FILTER(辅助信息!E:E,辅助信息!G:G=G624)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_xlfn._xlws.FILTER(辅助信息!E:E,辅助信息!G:G=G625)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_xlfn._xlws.FILTER(辅助信息!E:E,辅助信息!G:G=G626)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_xlfn._xlws.FILTER(辅助信息!E:E,辅助信息!G:G=G627)</f>
        <v>五冶钢构医学科学产业园建设项目房建三部-排洪渠</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_xlfn._xlws.FILTER(辅助信息!E:E,辅助信息!G:G=G628)</f>
        <v>五冶钢构医学科学产业园建设项目房建三部-排洪渠</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_xlfn._xlws.FILTER(辅助信息!E:E,辅助信息!G:G=G629)</f>
        <v>四川商建-射洪城乡一体化项目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_xlfn._xlws.FILTER(辅助信息!E:E,辅助信息!G:G=G630)</f>
        <v>四川商建-射洪城乡一体化项目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_xlfn._xlws.FILTER(辅助信息!E:E,辅助信息!G:G=G631)</f>
        <v>四川商建-射洪城乡一体化项目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_xlfn._xlws.FILTER(辅助信息!E:E,辅助信息!G:G=G632)</f>
        <v>四川商建-射洪城乡一体化项目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_xlfn._xlws.FILTER(辅助信息!E:E,辅助信息!G:G=G633)</f>
        <v>四川商建-射洪城乡一体化项目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_xlfn._xlws.FILTER(辅助信息!E:E,辅助信息!G:G=G634)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_xlfn._xlws.FILTER(辅助信息!E:E,辅助信息!G:G=G635)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_xlfn._xlws.FILTER(辅助信息!E:E,辅助信息!G:G=G636)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_xlfn._xlws.FILTER(辅助信息!E:E,辅助信息!G:G=G637)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_xlfn._xlws.FILTER(辅助信息!E:E,辅助信息!G:G=G638)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_xlfn._xlws.FILTER(辅助信息!E:E,辅助信息!G:G=G639)</f>
        <v>五冶钢构宜宾高县月江镇建设项目-1</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_xlfn._xlws.FILTER(辅助信息!E:E,辅助信息!G:G=G640)</f>
        <v>五冶钢构宜宾高县月江镇建设项目-1</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_xlfn._xlws.FILTER(辅助信息!E:E,辅助信息!G:G=G641)</f>
        <v>五冶钢构医学科学产业园建设项目房建三部-排洪渠</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_xlfn._xlws.FILTER(辅助信息!E:E,辅助信息!G:G=G642)</f>
        <v>五冶钢构医学科学产业园建设项目房建三部-排洪渠</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_xlfn._xlws.FILTER(辅助信息!E:E,辅助信息!G:G=G643)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_xlfn._xlws.FILTER(辅助信息!E:E,辅助信息!G:G=G644)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_xlfn._xlws.FILTER(辅助信息!E:E,辅助信息!G:G=G645)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_xlfn._xlws.FILTER(辅助信息!E:E,辅助信息!G:G=G646)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_xlfn._xlws.FILTER(辅助信息!E:E,辅助信息!G:G=G647)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_xlfn._xlws.FILTER(辅助信息!E:E,辅助信息!G:G=G648)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_xlfn._xlws.FILTER(辅助信息!E:E,辅助信息!G:G=G649)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_xlfn._xlws.FILTER(辅助信息!E:E,辅助信息!G:G=G650)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_xlfn._xlws.FILTER(辅助信息!E:E,辅助信息!G:G=G651)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_xlfn._xlws.FILTER(辅助信息!E:E,辅助信息!G:G=G652)</f>
        <v>华西颐海-科创农业生态谷-1号钢筋房</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_xlfn._xlws.FILTER(辅助信息!E:E,辅助信息!G:G=G653)</f>
        <v>华西颐海-科创农业生态谷-1号钢筋房</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_xlfn._xlws.FILTER(辅助信息!E:E,辅助信息!G:G=G654)</f>
        <v>华西颐海-科创农业生态谷-1号钢筋房</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_xlfn._xlws.FILTER(辅助信息!E:E,辅助信息!G:G=G655)</f>
        <v>华西颐海-科创农业生态谷-1号钢筋房</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_xlfn._xlws.FILTER(辅助信息!E:E,辅助信息!G:G=G656)</f>
        <v>华西颐海-科创农业生态谷-1号钢筋房</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_xlfn._xlws.FILTER(辅助信息!E:E,辅助信息!G:G=G657)</f>
        <v>华西颐海-科创农业生态谷-1号钢筋房</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_xlfn._xlws.FILTER(辅助信息!E:E,辅助信息!G:G=G658)</f>
        <v>华西颐海-科创农业生态谷-1号钢筋房</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_xlfn._xlws.FILTER(辅助信息!E:E,辅助信息!G:G=G659)</f>
        <v>华西颐海-科创农业生态谷-1号钢筋房</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_xlfn._xlws.FILTER(辅助信息!E:E,辅助信息!G:G=G660)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_xlfn._xlws.FILTER(辅助信息!E:E,辅助信息!G:G=G661)</f>
        <v>商投建工达州中医药科技园-1工区</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_xlfn._xlws.FILTER(辅助信息!E:E,辅助信息!G:G=G662)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_xlfn._xlws.FILTER(辅助信息!E:E,辅助信息!G:G=G663)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_xlfn._xlws.FILTER(辅助信息!E:E,辅助信息!G:G=G664)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_xlfn._xlws.FILTER(辅助信息!E:E,辅助信息!G:G=G665)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_xlfn._xlws.FILTER(辅助信息!E:E,辅助信息!G:G=G666)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_xlfn._xlws.FILTER(辅助信息!E:E,辅助信息!G:G=G667)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_xlfn._xlws.FILTER(辅助信息!E:E,辅助信息!G:G=G668)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_xlfn._xlws.FILTER(辅助信息!E:E,辅助信息!G:G=G669)</f>
        <v>五冶钢构医学科学产业园建设项目房建二部-四标（5-4）</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_xlfn._xlws.FILTER(辅助信息!E:E,辅助信息!G:G=G670)</f>
        <v>五冶钢构医学科学产业园建设项目房建二部-网羽馆（6-5）</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_xlfn._xlws.FILTER(辅助信息!E:E,辅助信息!G:G=G671)</f>
        <v>五冶钢构医学科学产业园建设项目房建二部-网羽馆（6-5）</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_xlfn._xlws.FILTER(辅助信息!E:E,辅助信息!G:G=G672)</f>
        <v>五冶钢构医学科学产业园建设项目房建三部-排洪渠</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_xlfn._xlws.FILTER(辅助信息!E:E,辅助信息!G:G=G673)</f>
        <v>五冶钢构医学科学产业园建设项目房建三部-排洪渠</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_xlfn._xlws.FILTER(辅助信息!E:E,辅助信息!G:G=G674)</f>
        <v>五冶钢构医学科学产业园建设项目房建二部-四标（5-4）</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_xlfn._xlws.FILTER(辅助信息!E:E,辅助信息!G:G=G675)</f>
        <v>五冶钢构医学科学产业园建设项目房建二部-四标（5-4）</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_xlfn._xlws.FILTER(辅助信息!E:E,辅助信息!G:G=G676)</f>
        <v>五冶钢构医学科学产业园建设项目房建二部-网羽馆（6-5）</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_xlfn._xlws.FILTER(辅助信息!E:E,辅助信息!G:G=G677)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_xlfn._xlws.FILTER(辅助信息!E:E,辅助信息!G:G=G678)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_xlfn._xlws.FILTER(辅助信息!E:E,辅助信息!G:G=G679)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_xlfn._xlws.FILTER(辅助信息!E:E,辅助信息!G:G=G680)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_xlfn._xlws.FILTER(辅助信息!E:E,辅助信息!G:G=G681)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_xlfn._xlws.FILTER(辅助信息!E:E,辅助信息!G:G=G682)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_xlfn._xlws.FILTER(辅助信息!E:E,辅助信息!G:G=G683)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_xlfn._xlws.FILTER(辅助信息!E:E,辅助信息!G:G=G684)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_xlfn._xlws.FILTER(辅助信息!E:E,辅助信息!G:G=G685)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_xlfn._xlws.FILTER(辅助信息!E:E,辅助信息!G:G=G686)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_xlfn._xlws.FILTER(辅助信息!E:E,辅助信息!G:G=G687)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_xlfn._xlws.FILTER(辅助信息!E:E,辅助信息!G:G=G688)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_xlfn._xlws.FILTER(辅助信息!E:E,辅助信息!G:G=G689)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_xlfn._xlws.FILTER(辅助信息!E:E,辅助信息!G:G=G690)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_xlfn._xlws.FILTER(辅助信息!E:E,辅助信息!G:G=G691)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_xlfn._xlws.FILTER(辅助信息!E:E,辅助信息!G:G=G692)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_xlfn._xlws.FILTER(辅助信息!E:E,辅助信息!G:G=G693)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_xlfn._xlws.FILTER(辅助信息!E:E,辅助信息!G:G=G694)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_xlfn._xlws.FILTER(辅助信息!E:E,辅助信息!G:G=G695)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_xlfn._xlws.FILTER(辅助信息!E:E,辅助信息!G:G=G696)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_xlfn._xlws.FILTER(辅助信息!E:E,辅助信息!G:G=G697)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_xlfn._xlws.FILTER(辅助信息!E:E,辅助信息!G:G=G698)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_xlfn._xlws.FILTER(辅助信息!E:E,辅助信息!G:G=G699)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_xlfn._xlws.FILTER(辅助信息!E:E,辅助信息!G:G=G700)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_xlfn._xlws.FILTER(辅助信息!E:E,辅助信息!G:G=G701)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_xlfn._xlws.FILTER(辅助信息!E:E,辅助信息!G:G=G702)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_xlfn._xlws.FILTER(辅助信息!E:E,辅助信息!G:G=G703)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_xlfn._xlws.FILTER(辅助信息!E:E,辅助信息!G:G=G704)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_xlfn._xlws.FILTER(辅助信息!E:E,辅助信息!G:G=G705)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_xlfn._xlws.FILTER(辅助信息!E:E,辅助信息!G:G=G706)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_xlfn._xlws.FILTER(辅助信息!E:E,辅助信息!G:G=G707)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_xlfn._xlws.FILTER(辅助信息!E:E,辅助信息!G:G=G708)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_xlfn._xlws.FILTER(辅助信息!E:E,辅助信息!G:G=G709)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_xlfn._xlws.FILTER(辅助信息!E:E,辅助信息!G:G=G710)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_xlfn._xlws.FILTER(辅助信息!E:E,辅助信息!G:G=G711)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_xlfn._xlws.FILTER(辅助信息!E:E,辅助信息!G:G=G712)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_xlfn._xlws.FILTER(辅助信息!E:E,辅助信息!G:G=G713)</f>
        <v>商投建工达州中医药科技园-4工区-2号楼</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_xlfn._xlws.FILTER(辅助信息!E:E,辅助信息!G:G=G714)</f>
        <v>商投建工达州中医药科技园-4工区-2号楼</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_xlfn._xlws.FILTER(辅助信息!E:E,辅助信息!G:G=G715)</f>
        <v>四川商建-射洪城乡一体化项目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_xlfn._xlws.FILTER(辅助信息!E:E,辅助信息!G:G=G716)</f>
        <v>四川商建-射洪城乡一体化项目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_xlfn._xlws.FILTER(辅助信息!E:E,辅助信息!G:G=G717)</f>
        <v>商投建工达州中医药科技园-4工区-2号楼</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_xlfn._xlws.FILTER(辅助信息!E:E,辅助信息!G:G=G718)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_xlfn._xlws.FILTER(辅助信息!E:E,辅助信息!G:G=G719)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_xlfn._xlws.FILTER(辅助信息!E:E,辅助信息!G:G=G720)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_xlfn._xlws.FILTER(辅助信息!E:E,辅助信息!G:G=G721)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_xlfn._xlws.FILTER(辅助信息!E:E,辅助信息!G:G=G722)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_xlfn._xlws.FILTER(辅助信息!E:E,辅助信息!G:G=G723)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_xlfn._xlws.FILTER(辅助信息!E:E,辅助信息!G:G=G724)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_xlfn._xlws.FILTER(辅助信息!E:E,辅助信息!G:G=G725)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_xlfn._xlws.FILTER(辅助信息!E:E,辅助信息!G:G=G726)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_xlfn._xlws.FILTER(辅助信息!E:E,辅助信息!G:G=G727)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_xlfn._xlws.FILTER(辅助信息!E:E,辅助信息!G:G=G728)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_xlfn._xlws.FILTER(辅助信息!E:E,辅助信息!G:G=G729)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_xlfn._xlws.FILTER(辅助信息!E:E,辅助信息!G:G=G730)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_xlfn._xlws.FILTER(辅助信息!E:E,辅助信息!G:G=G731)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_xlfn._xlws.FILTER(辅助信息!E:E,辅助信息!G:G=G732)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_xlfn._xlws.FILTER(辅助信息!E:E,辅助信息!G:G=G733)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_xlfn._xlws.FILTER(辅助信息!E:E,辅助信息!G:G=G734)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_xlfn._xlws.FILTER(辅助信息!E:E,辅助信息!G:G=G735)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_xlfn._xlws.FILTER(辅助信息!E:E,辅助信息!G:G=G736)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_xlfn._xlws.FILTER(辅助信息!E:E,辅助信息!G:G=G737)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_xlfn._xlws.FILTER(辅助信息!E:E,辅助信息!G:G=G738)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_xlfn._xlws.FILTER(辅助信息!E:E,辅助信息!G:G=G739)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_xlfn._xlws.FILTER(辅助信息!E:E,辅助信息!G:G=G740)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_xlfn._xlws.FILTER(辅助信息!E:E,辅助信息!G:G=G741)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_xlfn._xlws.FILTER(辅助信息!E:E,辅助信息!G:G=G742)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_xlfn._xlws.FILTER(辅助信息!E:E,辅助信息!G:G=G743)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_xlfn._xlws.FILTER(辅助信息!E:E,辅助信息!G:G=G744)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_xlfn._xlws.FILTER(辅助信息!E:E,辅助信息!G:G=G745)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_xlfn._xlws.FILTER(辅助信息!E:E,辅助信息!G:G=G746)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_xlfn._xlws.FILTER(辅助信息!E:E,辅助信息!G:G=G747)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_xlfn._xlws.FILTER(辅助信息!E:E,辅助信息!G:G=G748)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_xlfn._xlws.FILTER(辅助信息!E:E,辅助信息!G:G=G749)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_xlfn._xlws.FILTER(辅助信息!E:E,辅助信息!G:G=G750)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_xlfn._xlws.FILTER(辅助信息!E:E,辅助信息!G:G=G751)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_xlfn._xlws.FILTER(辅助信息!E:E,辅助信息!G:G=G752)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_xlfn._xlws.FILTER(辅助信息!E:E,辅助信息!G:G=G753)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_xlfn._xlws.FILTER(辅助信息!E:E,辅助信息!G:G=G754)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_xlfn._xlws.FILTER(辅助信息!E:E,辅助信息!G:G=G755)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_xlfn._xlws.FILTER(辅助信息!E:E,辅助信息!G:G=G756)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_xlfn._xlws.FILTER(辅助信息!E:E,辅助信息!G:G=G757)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_xlfn._xlws.FILTER(辅助信息!E:E,辅助信息!G:G=G758)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_xlfn._xlws.FILTER(辅助信息!E:E,辅助信息!G:G=G759)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_xlfn._xlws.FILTER(辅助信息!E:E,辅助信息!G:G=G760)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_xlfn._xlws.FILTER(辅助信息!E:E,辅助信息!G:G=G761)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_xlfn._xlws.FILTER(辅助信息!E:E,辅助信息!G:G=G762)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_xlfn._xlws.FILTER(辅助信息!E:E,辅助信息!G:G=G763)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_xlfn._xlws.FILTER(辅助信息!E:E,辅助信息!G:G=G764)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_xlfn._xlws.FILTER(辅助信息!E:E,辅助信息!G:G=G765)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_xlfn._xlws.FILTER(辅助信息!E:E,辅助信息!G:G=G766)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_xlfn._xlws.FILTER(辅助信息!E:E,辅助信息!G:G=G767)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_xlfn._xlws.FILTER(辅助信息!E:E,辅助信息!G:G=G768)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_xlfn._xlws.FILTER(辅助信息!E:E,辅助信息!G:G=G769)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_xlfn._xlws.FILTER(辅助信息!E:E,辅助信息!G:G=G770)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_xlfn._xlws.FILTER(辅助信息!E:E,辅助信息!G:G=G771)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_xlfn._xlws.FILTER(辅助信息!E:E,辅助信息!G:G=G772)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_xlfn._xlws.FILTER(辅助信息!E:E,辅助信息!G:G=G773)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_xlfn._xlws.FILTER(辅助信息!E:E,辅助信息!G:G=G774)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_xlfn._xlws.FILTER(辅助信息!E:E,辅助信息!G:G=G775)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_xlfn._xlws.FILTER(辅助信息!E:E,辅助信息!G:G=G776)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_xlfn._xlws.FILTER(辅助信息!E:E,辅助信息!G:G=G777)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_xlfn._xlws.FILTER(辅助信息!E:E,辅助信息!G:G=G778)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_xlfn._xlws.FILTER(辅助信息!E:E,辅助信息!G:G=G779)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_xlfn._xlws.FILTER(辅助信息!E:E,辅助信息!G:G=G780)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_xlfn._xlws.FILTER(辅助信息!E:E,辅助信息!G:G=G781)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_xlfn._xlws.FILTER(辅助信息!E:E,辅助信息!G:G=G782)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_xlfn._xlws.FILTER(辅助信息!E:E,辅助信息!G:G=G783)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_xlfn._xlws.FILTER(辅助信息!E:E,辅助信息!G:G=G784)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_xlfn._xlws.FILTER(辅助信息!E:E,辅助信息!G:G=G785)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_xlfn._xlws.FILTER(辅助信息!E:E,辅助信息!G:G=G786)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_xlfn._xlws.FILTER(辅助信息!E:E,辅助信息!G:G=G787)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_xlfn._xlws.FILTER(辅助信息!E:E,辅助信息!G:G=G788)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_xlfn._xlws.FILTER(辅助信息!E:E,辅助信息!G:G=G789)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_xlfn._xlws.FILTER(辅助信息!E:E,辅助信息!G:G=G790)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_xlfn._xlws.FILTER(辅助信息!E:E,辅助信息!G:G=G791)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_xlfn._xlws.FILTER(辅助信息!E:E,辅助信息!G:G=G792)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_xlfn._xlws.FILTER(辅助信息!E:E,辅助信息!G:G=G793)</f>
        <v>达州市公共卫生医疗中心项目-二标-3号楼</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_xlfn._xlws.FILTER(辅助信息!E:E,辅助信息!G:G=G794)</f>
        <v>达州市公共卫生医疗中心项目-二标-3号楼</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_xlfn._xlws.FILTER(辅助信息!E:E,辅助信息!G:G=G795)</f>
        <v>达州市公共卫生医疗中心项目-二标-3号楼</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_xlfn._xlws.FILTER(辅助信息!E:E,辅助信息!G:G=G796)</f>
        <v>达州市公共卫生医疗中心项目-二标-78号楼</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_xlfn._xlws.FILTER(辅助信息!E:E,辅助信息!G:G=G797)</f>
        <v>达州市公共卫生医疗中心项目-二标-78号楼</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_xlfn._xlws.FILTER(辅助信息!E:E,辅助信息!G:G=G798)</f>
        <v>达州市公共卫生医疗中心项目-二标-78号楼</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_xlfn._xlws.FILTER(辅助信息!E:E,辅助信息!G:G=G799)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_xlfn._xlws.FILTER(辅助信息!E:E,辅助信息!G:G=G800)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_xlfn._xlws.FILTER(辅助信息!E:E,辅助信息!G:G=G801)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_xlfn._xlws.FILTER(辅助信息!E:E,辅助信息!G:G=G802)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_xlfn._xlws.FILTER(辅助信息!E:E,辅助信息!G:G=G803)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_xlfn._xlws.FILTER(辅助信息!E:E,辅助信息!G:G=G804)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_xlfn._xlws.FILTER(辅助信息!E:E,辅助信息!G:G=G805)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_xlfn._xlws.FILTER(辅助信息!E:E,辅助信息!G:G=G806)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_xlfn._xlws.FILTER(辅助信息!E:E,辅助信息!G:G=G807)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_xlfn._xlws.FILTER(辅助信息!E:E,辅助信息!G:G=G808)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_xlfn._xlws.FILTER(辅助信息!E:E,辅助信息!G:G=G809)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_xlfn._xlws.FILTER(辅助信息!E:E,辅助信息!G:G=G810)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_xlfn._xlws.FILTER(辅助信息!E:E,辅助信息!G:G=G811)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_xlfn._xlws.FILTER(辅助信息!E:E,辅助信息!G:G=G812)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_xlfn._xlws.FILTER(辅助信息!E:E,辅助信息!G:G=G813)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_xlfn._xlws.FILTER(辅助信息!E:E,辅助信息!G:G=G814)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_xlfn._xlws.FILTER(辅助信息!E:E,辅助信息!G:G=G815)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_xlfn._xlws.FILTER(辅助信息!E:E,辅助信息!G:G=G816)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_xlfn._xlws.FILTER(辅助信息!E:E,辅助信息!G:G=G817)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_xlfn._xlws.FILTER(辅助信息!E:E,辅助信息!G:G=G818)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_xlfn._xlws.FILTER(辅助信息!E:E,辅助信息!G:G=G819)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_xlfn._xlws.FILTER(辅助信息!E:E,辅助信息!G:G=G820)</f>
        <v>五冶钢构宜宾高县月江镇建设项目-1</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_xlfn._xlws.FILTER(辅助信息!E:E,辅助信息!G:G=G821)</f>
        <v>五冶钢构宜宾高县月江镇建设项目-1</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_xlfn._xlws.FILTER(辅助信息!E:E,辅助信息!G:G=G822)</f>
        <v>五冶钢构宜宾高县月江镇建设项目-1</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_xlfn._xlws.FILTER(辅助信息!E:E,辅助信息!G:G=G823)</f>
        <v>五冶钢构宜宾高县月江镇建设项目-1</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_xlfn._xlws.FILTER(辅助信息!E:E,辅助信息!G:G=G824)</f>
        <v>五冶钢构宜宾高县月江镇建设项目-1</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_xlfn._xlws.FILTER(辅助信息!E:E,辅助信息!G:G=G825)</f>
        <v>五冶钢构宜宾高县月江镇建设项目-1</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_xlfn._xlws.FILTER(辅助信息!E:E,辅助信息!G:G=G826)</f>
        <v>五冶钢构宜宾高县月江镇建设项目-1</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_xlfn._xlws.FILTER(辅助信息!E:E,辅助信息!G:G=G827)</f>
        <v>五冶钢构宜宾高县月江镇建设项目-2</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_xlfn._xlws.FILTER(辅助信息!E:E,辅助信息!G:G=G828)</f>
        <v>五冶钢构宜宾高县月江镇建设项目-2</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_xlfn._xlws.FILTER(辅助信息!E:E,辅助信息!G:G=G829)</f>
        <v>五冶钢构宜宾高县月江镇建设项目-2</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_xlfn._xlws.FILTER(辅助信息!E:E,辅助信息!G:G=G830)</f>
        <v>五冶钢构宜宾高县月江镇建设项目-2</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_xlfn._xlws.FILTER(辅助信息!E:E,辅助信息!G:G=G831)</f>
        <v>五冶钢构宜宾高县月江镇建设项目-2</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_xlfn._xlws.FILTER(辅助信息!E:E,辅助信息!G:G=G832)</f>
        <v>五冶钢构宜宾高县月江镇建设项目-2</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_xlfn._xlws.FILTER(辅助信息!E:E,辅助信息!G:G=G833)</f>
        <v>五冶钢构宜宾高县月江镇建设项目-2</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_xlfn._xlws.FILTER(辅助信息!E:E,辅助信息!G:G=G834)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_xlfn._xlws.FILTER(辅助信息!E:E,辅助信息!G:G=G835)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_xlfn._xlws.FILTER(辅助信息!E:E,辅助信息!G:G=G836)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_xlfn._xlws.FILTER(辅助信息!E:E,辅助信息!G:G=G837)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_xlfn._xlws.FILTER(辅助信息!E:E,辅助信息!G:G=G838)</f>
        <v>五冶钢构医学科学产业园建设项目房建三部-一标（7-2）</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_xlfn._xlws.FILTER(辅助信息!E:E,辅助信息!G:G=G839)</f>
        <v>五冶钢构医学科学产业园建设项目房建三部-一标（7-2）</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_xlfn._xlws.FILTER(辅助信息!E:E,辅助信息!G:G=G840)</f>
        <v>五冶钢构医学科学产业园建设项目房建三部-一标（7-2）</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_xlfn._xlws.FILTER(辅助信息!E:E,辅助信息!G:G=G841)</f>
        <v>五冶钢构医学科学产业园建设项目房建三部-一标（7-2）</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_xlfn._xlws.FILTER(辅助信息!E:E,辅助信息!G:G=G842)</f>
        <v>五冶钢构医学科学产业园建设项目房建三部-一标（7-2）</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_xlfn._xlws.FILTER(辅助信息!E:E,辅助信息!G:G=G843)</f>
        <v>五冶钢构医学科学产业园建设项目房建三部-一标（7-2）</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_xlfn._xlws.FILTER(辅助信息!E:E,辅助信息!G:G=G844)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_xlfn._xlws.FILTER(辅助信息!E:E,辅助信息!G:G=G845)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_xlfn._xlws.FILTER(辅助信息!E:E,辅助信息!G:G=G846)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_xlfn._xlws.FILTER(辅助信息!E:E,辅助信息!G:G=G847)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_xlfn._xlws.FILTER(辅助信息!E:E,辅助信息!G:G=G848)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_xlfn._xlws.FILTER(辅助信息!E:E,辅助信息!G:G=G849)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_xlfn._xlws.FILTER(辅助信息!E:E,辅助信息!G:G=G850)</f>
        <v>商投建工达州中医药科技园-4工区-2号楼</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_xlfn._xlws.FILTER(辅助信息!E:E,辅助信息!G:G=G851)</f>
        <v>商投建工达州中医药科技园-4工区-7号楼</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_xlfn._xlws.FILTER(辅助信息!E:E,辅助信息!G:G=G852)</f>
        <v>商投建工达州中医药科技园-4工区-7号楼</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_xlfn._xlws.FILTER(辅助信息!E:E,辅助信息!G:G=G853)</f>
        <v>商投建工达州中医药科技园-4工区-7号楼</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_xlfn._xlws.FILTER(辅助信息!E:E,辅助信息!G:G=G854)</f>
        <v>商投建工达州中医药科技园-4工区-7号楼</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_xlfn._xlws.FILTER(辅助信息!E:E,辅助信息!G:G=G855)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_xlfn._xlws.FILTER(辅助信息!E:E,辅助信息!G:G=G856)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_xlfn._xlws.FILTER(辅助信息!E:E,辅助信息!G:G=G857)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_xlfn._xlws.FILTER(辅助信息!E:E,辅助信息!G:G=G858)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_xlfn._xlws.FILTER(辅助信息!E:E,辅助信息!G:G=G859)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_xlfn._xlws.FILTER(辅助信息!E:E,辅助信息!G:G=G860)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_xlfn._xlws.FILTER(辅助信息!E:E,辅助信息!G:G=G861)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_xlfn._xlws.FILTER(辅助信息!E:E,辅助信息!G:G=G862)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_xlfn._xlws.FILTER(辅助信息!E:E,辅助信息!G:G=G863)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_xlfn._xlws.FILTER(辅助信息!E:E,辅助信息!G:G=G864)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_xlfn._xlws.FILTER(辅助信息!E:E,辅助信息!G:G=G865)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_xlfn._xlws.FILTER(辅助信息!E:E,辅助信息!G:G=G866)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_xlfn._xlws.FILTER(辅助信息!E:E,辅助信息!G:G=G867)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_xlfn._xlws.FILTER(辅助信息!E:E,辅助信息!G:G=G868)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_xlfn._xlws.FILTER(辅助信息!E:E,辅助信息!G:G=G869)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_xlfn._xlws.FILTER(辅助信息!E:E,辅助信息!G:G=G870)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_xlfn._xlws.FILTER(辅助信息!E:E,辅助信息!G:G=G871)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_xlfn._xlws.FILTER(辅助信息!E:E,辅助信息!G:G=G872)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_xlfn._xlws.FILTER(辅助信息!E:E,辅助信息!G:G=G873)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_xlfn._xlws.FILTER(辅助信息!E:E,辅助信息!G:G=G874)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_xlfn._xlws.FILTER(辅助信息!E:E,辅助信息!G:G=G875)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_xlfn._xlws.FILTER(辅助信息!E:E,辅助信息!G:G=G876)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_xlfn._xlws.FILTER(辅助信息!E:E,辅助信息!G:G=G877)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_xlfn._xlws.FILTER(辅助信息!E:E,辅助信息!G:G=G878)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_xlfn._xlws.FILTER(辅助信息!E:E,辅助信息!G:G=G879)</f>
        <v>四川商建-射洪城乡一体化项目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_xlfn._xlws.FILTER(辅助信息!E:E,辅助信息!G:G=G880)</f>
        <v>四川商建-射洪城乡一体化项目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_xlfn._xlws.FILTER(辅助信息!E:E,辅助信息!G:G=G881)</f>
        <v>四川商建-射洪城乡一体化项目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_xlfn._xlws.FILTER(辅助信息!E:E,辅助信息!G:G=G882)</f>
        <v>四川商建-射洪城乡一体化项目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_xlfn._xlws.FILTER(辅助信息!E:E,辅助信息!G:G=G883)</f>
        <v>四川商建-射洪城乡一体化项目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_xlfn._xlws.FILTER(辅助信息!E:E,辅助信息!G:G=G884)</f>
        <v>商投建工达州中医药科技园-4工区-2号楼</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_xlfn._xlws.FILTER(辅助信息!E:E,辅助信息!G:G=G885)</f>
        <v>商投建工达州中医药科技园-4工区-2号楼</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_xlfn._xlws.FILTER(辅助信息!E:E,辅助信息!G:G=G886)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_xlfn._xlws.FILTER(辅助信息!E:E,辅助信息!G:G=G887)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_xlfn._xlws.FILTER(辅助信息!E:E,辅助信息!G:G=G888)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_xlfn._xlws.FILTER(辅助信息!E:E,辅助信息!G:G=G889)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_xlfn._xlws.FILTER(辅助信息!E:E,辅助信息!G:G=G890)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_xlfn._xlws.FILTER(辅助信息!E:E,辅助信息!G:G=G891)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_xlfn._xlws.FILTER(辅助信息!E:E,辅助信息!G:G=G892)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_xlfn._xlws.FILTER(辅助信息!E:E,辅助信息!G:G=G893)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_xlfn._xlws.FILTER(辅助信息!E:E,辅助信息!G:G=G894)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_xlfn._xlws.FILTER(辅助信息!E:E,辅助信息!G:G=G895)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_xlfn._xlws.FILTER(辅助信息!E:E,辅助信息!G:G=G896)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_xlfn._xlws.FILTER(辅助信息!E:E,辅助信息!G:G=G897)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_xlfn._xlws.FILTER(辅助信息!E:E,辅助信息!G:G=G898)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_xlfn._xlws.FILTER(辅助信息!E:E,辅助信息!G:G=G899)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_xlfn._xlws.FILTER(辅助信息!E:E,辅助信息!G:G=G900)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_xlfn._xlws.FILTER(辅助信息!E:E,辅助信息!G:G=G901)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_xlfn._xlws.FILTER(辅助信息!E:E,辅助信息!G:G=G902)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_xlfn._xlws.FILTER(辅助信息!E:E,辅助信息!G:G=G903)</f>
        <v>五冶钢构医学科学产业园建设项目房建三部-一标（7-2）</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_xlfn._xlws.FILTER(辅助信息!E:E,辅助信息!G:G=G904)</f>
        <v>五冶钢构医学科学产业园建设项目房建三部-一标（7-2）</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_xlfn._xlws.FILTER(辅助信息!E:E,辅助信息!G:G=G905)</f>
        <v>五冶钢构医学科学产业园建设项目房建三部-一标（7-2）</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_xlfn._xlws.FILTER(辅助信息!E:E,辅助信息!G:G=G906)</f>
        <v>五冶钢构医学科学产业园建设项目房建三部-一标（7-2）</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_xlfn._xlws.FILTER(辅助信息!E:E,辅助信息!G:G=G907)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_xlfn._xlws.FILTER(辅助信息!E:E,辅助信息!G:G=G908)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_xlfn._xlws.FILTER(辅助信息!E:E,辅助信息!G:G=G909)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_xlfn._xlws.FILTER(辅助信息!E:E,辅助信息!G:G=G910)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_xlfn._xlws.FILTER(辅助信息!E:E,辅助信息!G:G=G911)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_xlfn._xlws.FILTER(辅助信息!E:E,辅助信息!G:G=G912)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_xlfn._xlws.FILTER(辅助信息!E:E,辅助信息!G:G=G913)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_xlfn._xlws.FILTER(辅助信息!E:E,辅助信息!G:G=G914)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_xlfn._xlws.FILTER(辅助信息!E:E,辅助信息!G:G=G915)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_xlfn._xlws.FILTER(辅助信息!E:E,辅助信息!G:G=G916)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_xlfn._xlws.FILTER(辅助信息!E:E,辅助信息!G:G=G917)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_xlfn._xlws.FILTER(辅助信息!E:E,辅助信息!G:G=G918)</f>
        <v>商投建工达州中医药科技园-4工区-7号楼</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_xlfn._xlws.FILTER(辅助信息!E:E,辅助信息!G:G=G919)</f>
        <v>商投建工达州中医药科技园-4工区-7号楼</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_xlfn._xlws.FILTER(辅助信息!E:E,辅助信息!G:G=G920)</f>
        <v>商投建工达州中医药科技园-4工区-7号楼</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_xlfn._xlws.FILTER(辅助信息!E:E,辅助信息!G:G=G921)</f>
        <v>商投建工达州中医药科技园-4工区-7号楼</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_xlfn._xlws.FILTER(辅助信息!E:E,辅助信息!G:G=G922)</f>
        <v>商投建工达州中医药科技园-2工区-景观桥</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_xlfn._xlws.FILTER(辅助信息!E:E,辅助信息!G:G=G923)</f>
        <v>商投建工达州中医药科技园-2工区-景观桥</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_xlfn._xlws.FILTER(辅助信息!E:E,辅助信息!G:G=G924)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_xlfn._xlws.FILTER(辅助信息!E:E,辅助信息!G:G=G925)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_xlfn._xlws.FILTER(辅助信息!E:E,辅助信息!G:G=G926)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_xlfn._xlws.FILTER(辅助信息!E:E,辅助信息!G:G=G927)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_xlfn._xlws.FILTER(辅助信息!E:E,辅助信息!G:G=G928)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_xlfn._xlws.FILTER(辅助信息!E:E,辅助信息!G:G=G929)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_xlfn._xlws.FILTER(辅助信息!E:E,辅助信息!G:G=G930)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_xlfn._xlws.FILTER(辅助信息!E:E,辅助信息!G:G=G931)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_xlfn._xlws.FILTER(辅助信息!E:E,辅助信息!G:G=G932)</f>
        <v>五冶钢构宜宾高县月江镇建设项目-1</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_xlfn._xlws.FILTER(辅助信息!E:E,辅助信息!G:G=G933)</f>
        <v>五冶钢构宜宾高县月江镇建设项目-1</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_xlfn._xlws.FILTER(辅助信息!E:E,辅助信息!G:G=G934)</f>
        <v>五冶钢构宜宾高县月江镇建设项目-1</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_xlfn._xlws.FILTER(辅助信息!E:E,辅助信息!G:G=G935)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_xlfn._xlws.FILTER(辅助信息!E:E,辅助信息!G:G=G936)</f>
        <v>五冶钢构医学科学产业园建设项目房建三部-一标（7-2）</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_xlfn._xlws.FILTER(辅助信息!E:E,辅助信息!G:G=G937)</f>
        <v>五冶钢构医学科学产业园建设项目房建三部-一标（7-2）</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_xlfn._xlws.FILTER(辅助信息!E:E,辅助信息!G:G=G938)</f>
        <v>五冶钢构医学科学产业园建设项目房建三部-排洪渠</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_xlfn._xlws.FILTER(辅助信息!E:E,辅助信息!G:G=G939)</f>
        <v>五冶钢构宜宾高县月江镇建设项目-1</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_xlfn._xlws.FILTER(辅助信息!E:E,辅助信息!G:G=G940)</f>
        <v>五冶钢构宜宾高县月江镇建设项目-1</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_xlfn._xlws.FILTER(辅助信息!E:E,辅助信息!G:G=G941)</f>
        <v>四川商建-射洪城乡一体化项目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_xlfn._xlws.FILTER(辅助信息!E:E,辅助信息!G:G=G942)</f>
        <v>四川商建-射洪城乡一体化项目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_xlfn._xlws.FILTER(辅助信息!E:E,辅助信息!G:G=G943)</f>
        <v>四川商建-射洪城乡一体化项目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_xlfn._xlws.FILTER(辅助信息!E:E,辅助信息!G:G=G944)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_xlfn._xlws.FILTER(辅助信息!E:E,辅助信息!G:G=G945)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_xlfn._xlws.FILTER(辅助信息!E:E,辅助信息!G:G=G946)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_xlfn._xlws.FILTER(辅助信息!E:E,辅助信息!G:G=G947)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_xlfn._xlws.FILTER(辅助信息!E:E,辅助信息!G:G=G948)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_xlfn._xlws.FILTER(辅助信息!E:E,辅助信息!G:G=G949)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_xlfn._xlws.FILTER(辅助信息!E:E,辅助信息!G:G=G950)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_xlfn._xlws.FILTER(辅助信息!E:E,辅助信息!G:G=G951)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_xlfn._xlws.FILTER(辅助信息!E:E,辅助信息!G:G=G952)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_xlfn._xlws.FILTER(辅助信息!E:E,辅助信息!G:G=G953)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_xlfn._xlws.FILTER(辅助信息!E:E,辅助信息!G:G=G954)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_xlfn._xlws.FILTER(辅助信息!E:E,辅助信息!G:G=G955)</f>
        <v>商投建工达州中医药科技园-1工区</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_xlfn._xlws.FILTER(辅助信息!E:E,辅助信息!G:G=G956)</f>
        <v>商投建工达州中医药科技园-1工区</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_xlfn._xlws.FILTER(辅助信息!E:E,辅助信息!G:G=G957)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_xlfn._xlws.FILTER(辅助信息!E:E,辅助信息!G:G=G958)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_xlfn._xlws.FILTER(辅助信息!E:E,辅助信息!G:G=G959)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_xlfn._xlws.FILTER(辅助信息!E:E,辅助信息!G:G=G960)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_xlfn._xlws.FILTER(辅助信息!E:E,辅助信息!G:G=G961)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_xlfn._xlws.FILTER(辅助信息!E:E,辅助信息!G:G=G962)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_xlfn._xlws.FILTER(辅助信息!E:E,辅助信息!G:G=G963)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_xlfn._xlws.FILTER(辅助信息!E:E,辅助信息!G:G=G964)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_xlfn._xlws.FILTER(辅助信息!E:E,辅助信息!G:G=G965)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_xlfn._xlws.FILTER(辅助信息!E:E,辅助信息!G:G=G966)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_xlfn._xlws.FILTER(辅助信息!E:E,辅助信息!G:G=G967)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_xlfn._xlws.FILTER(辅助信息!E:E,辅助信息!G:G=G968)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_xlfn._xlws.FILTER(辅助信息!E:E,辅助信息!G:G=G969)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_xlfn._xlws.FILTER(辅助信息!E:E,辅助信息!G:G=G970)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_xlfn._xlws.FILTER(辅助信息!E:E,辅助信息!G:G=G971)</f>
        <v>五冶钢构医学科学产业园建设项目房建二部-六标</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_xlfn._xlws.FILTER(辅助信息!E:E,辅助信息!G:G=G972)</f>
        <v>五冶钢构医学科学产业园建设项目房建二部-六标</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_xlfn._xlws.FILTER(辅助信息!E:E,辅助信息!G:G=G973)</f>
        <v>五冶钢构医学科学产业园建设项目房建二部-六标</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_xlfn._xlws.FILTER(辅助信息!E:E,辅助信息!G:G=G974)</f>
        <v>五冶钢构医学科学产业园建设项目房建二部-六标</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_xlfn._xlws.FILTER(辅助信息!E:E,辅助信息!G:G=G975)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_xlfn._xlws.FILTER(辅助信息!E:E,辅助信息!G:G=G976)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_xlfn._xlws.FILTER(辅助信息!E:E,辅助信息!G:G=G977)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_xlfn._xlws.FILTER(辅助信息!E:E,辅助信息!G:G=G978)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_xlfn._xlws.FILTER(辅助信息!E:E,辅助信息!G:G=G979)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_xlfn._xlws.FILTER(辅助信息!E:E,辅助信息!G:G=G980)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_xlfn._xlws.FILTER(辅助信息!E:E,辅助信息!G:G=G981)</f>
        <v>商投建工达州中医药科技园-4工区-10号楼</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_xlfn._xlws.FILTER(辅助信息!E:E,辅助信息!G:G=G982)</f>
        <v>商投建工达州中医药科技园-4工区-10号楼</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_xlfn._xlws.FILTER(辅助信息!E:E,辅助信息!G:G=G983)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_xlfn._xlws.FILTER(辅助信息!E:E,辅助信息!G:G=G984)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_xlfn._xlws.FILTER(辅助信息!E:E,辅助信息!G:G=G985)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_xlfn._xlws.FILTER(辅助信息!E:E,辅助信息!G:G=G986)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_xlfn._xlws.FILTER(辅助信息!E:E,辅助信息!G:G=G987)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_xlfn._xlws.FILTER(辅助信息!E:E,辅助信息!G:G=G988)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_xlfn._xlws.FILTER(辅助信息!E:E,辅助信息!G:G=G989)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_xlfn._xlws.FILTER(辅助信息!E:E,辅助信息!G:G=G990)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_xlfn._xlws.FILTER(辅助信息!E:E,辅助信息!G:G=G991)</f>
        <v>五冶钢构宜宾高县月江镇建设项目-1</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_xlfn._xlws.FILTER(辅助信息!E:E,辅助信息!G:G=G992)</f>
        <v>五冶钢构宜宾高县月江镇建设项目-1</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_xlfn._xlws.FILTER(辅助信息!E:E,辅助信息!G:G=G993)</f>
        <v>五冶钢构宜宾高县月江镇建设项目-1</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_xlfn._xlws.FILTER(辅助信息!E:E,辅助信息!G:G=G994)</f>
        <v>五冶钢构宜宾高县月江镇建设项目-1</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_xlfn._xlws.FILTER(辅助信息!E:E,辅助信息!G:G=G995)</f>
        <v>五冶钢构宜宾高县月江镇建设项目-1</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_xlfn._xlws.FILTER(辅助信息!E:E,辅助信息!G:G=G996)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_xlfn._xlws.FILTER(辅助信息!E:E,辅助信息!G:G=G997)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_xlfn._xlws.FILTER(辅助信息!E:E,辅助信息!G:G=G998)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_xlfn._xlws.FILTER(辅助信息!E:E,辅助信息!G:G=G999)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_xlfn._xlws.FILTER(辅助信息!E:E,辅助信息!G:G=G1000)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_xlfn._xlws.FILTER(辅助信息!E:E,辅助信息!G:G=G1001)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_xlfn._xlws.FILTER(辅助信息!E:E,辅助信息!G:G=G1002)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_xlfn._xlws.FILTER(辅助信息!E:E,辅助信息!G:G=G1003)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_xlfn._xlws.FILTER(辅助信息!E:E,辅助信息!G:G=G1004)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_xlfn._xlws.FILTER(辅助信息!E:E,辅助信息!G:G=G1005)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_xlfn._xlws.FILTER(辅助信息!E:E,辅助信息!G:G=G1006)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_xlfn._xlws.FILTER(辅助信息!E:E,辅助信息!G:G=G1007)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_xlfn._xlws.FILTER(辅助信息!E:E,辅助信息!G:G=G1008)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_xlfn._xlws.FILTER(辅助信息!E:E,辅助信息!G:G=G1009)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_xlfn._xlws.FILTER(辅助信息!E:E,辅助信息!G:G=G1010)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_xlfn._xlws.FILTER(辅助信息!E:E,辅助信息!G:G=G1011)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_xlfn._xlws.FILTER(辅助信息!E:E,辅助信息!G:G=G1012)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_xlfn._xlws.FILTER(辅助信息!E:E,辅助信息!G:G=G1013)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_xlfn._xlws.FILTER(辅助信息!E:E,辅助信息!G:G=G1014)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_xlfn._xlws.FILTER(辅助信息!E:E,辅助信息!G:G=G1015)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_xlfn._xlws.FILTER(辅助信息!E:E,辅助信息!G:G=G1016)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_xlfn._xlws.FILTER(辅助信息!E:E,辅助信息!G:G=G1017)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_xlfn._xlws.FILTER(辅助信息!E:E,辅助信息!G:G=G1018)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_xlfn._xlws.FILTER(辅助信息!E:E,辅助信息!G:G=G1019)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_xlfn._xlws.FILTER(辅助信息!E:E,辅助信息!G:G=G1020)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_xlfn._xlws.FILTER(辅助信息!E:E,辅助信息!G:G=G1021)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_xlfn._xlws.FILTER(辅助信息!E:E,辅助信息!G:G=G1022)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_xlfn._xlws.FILTER(辅助信息!E:E,辅助信息!G:G=G1023)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_xlfn._xlws.FILTER(辅助信息!E:E,辅助信息!G:G=G1024)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_xlfn._xlws.FILTER(辅助信息!E:E,辅助信息!G:G=G1025)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_xlfn._xlws.FILTER(辅助信息!E:E,辅助信息!G:G=G1026)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_xlfn._xlws.FILTER(辅助信息!E:E,辅助信息!G:G=G1027)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_xlfn._xlws.FILTER(辅助信息!E:E,辅助信息!G:G=G1028)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_xlfn._xlws.FILTER(辅助信息!E:E,辅助信息!G:G=G1029)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_xlfn._xlws.FILTER(辅助信息!E:E,辅助信息!G:G=G1030)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_xlfn._xlws.FILTER(辅助信息!E:E,辅助信息!G:G=G1031)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_xlfn._xlws.FILTER(辅助信息!E:E,辅助信息!G:G=G1032)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_xlfn._xlws.FILTER(辅助信息!E:E,辅助信息!G:G=G1033)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_xlfn._xlws.FILTER(辅助信息!E:E,辅助信息!G:G=G1034)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_xlfn._xlws.FILTER(辅助信息!E:E,辅助信息!G:G=G1035)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_xlfn._xlws.FILTER(辅助信息!E:E,辅助信息!G:G=G1036)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_xlfn._xlws.FILTER(辅助信息!E:E,辅助信息!G:G=G1037)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_xlfn._xlws.FILTER(辅助信息!E:E,辅助信息!G:G=G1038)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_xlfn._xlws.FILTER(辅助信息!E:E,辅助信息!G:G=G1039)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_xlfn._xlws.FILTER(辅助信息!E:E,辅助信息!G:G=G1040)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_xlfn._xlws.FILTER(辅助信息!E:E,辅助信息!G:G=G1041)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_xlfn._xlws.FILTER(辅助信息!E:E,辅助信息!G:G=G1042)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_xlfn._xlws.FILTER(辅助信息!E:E,辅助信息!G:G=G1043)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_xlfn._xlws.FILTER(辅助信息!E:E,辅助信息!G:G=G1044)</f>
        <v>五冶钢构宜宾高县月江镇建设项目-1</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_xlfn._xlws.FILTER(辅助信息!E:E,辅助信息!G:G=G1045)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_xlfn._xlws.FILTER(辅助信息!E:E,辅助信息!G:G=G1046)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_xlfn._xlws.FILTER(辅助信息!E:E,辅助信息!G:G=G1047)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_xlfn._xlws.FILTER(辅助信息!E:E,辅助信息!G:G=G1048)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_xlfn._xlws.FILTER(辅助信息!E:E,辅助信息!G:G=G1049)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_xlfn._xlws.FILTER(辅助信息!E:E,辅助信息!G:G=G1050)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_xlfn._xlws.FILTER(辅助信息!E:E,辅助信息!G:G=G1051)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_xlfn._xlws.FILTER(辅助信息!E:E,辅助信息!G:G=G1052)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_xlfn._xlws.FILTER(辅助信息!E:E,辅助信息!G:G=G1053)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_xlfn._xlws.FILTER(辅助信息!E:E,辅助信息!G:G=G1054)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_xlfn._xlws.FILTER(辅助信息!E:E,辅助信息!G:G=G1055)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_xlfn._xlws.FILTER(辅助信息!E:E,辅助信息!G:G=G1056)</f>
        <v>商投建工达州中医药科技园-4工区-7号楼</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_xlfn._xlws.FILTER(辅助信息!E:E,辅助信息!G:G=G1057)</f>
        <v>商投建工达州中医药科技园-4工区-7号楼</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_xlfn._xlws.FILTER(辅助信息!E:E,辅助信息!G:G=G1058)</f>
        <v>商投建工达州中医药科技园-4工区-7号楼</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_xlfn._xlws.FILTER(辅助信息!E:E,辅助信息!G:G=G1059)</f>
        <v>商投建工达州中医药科技园-4工区-7号楼</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_xlfn._xlws.FILTER(辅助信息!E:E,辅助信息!G:G=G1060)</f>
        <v>商投建工达州中医药科技园-2工区-景观桥</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_xlfn._xlws.FILTER(辅助信息!E:E,辅助信息!G:G=G1061)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_xlfn._xlws.FILTER(辅助信息!E:E,辅助信息!G:G=G1062)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_xlfn._xlws.FILTER(辅助信息!E:E,辅助信息!G:G=G1063)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_xlfn._xlws.FILTER(辅助信息!E:E,辅助信息!G:G=G1064)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_xlfn._xlws.FILTER(辅助信息!E:E,辅助信息!G:G=G1065)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_xlfn._xlws.FILTER(辅助信息!E:E,辅助信息!G:G=G1066)</f>
        <v>五冶钢构医学科学产业园建设项目房建二部-排洪渠（五标）</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_xlfn._xlws.FILTER(辅助信息!E:E,辅助信息!G:G=G1067)</f>
        <v>五冶钢构医学科学产业园建设项目房建二部-排洪渠（五标）</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_xlfn._xlws.FILTER(辅助信息!E:E,辅助信息!G:G=G1068)</f>
        <v>五冶钢构医学科学产业园建设项目房建二部-排洪渠（五标）</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_xlfn._xlws.FILTER(辅助信息!E:E,辅助信息!G:G=G1069)</f>
        <v>达州市公共卫生临床医疗中心项目-一标-2号制作房</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_xlfn._xlws.FILTER(辅助信息!E:E,辅助信息!G:G=G1070)</f>
        <v>达州市公共卫生临床医疗中心项目-一标-2号制作房</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_xlfn._xlws.FILTER(辅助信息!E:E,辅助信息!G:G=G1071)</f>
        <v>达州市公共卫生临床医疗中心项目-一标-2号制作房</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_xlfn._xlws.FILTER(辅助信息!E:E,辅助信息!G:G=G1072)</f>
        <v>商投建工达州中医药科技园-1工区</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_xlfn._xlws.FILTER(辅助信息!E:E,辅助信息!G:G=G1073)</f>
        <v>商投建工达州中医药科技园-1工区</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_xlfn._xlws.FILTER(辅助信息!E:E,辅助信息!G:G=G1074)</f>
        <v>商投建工达州中医药科技园-1工区</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_xlfn._xlws.FILTER(辅助信息!E:E,辅助信息!G:G=G1075)</f>
        <v>商投建工达州中医药科技园-1工区</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_xlfn._xlws.FILTER(辅助信息!E:E,辅助信息!G:G=G1076)</f>
        <v>五冶钢构医学科学产业园建设项目房建三部-配套用房及围墙</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_xlfn._xlws.FILTER(辅助信息!E:E,辅助信息!G:G=G1077)</f>
        <v>五冶钢构医学科学产业园建设项目房建三部-配套用房及围墙</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_xlfn._xlws.FILTER(辅助信息!E:E,辅助信息!G:G=G1078)</f>
        <v>五冶钢构医学科学产业园建设项目房建二部-网羽馆（6-5）</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_xlfn._xlws.FILTER(辅助信息!E:E,辅助信息!G:G=G1079)</f>
        <v>五冶钢构医学科学产业园建设项目房建二部-网羽馆（6-5）</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_xlfn._xlws.FILTER(辅助信息!E:E,辅助信息!G:G=G1080)</f>
        <v>五冶钢构医学科学产业园建设项目房建二部-网羽馆（6-5）</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_xlfn._xlws.FILTER(辅助信息!E:E,辅助信息!G:G=G1081)</f>
        <v>五冶钢构医学科学产业园建设项目房建二部-网羽馆（6-5）</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_xlfn._xlws.FILTER(辅助信息!E:E,辅助信息!G:G=G1082)</f>
        <v>五冶钢构医学科学产业园建设项目房建二部-网羽馆（6-5）</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_xlfn._xlws.FILTER(辅助信息!E:E,辅助信息!G:G=G1083)</f>
        <v>五冶钢构医学科学产业园建设项目房建二部-网羽馆（6-5）</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_xlfn._xlws.FILTER(辅助信息!E:E,辅助信息!G:G=G1084)</f>
        <v>五冶钢构医学科学产业园建设项目房建二部-网羽馆（6-5）</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_xlfn._xlws.FILTER(辅助信息!E:E,辅助信息!G:G=G1085)</f>
        <v>商投建工达州中医药科技园-4工区-7号楼</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_xlfn._xlws.FILTER(辅助信息!E:E,辅助信息!G:G=G1086)</f>
        <v>商投建工达州中医药科技园-4工区-7号楼</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_xlfn._xlws.FILTER(辅助信息!E:E,辅助信息!G:G=G1087)</f>
        <v>商投建工达州中医药科技园-4工区-7号楼</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_xlfn._xlws.FILTER(辅助信息!E:E,辅助信息!G:G=G1088)</f>
        <v>商投建工达州中医药科技园-4工区-7号楼</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_xlfn._xlws.FILTER(辅助信息!E:E,辅助信息!G:G=G1089)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_xlfn._xlws.FILTER(辅助信息!E:E,辅助信息!G:G=G1090)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_xlfn._xlws.FILTER(辅助信息!E:E,辅助信息!G:G=G1091)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_xlfn._xlws.FILTER(辅助信息!E:E,辅助信息!G:G=G1092)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_xlfn._xlws.FILTER(辅助信息!E:E,辅助信息!G:G=G1093)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_xlfn._xlws.FILTER(辅助信息!E:E,辅助信息!G:G=G1094)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_xlfn._xlws.FILTER(辅助信息!E:E,辅助信息!G:G=G1095)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_xlfn._xlws.FILTER(辅助信息!E:E,辅助信息!G:G=G1096)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_xlfn._xlws.FILTER(辅助信息!E:E,辅助信息!G:G=G1097)</f>
        <v>商投建工达州中医药科技园-2工区-景观桥</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_xlfn._xlws.FILTER(辅助信息!E:E,辅助信息!G:G=G1098)</f>
        <v>商投建工达州中医药科技园-2工区-景观桥</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_xlfn._xlws.FILTER(辅助信息!E:E,辅助信息!G:G=G1099)</f>
        <v>商投建工达州中医药科技园-2工区-景观桥</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_xlfn._xlws.FILTER(辅助信息!E:E,辅助信息!G:G=G1100)</f>
        <v>五冶钢构医学科学产业园建设项目房建二部-六标</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_xlfn._xlws.FILTER(辅助信息!E:E,辅助信息!G:G=G1101)</f>
        <v>五冶钢构医学科学产业园建设项目房建二部-六标</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_xlfn._xlws.FILTER(辅助信息!E:E,辅助信息!G:G=G1102)</f>
        <v>五冶钢构医学科学产业园建设项目房建二部-六标</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_xlfn._xlws.FILTER(辅助信息!E:E,辅助信息!G:G=G1103)</f>
        <v>五冶钢构医学科学产业园建设项目房建二部-六标</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_xlfn._xlws.FILTER(辅助信息!E:E,辅助信息!G:G=G1104)</f>
        <v>五冶钢构医学科学产业园建设项目房建二部-六标</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_xlfn._xlws.FILTER(辅助信息!E:E,辅助信息!G:G=G1105)</f>
        <v>商投建工达州中医药科技园-2工区-景观桥</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_xlfn._xlws.FILTER(辅助信息!E:E,辅助信息!G:G=G1106)</f>
        <v>商投建工达州中医药科技园-2工区-景观桥</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_xlfn._xlws.FILTER(辅助信息!E:E,辅助信息!G:G=G1107)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_xlfn._xlws.FILTER(辅助信息!E:E,辅助信息!G:G=G1108)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_xlfn._xlws.FILTER(辅助信息!E:E,辅助信息!G:G=G1109)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_xlfn._xlws.FILTER(辅助信息!E:E,辅助信息!G:G=G1110)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_xlfn._xlws.FILTER(辅助信息!E:E,辅助信息!G:G=G1111)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_xlfn._xlws.FILTER(辅助信息!E:E,辅助信息!G:G=G1112)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_xlfn._xlws.FILTER(辅助信息!E:E,辅助信息!G:G=G1113)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_xlfn._xlws.FILTER(辅助信息!E:E,辅助信息!G:G=G1114)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_xlfn._xlws.FILTER(辅助信息!E:E,辅助信息!G:G=G1115)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_xlfn._xlws.FILTER(辅助信息!E:E,辅助信息!G:G=G1116)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_xlfn._xlws.FILTER(辅助信息!E:E,辅助信息!G:G=G1117)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_xlfn._xlws.FILTER(辅助信息!E:E,辅助信息!G:G=G1118)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_xlfn._xlws.FILTER(辅助信息!E:E,辅助信息!G:G=G1119)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_xlfn._xlws.FILTER(辅助信息!E:E,辅助信息!G:G=G1120)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_xlfn._xlws.FILTER(辅助信息!E:E,辅助信息!G:G=G1121)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_xlfn._xlws.FILTER(辅助信息!E:E,辅助信息!G:G=G1122)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_xlfn._xlws.FILTER(辅助信息!E:E,辅助信息!G:G=G1123)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_xlfn._xlws.FILTER(辅助信息!E:E,辅助信息!G:G=G1124)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_xlfn._xlws.FILTER(辅助信息!E:E,辅助信息!G:G=G1125)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_xlfn._xlws.FILTER(辅助信息!E:E,辅助信息!G:G=G1126)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_xlfn._xlws.FILTER(辅助信息!E:E,辅助信息!G:G=G1127)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_xlfn._xlws.FILTER(辅助信息!E:E,辅助信息!G:G=G1128)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_xlfn._xlws.FILTER(辅助信息!E:E,辅助信息!G:G=G1129)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_xlfn._xlws.FILTER(辅助信息!E:E,辅助信息!G:G=G1130)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_xlfn._xlws.FILTER(辅助信息!E:E,辅助信息!G:G=G1131)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_xlfn._xlws.FILTER(辅助信息!E:E,辅助信息!G:G=G1132)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_xlfn._xlws.FILTER(辅助信息!E:E,辅助信息!G:G=G1133)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_xlfn._xlws.FILTER(辅助信息!E:E,辅助信息!G:G=G1134)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_xlfn._xlws.FILTER(辅助信息!E:E,辅助信息!G:G=G1135)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_xlfn._xlws.FILTER(辅助信息!E:E,辅助信息!G:G=G1136)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_xlfn._xlws.FILTER(辅助信息!E:E,辅助信息!G:G=G1137)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_xlfn._xlws.FILTER(辅助信息!E:E,辅助信息!G:G=G1138)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_xlfn._xlws.FILTER(辅助信息!E:E,辅助信息!G:G=G1139)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_xlfn._xlws.FILTER(辅助信息!E:E,辅助信息!G:G=G1140)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_xlfn._xlws.FILTER(辅助信息!E:E,辅助信息!G:G=G1141)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_xlfn._xlws.FILTER(辅助信息!E:E,辅助信息!G:G=G1142)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_xlfn._xlws.FILTER(辅助信息!E:E,辅助信息!G:G=G1143)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_xlfn._xlws.FILTER(辅助信息!E:E,辅助信息!G:G=G1144)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_xlfn._xlws.FILTER(辅助信息!E:E,辅助信息!G:G=G1145)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_xlfn._xlws.FILTER(辅助信息!E:E,辅助信息!G:G=G1146)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_xlfn._xlws.FILTER(辅助信息!E:E,辅助信息!G:G=G1147)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_xlfn._xlws.FILTER(辅助信息!E:E,辅助信息!G:G=G1148)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_xlfn._xlws.FILTER(辅助信息!E:E,辅助信息!G:G=G1149)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_xlfn._xlws.FILTER(辅助信息!E:E,辅助信息!G:G=G1150)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_xlfn._xlws.FILTER(辅助信息!E:E,辅助信息!G:G=G1151)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_xlfn._xlws.FILTER(辅助信息!E:E,辅助信息!G:G=G1152)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_xlfn._xlws.FILTER(辅助信息!E:E,辅助信息!G:G=G1153)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_xlfn._xlws.FILTER(辅助信息!E:E,辅助信息!G:G=G1154)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_xlfn._xlws.FILTER(辅助信息!E:E,辅助信息!G:G=G1155)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_xlfn._xlws.FILTER(辅助信息!E:E,辅助信息!G:G=G1156)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_xlfn._xlws.FILTER(辅助信息!E:E,辅助信息!G:G=G1157)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_xlfn._xlws.FILTER(辅助信息!E:E,辅助信息!G:G=G1158)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_xlfn._xlws.FILTER(辅助信息!E:E,辅助信息!G:G=G1159)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_xlfn._xlws.FILTER(辅助信息!E:E,辅助信息!G:G=G1160)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_xlfn._xlws.FILTER(辅助信息!E:E,辅助信息!G:G=G1161)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_xlfn._xlws.FILTER(辅助信息!E:E,辅助信息!G:G=G1162)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_xlfn._xlws.FILTER(辅助信息!E:E,辅助信息!G:G=G1163)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_xlfn._xlws.FILTER(辅助信息!E:E,辅助信息!G:G=G1164)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_xlfn._xlws.FILTER(辅助信息!E:E,辅助信息!G:G=G1165)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_xlfn._xlws.FILTER(辅助信息!E:E,辅助信息!G:G=G1166)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_xlfn._xlws.FILTER(辅助信息!E:E,辅助信息!G:G=G1167)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_xlfn._xlws.FILTER(辅助信息!E:E,辅助信息!G:G=G1168)</f>
        <v>五冶钢构医学科学产业园建设项目房建三部-一标（7-2）</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_xlfn._xlws.FILTER(辅助信息!E:E,辅助信息!G:G=G1169)</f>
        <v>五冶钢构医学科学产业园建设项目房建三部-一标（7-2）</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_xlfn._xlws.FILTER(辅助信息!E:E,辅助信息!G:G=G1170)</f>
        <v>五冶钢构医学科学产业园建设项目房建三部-一标（7-2）</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_xlfn._xlws.FILTER(辅助信息!E:E,辅助信息!G:G=G1171)</f>
        <v>五冶钢构医学科学产业园建设项目房建三部-一标（7-2）</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_xlfn._xlws.FILTER(辅助信息!E:E,辅助信息!G:G=G1172)</f>
        <v>五冶钢构医学科学产业园建设项目房建三部-一标（7-2）</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_xlfn._xlws.FILTER(辅助信息!E:E,辅助信息!G:G=G1173)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_xlfn._xlws.FILTER(辅助信息!E:E,辅助信息!G:G=G1174)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_xlfn._xlws.FILTER(辅助信息!E:E,辅助信息!G:G=G1175)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_xlfn._xlws.FILTER(辅助信息!E:E,辅助信息!G:G=G1176)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_xlfn._xlws.FILTER(辅助信息!E:E,辅助信息!G:G=G1177)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_xlfn._xlws.FILTER(辅助信息!E:E,辅助信息!G:G=G1178)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_xlfn._xlws.FILTER(辅助信息!E:E,辅助信息!G:G=G1179)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_xlfn._xlws.FILTER(辅助信息!E:E,辅助信息!G:G=G1180)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_xlfn._xlws.FILTER(辅助信息!E:E,辅助信息!G:G=G1181)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_xlfn._xlws.FILTER(辅助信息!E:E,辅助信息!G:G=G1182)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_xlfn._xlws.FILTER(辅助信息!E:E,辅助信息!G:G=G1183)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_xlfn._xlws.FILTER(辅助信息!E:E,辅助信息!G:G=G1184)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_xlfn._xlws.FILTER(辅助信息!E:E,辅助信息!G:G=G1185)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_xlfn._xlws.FILTER(辅助信息!E:E,辅助信息!G:G=G1186)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_xlfn._xlws.FILTER(辅助信息!E:E,辅助信息!G:G=G1187)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_xlfn._xlws.FILTER(辅助信息!E:E,辅助信息!G:G=G1188)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_xlfn._xlws.FILTER(辅助信息!E:E,辅助信息!G:G=G1189)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_xlfn._xlws.FILTER(辅助信息!E:E,辅助信息!G:G=G1190)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_xlfn._xlws.FILTER(辅助信息!E:E,辅助信息!G:G=G1191)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_xlfn._xlws.FILTER(辅助信息!E:E,辅助信息!G:G=G1192)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_xlfn._xlws.FILTER(辅助信息!E:E,辅助信息!G:G=G1193)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_xlfn._xlws.FILTER(辅助信息!E:E,辅助信息!G:G=G1194)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_xlfn._xlws.FILTER(辅助信息!E:E,辅助信息!G:G=G1195)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_xlfn._xlws.FILTER(辅助信息!E:E,辅助信息!G:G=G1196)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_xlfn._xlws.FILTER(辅助信息!E:E,辅助信息!G:G=G1197)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_xlfn._xlws.FILTER(辅助信息!E:E,辅助信息!G:G=G1198)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_xlfn._xlws.FILTER(辅助信息!E:E,辅助信息!G:G=G1199)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_xlfn._xlws.FILTER(辅助信息!E:E,辅助信息!G:G=G1200)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_xlfn._xlws.FILTER(辅助信息!E:E,辅助信息!G:G=G1201)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_xlfn._xlws.FILTER(辅助信息!E:E,辅助信息!G:G=G1202)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_xlfn._xlws.FILTER(辅助信息!E:E,辅助信息!G:G=G1203)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_xlfn._xlws.FILTER(辅助信息!E:E,辅助信息!G:G=G1204)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_xlfn._xlws.FILTER(辅助信息!E:E,辅助信息!G:G=G1205)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_xlfn._xlws.FILTER(辅助信息!E:E,辅助信息!G:G=G1206)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_xlfn._xlws.FILTER(辅助信息!E:E,辅助信息!G:G=G1207)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_xlfn._xlws.FILTER(辅助信息!E:E,辅助信息!G:G=G1208)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_xlfn._xlws.FILTER(辅助信息!E:E,辅助信息!G:G=G1209)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_xlfn._xlws.FILTER(辅助信息!E:E,辅助信息!G:G=G1210)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_xlfn._xlws.FILTER(辅助信息!E:E,辅助信息!G:G=G1211)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_xlfn._xlws.FILTER(辅助信息!E:E,辅助信息!G:G=G1212)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_xlfn._xlws.FILTER(辅助信息!E:E,辅助信息!G:G=G1213)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_xlfn._xlws.FILTER(辅助信息!E:E,辅助信息!G:G=G1214)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_xlfn._xlws.FILTER(辅助信息!E:E,辅助信息!G:G=G1215)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_xlfn._xlws.FILTER(辅助信息!E:E,辅助信息!G:G=G1216)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_xlfn._xlws.FILTER(辅助信息!E:E,辅助信息!G:G=G1217)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_xlfn._xlws.FILTER(辅助信息!E:E,辅助信息!G:G=G1218)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_xlfn._xlws.FILTER(辅助信息!E:E,辅助信息!G:G=G1219)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_xlfn._xlws.FILTER(辅助信息!E:E,辅助信息!G:G=G1220)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_xlfn._xlws.FILTER(辅助信息!E:E,辅助信息!G:G=G1221)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_xlfn._xlws.FILTER(辅助信息!E:E,辅助信息!G:G=G1222)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_xlfn._xlws.FILTER(辅助信息!E:E,辅助信息!G:G=G1223)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_xlfn._xlws.FILTER(辅助信息!E:E,辅助信息!G:G=G1224)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_xlfn._xlws.FILTER(辅助信息!E:E,辅助信息!G:G=G1225)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_xlfn._xlws.FILTER(辅助信息!E:E,辅助信息!G:G=G1226)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_xlfn._xlws.FILTER(辅助信息!E:E,辅助信息!G:G=G1227)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_xlfn._xlws.FILTER(辅助信息!E:E,辅助信息!G:G=G1228)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_xlfn._xlws.FILTER(辅助信息!E:E,辅助信息!G:G=G1229)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_xlfn._xlws.FILTER(辅助信息!E:E,辅助信息!G:G=G1230)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_xlfn._xlws.FILTER(辅助信息!E:E,辅助信息!G:G=G1231)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_xlfn._xlws.FILTER(辅助信息!E:E,辅助信息!G:G=G1232)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_xlfn._xlws.FILTER(辅助信息!E:E,辅助信息!G:G=G1233)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_xlfn._xlws.FILTER(辅助信息!E:E,辅助信息!G:G=G1234)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_xlfn._xlws.FILTER(辅助信息!E:E,辅助信息!G:G=G1235)</f>
        <v>五冶钢构宜宾高县月江镇建设项目-1</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_xlfn._xlws.FILTER(辅助信息!E:E,辅助信息!G:G=G1236)</f>
        <v>五冶钢构宜宾高县月江镇建设项目-1</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_xlfn._xlws.FILTER(辅助信息!E:E,辅助信息!G:G=G1237)</f>
        <v>五冶钢构宜宾高县月江镇建设项目-1</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_xlfn._xlws.FILTER(辅助信息!E:E,辅助信息!G:G=G1238)</f>
        <v>五冶钢构宜宾高县月江镇建设项目-1</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_xlfn._xlws.FILTER(辅助信息!E:E,辅助信息!G:G=G1239)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_xlfn._xlws.FILTER(辅助信息!E:E,辅助信息!G:G=G1240)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_xlfn._xlws.FILTER(辅助信息!E:E,辅助信息!G:G=G1241)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_xlfn._xlws.FILTER(辅助信息!E:E,辅助信息!G:G=G1242)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_xlfn._xlws.FILTER(辅助信息!E:E,辅助信息!G:G=G1243)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_xlfn._xlws.FILTER(辅助信息!E:E,辅助信息!G:G=G1244)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_xlfn._xlws.FILTER(辅助信息!E:E,辅助信息!G:G=G1245)</f>
        <v>商投建工达州中医药科技园-4工区-2号楼</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_xlfn._xlws.FILTER(辅助信息!E:E,辅助信息!G:G=G1246)</f>
        <v>商投建工达州中医药科技园-4工区-2号楼</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_xlfn._xlws.FILTER(辅助信息!E:E,辅助信息!G:G=G1247)</f>
        <v>商投建工达州中医药科技园-4工区-2号楼</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_xlfn._xlws.FILTER(辅助信息!E:E,辅助信息!G:G=G1248)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_xlfn._xlws.FILTER(辅助信息!E:E,辅助信息!G:G=G1249)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_xlfn._xlws.FILTER(辅助信息!E:E,辅助信息!G:G=G1250)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_xlfn._xlws.FILTER(辅助信息!E:E,辅助信息!G:G=G1251)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_xlfn._xlws.FILTER(辅助信息!E:E,辅助信息!G:G=G1252)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_xlfn._xlws.FILTER(辅助信息!E:E,辅助信息!G:G=G1253)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_xlfn._xlws.FILTER(辅助信息!E:E,辅助信息!G:G=G1254)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_xlfn._xlws.FILTER(辅助信息!E:E,辅助信息!G:G=G1255)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_xlfn._xlws.FILTER(辅助信息!E:E,辅助信息!G:G=G1256)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_xlfn._xlws.FILTER(辅助信息!E:E,辅助信息!G:G=G1257)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_xlfn._xlws.FILTER(辅助信息!E:E,辅助信息!G:G=G1258)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_xlfn._xlws.FILTER(辅助信息!E:E,辅助信息!G:G=G1259)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_xlfn._xlws.FILTER(辅助信息!E:E,辅助信息!G:G=G1260)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_xlfn._xlws.FILTER(辅助信息!E:E,辅助信息!G:G=G1261)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_xlfn._xlws.FILTER(辅助信息!E:E,辅助信息!G:G=G1262)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_xlfn._xlws.FILTER(辅助信息!E:E,辅助信息!G:G=G1263)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_xlfn._xlws.FILTER(辅助信息!E:E,辅助信息!G:G=G1264)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_xlfn._xlws.FILTER(辅助信息!E:E,辅助信息!G:G=G1265)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_xlfn._xlws.FILTER(辅助信息!E:E,辅助信息!G:G=G1266)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_xlfn._xlws.FILTER(辅助信息!E:E,辅助信息!G:G=G1267)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_xlfn._xlws.FILTER(辅助信息!E:E,辅助信息!G:G=G1268)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_xlfn._xlws.FILTER(辅助信息!E:E,辅助信息!G:G=G1269)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_xlfn._xlws.FILTER(辅助信息!E:E,辅助信息!G:G=G1270)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_xlfn._xlws.FILTER(辅助信息!E:E,辅助信息!G:G=G1271)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_xlfn._xlws.FILTER(辅助信息!E:E,辅助信息!G:G=G1272)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_xlfn._xlws.FILTER(辅助信息!E:E,辅助信息!G:G=G1273)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_xlfn._xlws.FILTER(辅助信息!E:E,辅助信息!G:G=G1274)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_xlfn._xlws.FILTER(辅助信息!E:E,辅助信息!G:G=G1275)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_xlfn._xlws.FILTER(辅助信息!E:E,辅助信息!G:G=G1276)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_xlfn._xlws.FILTER(辅助信息!E:E,辅助信息!G:G=G1277)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_xlfn._xlws.FILTER(辅助信息!E:E,辅助信息!G:G=G1278)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_xlfn._xlws.FILTER(辅助信息!E:E,辅助信息!G:G=G1279)</f>
        <v>四川商建-射洪城乡一体化项目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_xlfn._xlws.FILTER(辅助信息!E:E,辅助信息!G:G=G1280)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_xlfn._xlws.FILTER(辅助信息!E:E,辅助信息!G:G=G1281)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_xlfn._xlws.FILTER(辅助信息!E:E,辅助信息!G:G=G1282)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_xlfn._xlws.FILTER(辅助信息!E:E,辅助信息!G:G=G1283)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_xlfn._xlws.FILTER(辅助信息!E:E,辅助信息!G:G=G1284)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_xlfn._xlws.FILTER(辅助信息!E:E,辅助信息!G:G=G1285)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_xlfn._xlws.FILTER(辅助信息!E:E,辅助信息!G:G=G1286)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_xlfn._xlws.FILTER(辅助信息!E:E,辅助信息!G:G=G1287)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_xlfn._xlws.FILTER(辅助信息!E:E,辅助信息!G:G=G1288)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_xlfn._xlws.FILTER(辅助信息!E:E,辅助信息!G:G=G1289)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_xlfn._xlws.FILTER(辅助信息!E:E,辅助信息!G:G=G1290)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_xlfn._xlws.FILTER(辅助信息!E:E,辅助信息!G:G=G1291)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_xlfn._xlws.FILTER(辅助信息!E:E,辅助信息!G:G=G1292)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_xlfn._xlws.FILTER(辅助信息!E:E,辅助信息!G:G=G1293)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_xlfn._xlws.FILTER(辅助信息!E:E,辅助信息!G:G=G1294)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_xlfn._xlws.FILTER(辅助信息!E:E,辅助信息!G:G=G1295)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_xlfn._xlws.FILTER(辅助信息!E:E,辅助信息!G:G=G1296)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_xlfn._xlws.FILTER(辅助信息!E:E,辅助信息!G:G=G1297)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_xlfn._xlws.FILTER(辅助信息!E:E,辅助信息!G:G=G1298)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_xlfn._xlws.FILTER(辅助信息!E:E,辅助信息!G:G=G1299)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_xlfn._xlws.FILTER(辅助信息!E:E,辅助信息!G:G=G1300)</f>
        <v>商投建工达州中医药科技园-4工区-7号楼</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_xlfn._xlws.FILTER(辅助信息!E:E,辅助信息!G:G=G1301)</f>
        <v>商投建工达州中医药科技园-4工区-7号楼</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_xlfn._xlws.FILTER(辅助信息!E:E,辅助信息!G:G=G1302)</f>
        <v>商投建工达州中医药科技园-4工区-7号楼</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_xlfn._xlws.FILTER(辅助信息!E:E,辅助信息!G:G=G1303)</f>
        <v>商投建工达州中医药科技园-4工区-7号楼</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_xlfn._xlws.FILTER(辅助信息!E:E,辅助信息!G:G=G1304)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_xlfn._xlws.FILTER(辅助信息!E:E,辅助信息!G:G=G1305)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_xlfn._xlws.FILTER(辅助信息!E:E,辅助信息!G:G=G1306)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_xlfn._xlws.FILTER(辅助信息!E:E,辅助信息!G:G=G1307)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_xlfn._xlws.FILTER(辅助信息!E:E,辅助信息!G:G=G1308)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_xlfn._xlws.FILTER(辅助信息!E:E,辅助信息!G:G=G1309)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_xlfn._xlws.FILTER(辅助信息!E:E,辅助信息!G:G=G1310)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_xlfn._xlws.FILTER(辅助信息!E:E,辅助信息!G:G=G1311)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_xlfn._xlws.FILTER(辅助信息!E:E,辅助信息!G:G=G1312)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_xlfn._xlws.FILTER(辅助信息!E:E,辅助信息!G:G=G1313)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_xlfn._xlws.FILTER(辅助信息!E:E,辅助信息!G:G=G1314)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_xlfn._xlws.FILTER(辅助信息!E:E,辅助信息!G:G=G1315)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_xlfn._xlws.FILTER(辅助信息!E:E,辅助信息!G:G=G1316)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_xlfn._xlws.FILTER(辅助信息!E:E,辅助信息!G:G=G1317)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_xlfn._xlws.FILTER(辅助信息!E:E,辅助信息!G:G=G1318)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_xlfn._xlws.FILTER(辅助信息!E:E,辅助信息!G:G=G1319)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_xlfn._xlws.FILTER(辅助信息!E:E,辅助信息!G:G=G1320)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_xlfn._xlws.FILTER(辅助信息!E:E,辅助信息!G:G=G1321)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_xlfn._xlws.FILTER(辅助信息!E:E,辅助信息!G:G=G1322)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_xlfn._xlws.FILTER(辅助信息!E:E,辅助信息!G:G=G1323)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_xlfn._xlws.FILTER(辅助信息!E:E,辅助信息!G:G=G1324)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_xlfn._xlws.FILTER(辅助信息!E:E,辅助信息!G:G=G1325)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_xlfn._xlws.FILTER(辅助信息!E:E,辅助信息!G:G=G1326)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_xlfn._xlws.FILTER(辅助信息!E:E,辅助信息!G:G=G1327)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_xlfn._xlws.FILTER(辅助信息!E:E,辅助信息!G:G=G1328)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_xlfn._xlws.FILTER(辅助信息!E:E,辅助信息!G:G=G1329)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_xlfn._xlws.FILTER(辅助信息!E:E,辅助信息!G:G=G1330)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_xlfn._xlws.FILTER(辅助信息!E:E,辅助信息!G:G=G1331)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_xlfn._xlws.FILTER(辅助信息!E:E,辅助信息!G:G=G1332)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_xlfn._xlws.FILTER(辅助信息!E:E,辅助信息!G:G=G1333)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_xlfn._xlws.FILTER(辅助信息!E:E,辅助信息!G:G=G1334)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_xlfn._xlws.FILTER(辅助信息!E:E,辅助信息!G:G=G1335)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_xlfn._xlws.FILTER(辅助信息!E:E,辅助信息!G:G=G1336)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_xlfn._xlws.FILTER(辅助信息!E:E,辅助信息!G:G=G1337)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_xlfn._xlws.FILTER(辅助信息!E:E,辅助信息!G:G=G1338)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_xlfn._xlws.FILTER(辅助信息!E:E,辅助信息!G:G=G1339)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_xlfn._xlws.FILTER(辅助信息!E:E,辅助信息!G:G=G1340)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_xlfn._xlws.FILTER(辅助信息!E:E,辅助信息!G:G=G1341)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_xlfn._xlws.FILTER(辅助信息!E:E,辅助信息!G:G=G1342)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_xlfn._xlws.FILTER(辅助信息!E:E,辅助信息!G:G=G1343)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_xlfn._xlws.FILTER(辅助信息!E:E,辅助信息!G:G=G1344)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_xlfn._xlws.FILTER(辅助信息!E:E,辅助信息!G:G=G1345)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_xlfn._xlws.FILTER(辅助信息!E:E,辅助信息!G:G=G1346)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_xlfn._xlws.FILTER(辅助信息!E:E,辅助信息!G:G=G1347)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_xlfn._xlws.FILTER(辅助信息!E:E,辅助信息!G:G=G1348)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_xlfn._xlws.FILTER(辅助信息!E:E,辅助信息!G:G=G1349)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_xlfn._xlws.FILTER(辅助信息!E:E,辅助信息!G:G=G1350)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_xlfn._xlws.FILTER(辅助信息!E:E,辅助信息!G:G=G1351)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_xlfn._xlws.FILTER(辅助信息!E:E,辅助信息!G:G=G1352)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_xlfn._xlws.FILTER(辅助信息!E:E,辅助信息!G:G=G1353)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_xlfn._xlws.FILTER(辅助信息!E:E,辅助信息!G:G=G1354)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_xlfn._xlws.FILTER(辅助信息!E:E,辅助信息!G:G=G1355)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_xlfn._xlws.FILTER(辅助信息!E:E,辅助信息!G:G=G1356)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_xlfn._xlws.FILTER(辅助信息!E:E,辅助信息!G:G=G1357)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_xlfn._xlws.FILTER(辅助信息!E:E,辅助信息!G:G=G1358)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_xlfn._xlws.FILTER(辅助信息!E:E,辅助信息!G:G=G1359)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_xlfn._xlws.FILTER(辅助信息!E:E,辅助信息!G:G=G1360)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_xlfn._xlws.FILTER(辅助信息!E:E,辅助信息!G:G=G1361)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_xlfn._xlws.FILTER(辅助信息!E:E,辅助信息!G:G=G1362)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_xlfn._xlws.FILTER(辅助信息!E:E,辅助信息!G:G=G1363)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_xlfn._xlws.FILTER(辅助信息!E:E,辅助信息!G:G=G1364)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_xlfn._xlws.FILTER(辅助信息!E:E,辅助信息!G:G=G1365)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_xlfn._xlws.FILTER(辅助信息!E:E,辅助信息!G:G=G1366)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_xlfn._xlws.FILTER(辅助信息!E:E,辅助信息!G:G=G1367)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_xlfn._xlws.FILTER(辅助信息!E:E,辅助信息!G:G=G1368)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_xlfn._xlws.FILTER(辅助信息!E:E,辅助信息!G:G=G1369)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_xlfn._xlws.FILTER(辅助信息!E:E,辅助信息!G:G=G1370)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_xlfn._xlws.FILTER(辅助信息!E:E,辅助信息!G:G=G1371)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_xlfn._xlws.FILTER(辅助信息!E:E,辅助信息!G:G=G1372)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_xlfn._xlws.FILTER(辅助信息!E:E,辅助信息!G:G=G1373)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_xlfn._xlws.FILTER(辅助信息!E:E,辅助信息!G:G=G1374)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_xlfn._xlws.FILTER(辅助信息!E:E,辅助信息!G:G=G1375)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_xlfn._xlws.FILTER(辅助信息!E:E,辅助信息!G:G=G1376)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_xlfn._xlws.FILTER(辅助信息!E:E,辅助信息!G:G=G1377)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_xlfn._xlws.FILTER(辅助信息!E:E,辅助信息!G:G=G1378)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_xlfn._xlws.FILTER(辅助信息!E:E,辅助信息!G:G=G1379)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_xlfn._xlws.FILTER(辅助信息!E:E,辅助信息!G:G=G1380)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_xlfn._xlws.FILTER(辅助信息!E:E,辅助信息!G:G=G1381)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_xlfn._xlws.FILTER(辅助信息!E:E,辅助信息!G:G=G1382)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_xlfn._xlws.FILTER(辅助信息!E:E,辅助信息!G:G=G1383)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_xlfn._xlws.FILTER(辅助信息!E:E,辅助信息!G:G=G1384)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_xlfn._xlws.FILTER(辅助信息!E:E,辅助信息!G:G=G1385)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_xlfn._xlws.FILTER(辅助信息!E:E,辅助信息!G:G=G1386)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_xlfn._xlws.FILTER(辅助信息!E:E,辅助信息!G:G=G1387)</f>
        <v>商投建工达州中医药科技园-2工区-12号楼</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_xlfn._xlws.FILTER(辅助信息!E:E,辅助信息!G:G=G1388)</f>
        <v>商投建工达州中医药科技园-2工区-12号楼</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_xlfn._xlws.FILTER(辅助信息!E:E,辅助信息!G:G=G1389)</f>
        <v>商投建工达州中医药科技园-2工区-12号楼</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_xlfn._xlws.FILTER(辅助信息!E:E,辅助信息!G:G=G1390)</f>
        <v>商投建工达州中医药科技园-2工区-景观桥</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_xlfn._xlws.FILTER(辅助信息!E:E,辅助信息!G:G=G1391)</f>
        <v>商投建工达州中医药科技园-2工区-景观桥</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_xlfn._xlws.FILTER(辅助信息!E:E,辅助信息!G:G=G1392)</f>
        <v>商投建工达州中医药科技园-2工区-景观桥</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_xlfn._xlws.FILTER(辅助信息!E:E,辅助信息!G:G=G1393)</f>
        <v>商投建工达州中医药科技园-2工区-景观桥</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_xlfn._xlws.FILTER(辅助信息!E:E,辅助信息!G:G=G1394)</f>
        <v>五冶钢构医学科学产业园建设项目房建三部-一标（7-2）</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_xlfn._xlws.FILTER(辅助信息!E:E,辅助信息!G:G=G1395)</f>
        <v>五冶钢构医学科学产业园建设项目房建三部-一标（7-2）</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_xlfn._xlws.FILTER(辅助信息!E:E,辅助信息!G:G=G1396)</f>
        <v>五冶钢构医学科学产业园建设项目房建三部-一标（7-1）</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_xlfn._xlws.FILTER(辅助信息!E:E,辅助信息!G:G=G1397)</f>
        <v>五冶钢构医学科学产业园建设项目房建三部-一标（7-1）</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_xlfn._xlws.FILTER(辅助信息!E:E,辅助信息!G:G=G1398)</f>
        <v>五冶钢构医学科学产业园建设项目房建三部-一标（7-1）</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_xlfn._xlws.FILTER(辅助信息!E:E,辅助信息!G:G=G1399)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_xlfn._xlws.FILTER(辅助信息!E:E,辅助信息!G:G=G1400)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_xlfn._xlws.FILTER(辅助信息!E:E,辅助信息!G:G=G1401)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_xlfn._xlws.FILTER(辅助信息!E:E,辅助信息!G:G=G1402)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_xlfn._xlws.FILTER(辅助信息!E:E,辅助信息!G:G=G1403)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_xlfn._xlws.FILTER(辅助信息!E:E,辅助信息!G:G=G1404)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_xlfn._xlws.FILTER(辅助信息!E:E,辅助信息!G:G=G1405)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_xlfn._xlws.FILTER(辅助信息!E:E,辅助信息!G:G=G1406)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_xlfn._xlws.FILTER(辅助信息!E:E,辅助信息!G:G=G1407)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_xlfn._xlws.FILTER(辅助信息!E:E,辅助信息!G:G=G1408)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_xlfn._xlws.FILTER(辅助信息!E:E,辅助信息!G:G=G1409)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_xlfn._xlws.FILTER(辅助信息!E:E,辅助信息!G:G=G1410)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_xlfn._xlws.FILTER(辅助信息!E:E,辅助信息!G:G=G1411)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_xlfn._xlws.FILTER(辅助信息!E:E,辅助信息!G:G=G1412)</f>
        <v>五冶钢构医学科学产业园建设项目房建二部-排洪渠（五标）</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_xlfn._xlws.FILTER(辅助信息!E:E,辅助信息!G:G=G1413)</f>
        <v>五冶钢构医学科学产业园建设项目房建二部-排洪渠（五标）</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_xlfn._xlws.FILTER(辅助信息!E:E,辅助信息!G:G=G1414)</f>
        <v>五冶钢构医学科学产业园建设项目房建二部-排洪渠（五标）</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_xlfn._xlws.FILTER(辅助信息!E:E,辅助信息!G:G=G1415)</f>
        <v>五冶钢构医学科学产业园建设项目房建二部-排洪渠（五标）</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_xlfn._xlws.FILTER(辅助信息!E:E,辅助信息!G:G=G1416)</f>
        <v>五冶钢构医学科学产业园建设项目房建二部-三标（1-5）</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_xlfn._xlws.FILTER(辅助信息!E:E,辅助信息!G:G=G1417)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_xlfn._xlws.FILTER(辅助信息!E:E,辅助信息!G:G=G1418)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_xlfn._xlws.FILTER(辅助信息!E:E,辅助信息!G:G=G1419)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_xlfn._xlws.FILTER(辅助信息!E:E,辅助信息!G:G=G1420)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_xlfn._xlws.FILTER(辅助信息!E:E,辅助信息!G:G=G1421)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_xlfn._xlws.FILTER(辅助信息!E:E,辅助信息!G:G=G1422)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_xlfn._xlws.FILTER(辅助信息!E:E,辅助信息!G:G=G1423)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_xlfn._xlws.FILTER(辅助信息!E:E,辅助信息!G:G=G1424)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_xlfn._xlws.FILTER(辅助信息!E:E,辅助信息!G:G=G1425)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_xlfn._xlws.FILTER(辅助信息!E:E,辅助信息!G:G=G1426)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_xlfn._xlws.FILTER(辅助信息!E:E,辅助信息!G:G=G1427)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_xlfn._xlws.FILTER(辅助信息!E:E,辅助信息!G:G=G1428)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_xlfn._xlws.FILTER(辅助信息!E:E,辅助信息!G:G=G1429)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_xlfn._xlws.FILTER(辅助信息!E:E,辅助信息!G:G=G1430)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_xlfn._xlws.FILTER(辅助信息!E:E,辅助信息!G:G=G1431)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_xlfn._xlws.FILTER(辅助信息!E:E,辅助信息!G:G=G1432)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_xlfn._xlws.FILTER(辅助信息!E:E,辅助信息!G:G=G1433)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_xlfn._xlws.FILTER(辅助信息!E:E,辅助信息!G:G=G1434)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_xlfn._xlws.FILTER(辅助信息!E:E,辅助信息!G:G=G1435)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_xlfn._xlws.FILTER(辅助信息!E:E,辅助信息!G:G=G1436)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_xlfn._xlws.FILTER(辅助信息!E:E,辅助信息!G:G=G1437)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_xlfn._xlws.FILTER(辅助信息!E:E,辅助信息!G:G=G1438)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_xlfn._xlws.FILTER(辅助信息!E:E,辅助信息!G:G=G1439)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_xlfn._xlws.FILTER(辅助信息!E:E,辅助信息!G:G=G1440)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_xlfn._xlws.FILTER(辅助信息!E:E,辅助信息!G:G=G1441)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_xlfn._xlws.FILTER(辅助信息!E:E,辅助信息!G:G=G1442)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_xlfn._xlws.FILTER(辅助信息!E:E,辅助信息!G:G=G1443)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_xlfn._xlws.FILTER(辅助信息!E:E,辅助信息!G:G=G1444)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_xlfn._xlws.FILTER(辅助信息!E:E,辅助信息!G:G=G1445)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_xlfn._xlws.FILTER(辅助信息!E:E,辅助信息!G:G=G1446)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_xlfn._xlws.FILTER(辅助信息!E:E,辅助信息!G:G=G1447)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_xlfn._xlws.FILTER(辅助信息!E:E,辅助信息!G:G=G1448)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_xlfn._xlws.FILTER(辅助信息!E:E,辅助信息!G:G=G1449)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_xlfn._xlws.FILTER(辅助信息!E:E,辅助信息!G:G=G1450)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_xlfn._xlws.FILTER(辅助信息!E:E,辅助信息!G:G=G1451)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_xlfn._xlws.FILTER(辅助信息!E:E,辅助信息!G:G=G1452)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_xlfn._xlws.FILTER(辅助信息!E:E,辅助信息!G:G=G1453)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_xlfn._xlws.FILTER(辅助信息!E:E,辅助信息!G:G=G1454)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_xlfn._xlws.FILTER(辅助信息!E:E,辅助信息!G:G=G1455)</f>
        <v>商投建工达州中医药科技园-1工区</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_xlfn._xlws.FILTER(辅助信息!E:E,辅助信息!G:G=G1456)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_xlfn._xlws.FILTER(辅助信息!E:E,辅助信息!G:G=G1457)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_xlfn._xlws.FILTER(辅助信息!E:E,辅助信息!G:G=G1458)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_xlfn._xlws.FILTER(辅助信息!E:E,辅助信息!G:G=G1459)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_xlfn._xlws.FILTER(辅助信息!E:E,辅助信息!G:G=G1460)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_xlfn._xlws.FILTER(辅助信息!E:E,辅助信息!G:G=G1461)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_xlfn._xlws.FILTER(辅助信息!E:E,辅助信息!G:G=G1462)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_xlfn._xlws.FILTER(辅助信息!E:E,辅助信息!G:G=G1463)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_xlfn._xlws.FILTER(辅助信息!E:E,辅助信息!G:G=G1464)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_xlfn._xlws.FILTER(辅助信息!E:E,辅助信息!G:G=G1465)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_xlfn._xlws.FILTER(辅助信息!E:E,辅助信息!G:G=G1466)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_xlfn._xlws.FILTER(辅助信息!E:E,辅助信息!G:G=G1467)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_xlfn._xlws.FILTER(辅助信息!E:E,辅助信息!G:G=G1468)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_xlfn._xlws.FILTER(辅助信息!E:E,辅助信息!G:G=G1469)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_xlfn._xlws.FILTER(辅助信息!E:E,辅助信息!G:G=G1470)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_xlfn._xlws.FILTER(辅助信息!E:E,辅助信息!G:G=G1471)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_xlfn._xlws.FILTER(辅助信息!E:E,辅助信息!G:G=G1472)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_xlfn._xlws.FILTER(辅助信息!E:E,辅助信息!G:G=G1473)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_xlfn._xlws.FILTER(辅助信息!E:E,辅助信息!G:G=G1474)</f>
        <v>五冶钢构医学科学产业园建设项目房建三部-一标（7-1）</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_xlfn._xlws.FILTER(辅助信息!E:E,辅助信息!G:G=G1475)</f>
        <v>五冶钢构医学科学产业园建设项目房建三部-一标（7-1）</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_xlfn._xlws.FILTER(辅助信息!E:E,辅助信息!G:G=G1476)</f>
        <v>五冶钢构医学科学产业园建设项目房建三部-一标（7-1）</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_xlfn._xlws.FILTER(辅助信息!E:E,辅助信息!G:G=G1477)</f>
        <v>五冶钢构医学科学产业园建设项目房建二部-排洪渠（五标）</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_xlfn._xlws.FILTER(辅助信息!E:E,辅助信息!G:G=G1478)</f>
        <v>五冶钢构医学科学产业园建设项目房建二部-排洪渠（五标）</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_xlfn._xlws.FILTER(辅助信息!E:E,辅助信息!G:G=G1479)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_xlfn._xlws.FILTER(辅助信息!E:E,辅助信息!G:G=G1480)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_xlfn._xlws.FILTER(辅助信息!E:E,辅助信息!G:G=G1481)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_xlfn._xlws.FILTER(辅助信息!E:E,辅助信息!G:G=G1482)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_xlfn._xlws.FILTER(辅助信息!E:E,辅助信息!G:G=G1483)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_xlfn._xlws.FILTER(辅助信息!E:E,辅助信息!G:G=G1484)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_xlfn._xlws.FILTER(辅助信息!E:E,辅助信息!G:G=G1485)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_xlfn._xlws.FILTER(辅助信息!E:E,辅助信息!G:G=G1486)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_xlfn._xlws.FILTER(辅助信息!E:E,辅助信息!G:G=G1487)</f>
        <v>商投建工达州中医药科技园-4工区-2号楼</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_xlfn._xlws.FILTER(辅助信息!E:E,辅助信息!G:G=G1488)</f>
        <v>商投建工达州中医药科技园-4工区-2号楼</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_xlfn._xlws.FILTER(辅助信息!E:E,辅助信息!G:G=G1489)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_xlfn._xlws.FILTER(辅助信息!E:E,辅助信息!G:G=G1490)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_xlfn._xlws.FILTER(辅助信息!E:E,辅助信息!G:G=G1491)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_xlfn._xlws.FILTER(辅助信息!E:E,辅助信息!G:G=G1492)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_xlfn._xlws.FILTER(辅助信息!E:E,辅助信息!G:G=G1493)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_xlfn._xlws.FILTER(辅助信息!E:E,辅助信息!G:G=G1494)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_xlfn._xlws.FILTER(辅助信息!E:E,辅助信息!G:G=G1495)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_xlfn._xlws.FILTER(辅助信息!E:E,辅助信息!G:G=G1496)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_xlfn._xlws.FILTER(辅助信息!E:E,辅助信息!G:G=G1497)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_xlfn._xlws.FILTER(辅助信息!E:E,辅助信息!G:G=G1498)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_xlfn._xlws.FILTER(辅助信息!E:E,辅助信息!G:G=G1499)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_xlfn._xlws.FILTER(辅助信息!E:E,辅助信息!G:G=G1500)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_xlfn._xlws.FILTER(辅助信息!E:E,辅助信息!G:G=G1501)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_xlfn._xlws.FILTER(辅助信息!E:E,辅助信息!G:G=G1502)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_xlfn._xlws.FILTER(辅助信息!E:E,辅助信息!G:G=G1503)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_xlfn._xlws.FILTER(辅助信息!E:E,辅助信息!G:G=G1504)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_xlfn._xlws.FILTER(辅助信息!E:E,辅助信息!G:G=G1505)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_xlfn._xlws.FILTER(辅助信息!E:E,辅助信息!G:G=G1506)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_xlfn._xlws.FILTER(辅助信息!E:E,辅助信息!G:G=G1507)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_xlfn._xlws.FILTER(辅助信息!E:E,辅助信息!G:G=G1508)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_xlfn._xlws.FILTER(辅助信息!E:E,辅助信息!G:G=G1509)</f>
        <v>商投建工达州中医药科技园-4工区-2号楼</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_xlfn._xlws.FILTER(辅助信息!E:E,辅助信息!G:G=G1510)</f>
        <v>商投建工达州中医药科技园-4工区-2号楼</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_xlfn._xlws.FILTER(辅助信息!E:E,辅助信息!G:G=G1511)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_xlfn._xlws.FILTER(辅助信息!E:E,辅助信息!G:G=G1512)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_xlfn._xlws.FILTER(辅助信息!E:E,辅助信息!G:G=G1513)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_xlfn._xlws.FILTER(辅助信息!E:E,辅助信息!G:G=G1514)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_xlfn._xlws.FILTER(辅助信息!E:E,辅助信息!G:G=G1515)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_xlfn._xlws.FILTER(辅助信息!E:E,辅助信息!G:G=G1516)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_xlfn._xlws.FILTER(辅助信息!E:E,辅助信息!G:G=G1517)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_xlfn._xlws.FILTER(辅助信息!E:E,辅助信息!G:G=G1518)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_xlfn._xlws.FILTER(辅助信息!E:E,辅助信息!G:G=G1519)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_xlfn._xlws.FILTER(辅助信息!E:E,辅助信息!G:G=G1520)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_xlfn._xlws.FILTER(辅助信息!E:E,辅助信息!G:G=G1521)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_xlfn._xlws.FILTER(辅助信息!E:E,辅助信息!G:G=G1522)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_xlfn._xlws.FILTER(辅助信息!E:E,辅助信息!G:G=G1523)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_xlfn._xlws.FILTER(辅助信息!E:E,辅助信息!G:G=G1524)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_xlfn._xlws.FILTER(辅助信息!E:E,辅助信息!G:G=G1525)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_xlfn._xlws.FILTER(辅助信息!E:E,辅助信息!G:G=G1526)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_xlfn._xlws.FILTER(辅助信息!E:E,辅助信息!G:G=G1527)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_xlfn._xlws.FILTER(辅助信息!E:E,辅助信息!G:G=G1528)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_xlfn._xlws.FILTER(辅助信息!E:E,辅助信息!G:G=G1529)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_xlfn._xlws.FILTER(辅助信息!E:E,辅助信息!G:G=G1530)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_xlfn._xlws.FILTER(辅助信息!E:E,辅助信息!G:G=G1531)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_xlfn._xlws.FILTER(辅助信息!E:E,辅助信息!G:G=G1532)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_xlfn._xlws.FILTER(辅助信息!E:E,辅助信息!G:G=G1533)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_xlfn._xlws.FILTER(辅助信息!E:E,辅助信息!G:G=G1534)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_xlfn._xlws.FILTER(辅助信息!E:E,辅助信息!G:G=G1535)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_xlfn._xlws.FILTER(辅助信息!E:E,辅助信息!G:G=G1536)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_xlfn._xlws.FILTER(辅助信息!E:E,辅助信息!G:G=G1537)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_xlfn._xlws.FILTER(辅助信息!E:E,辅助信息!G:G=G1538)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_xlfn._xlws.FILTER(辅助信息!E:E,辅助信息!G:G=G1539)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_xlfn._xlws.FILTER(辅助信息!E:E,辅助信息!G:G=G1540)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_xlfn._xlws.FILTER(辅助信息!E:E,辅助信息!G:G=G1541)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_xlfn._xlws.FILTER(辅助信息!E:E,辅助信息!G:G=G1542)</f>
        <v>五冶钢构医学科学产业园建设项目房建二部-六标</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_xlfn._xlws.FILTER(辅助信息!E:E,辅助信息!G:G=G1543)</f>
        <v>五冶钢构医学科学产业园建设项目房建二部-六标</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_xlfn._xlws.FILTER(辅助信息!E:E,辅助信息!G:G=G1544)</f>
        <v>五冶钢构医学科学产业园建设项目房建二部-六标</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_xlfn._xlws.FILTER(辅助信息!E:E,辅助信息!G:G=G1545)</f>
        <v>五冶钢构医学科学产业园建设项目房建二部-四标（5-4）</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_xlfn._xlws.FILTER(辅助信息!E:E,辅助信息!G:G=G1546)</f>
        <v>五冶钢构医学科学产业园建设项目房建二部-四标（5-4）</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_xlfn._xlws.FILTER(辅助信息!E:E,辅助信息!G:G=G1547)</f>
        <v>五冶钢构医学科学产业园建设项目房建二部-四标（5-4）</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_xlfn._xlws.FILTER(辅助信息!E:E,辅助信息!G:G=G1548)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_xlfn._xlws.FILTER(辅助信息!E:E,辅助信息!G:G=G1549)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_xlfn._xlws.FILTER(辅助信息!E:E,辅助信息!G:G=G1550)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_xlfn._xlws.FILTER(辅助信息!E:E,辅助信息!G:G=G1551)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_xlfn._xlws.FILTER(辅助信息!E:E,辅助信息!G:G=G1552)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_xlfn._xlws.FILTER(辅助信息!E:E,辅助信息!G:G=G1553)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_xlfn._xlws.FILTER(辅助信息!E:E,辅助信息!G:G=G1554)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_xlfn._xlws.FILTER(辅助信息!E:E,辅助信息!G:G=G1555)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_xlfn._xlws.FILTER(辅助信息!E:E,辅助信息!G:G=G1556)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_xlfn._xlws.FILTER(辅助信息!E:E,辅助信息!G:G=G1557)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_xlfn._xlws.FILTER(辅助信息!E:E,辅助信息!G:G=G1558)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_xlfn._xlws.FILTER(辅助信息!E:E,辅助信息!G:G=G1559)</f>
        <v>五冶钢构宜宾高县月江镇建设项目-1</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_xlfn._xlws.FILTER(辅助信息!E:E,辅助信息!G:G=G1560)</f>
        <v>五冶钢构宜宾高县月江镇建设项目-1</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_xlfn._xlws.FILTER(辅助信息!E:E,辅助信息!G:G=G1561)</f>
        <v>五冶钢构宜宾高县月江镇建设项目-1</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_xlfn._xlws.FILTER(辅助信息!E:E,辅助信息!G:G=G1562)</f>
        <v>五冶钢构宜宾高县月江镇建设项目-1</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_xlfn._xlws.FILTER(辅助信息!E:E,辅助信息!G:G=G1563)</f>
        <v>五冶钢构宜宾高县月江镇建设项目-1</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_xlfn._xlws.FILTER(辅助信息!E:E,辅助信息!G:G=G1564)</f>
        <v>五冶钢构宜宾高县月江镇建设项目-1</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_xlfn._xlws.FILTER(辅助信息!E:E,辅助信息!G:G=G1565)</f>
        <v>五冶钢构宜宾高县月江镇建设项目-1</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_xlfn._xlws.FILTER(辅助信息!E:E,辅助信息!G:G=G1566)</f>
        <v>五冶钢构宜宾高县月江镇建设项目-1</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_xlfn._xlws.FILTER(辅助信息!E:E,辅助信息!G:G=G1567)</f>
        <v>五冶钢构宜宾高县月江镇建设项目-1</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_xlfn._xlws.FILTER(辅助信息!E:E,辅助信息!G:G=G1568)</f>
        <v>五冶钢构宜宾高县月江镇建设项目-1</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_xlfn._xlws.FILTER(辅助信息!E:E,辅助信息!G:G=G1569)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_xlfn._xlws.FILTER(辅助信息!E:E,辅助信息!G:G=G1570)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_xlfn._xlws.FILTER(辅助信息!E:E,辅助信息!G:G=G1571)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_xlfn._xlws.FILTER(辅助信息!E:E,辅助信息!G:G=G1572)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_xlfn._xlws.FILTER(辅助信息!E:E,辅助信息!G:G=G1573)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_xlfn._xlws.FILTER(辅助信息!E:E,辅助信息!G:G=G1574)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_xlfn._xlws.FILTER(辅助信息!E:E,辅助信息!G:G=G1575)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_xlfn._xlws.FILTER(辅助信息!E:E,辅助信息!G:G=G1576)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_xlfn._xlws.FILTER(辅助信息!E:E,辅助信息!G:G=G1577)</f>
        <v>五冶钢构医学科学产业园建设项目房建一部-四标（3-7）</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_xlfn._xlws.FILTER(辅助信息!E:E,辅助信息!G:G=G1578)</f>
        <v>五冶钢构医学科学产业园建设项目房建一部-四标（3-7）</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_xlfn._xlws.FILTER(辅助信息!E:E,辅助信息!G:G=G1579)</f>
        <v>五冶钢构医学科学产业园建设项目房建一部-四标（3-7）</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_xlfn._xlws.FILTER(辅助信息!E:E,辅助信息!G:G=G1580)</f>
        <v>五冶钢构医学科学产业园建设项目房建一部-四标（3-7）</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_xlfn._xlws.FILTER(辅助信息!E:E,辅助信息!G:G=G1581)</f>
        <v>四川商建-射洪城乡一体化项目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_xlfn._xlws.FILTER(辅助信息!E:E,辅助信息!G:G=G1582)</f>
        <v>四川商建-射洪城乡一体化项目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_xlfn._xlws.FILTER(辅助信息!E:E,辅助信息!G:G=G1583)</f>
        <v>四川商建-射洪城乡一体化项目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_xlfn._xlws.FILTER(辅助信息!E:E,辅助信息!G:G=G1584)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_xlfn._xlws.FILTER(辅助信息!E:E,辅助信息!G:G=G1585)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_xlfn._xlws.FILTER(辅助信息!E:E,辅助信息!G:G=G1586)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_xlfn._xlws.FILTER(辅助信息!E:E,辅助信息!G:G=G1587)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_xlfn._xlws.FILTER(辅助信息!E:E,辅助信息!G:G=G1588)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_xlfn._xlws.FILTER(辅助信息!E:E,辅助信息!G:G=G1589)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_xlfn._xlws.FILTER(辅助信息!E:E,辅助信息!G:G=G1590)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_xlfn._xlws.FILTER(辅助信息!E:E,辅助信息!G:G=G1591)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_xlfn._xlws.FILTER(辅助信息!E:E,辅助信息!G:G=G1592)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_xlfn._xlws.FILTER(辅助信息!E:E,辅助信息!G:G=G1593)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_xlfn._xlws.FILTER(辅助信息!E:E,辅助信息!G:G=G1594)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_xlfn._xlws.FILTER(辅助信息!E:E,辅助信息!G:G=G1595)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_xlfn._xlws.FILTER(辅助信息!E:E,辅助信息!G:G=G1596)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_xlfn._xlws.FILTER(辅助信息!E:E,辅助信息!G:G=G1597)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_xlfn._xlws.FILTER(辅助信息!E:E,辅助信息!G:G=G1598)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_xlfn._xlws.FILTER(辅助信息!E:E,辅助信息!G:G=G1599)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_xlfn._xlws.FILTER(辅助信息!E:E,辅助信息!G:G=G1600)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_xlfn._xlws.FILTER(辅助信息!E:E,辅助信息!G:G=G1601)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_xlfn._xlws.FILTER(辅助信息!E:E,辅助信息!G:G=G1602)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_xlfn._xlws.FILTER(辅助信息!E:E,辅助信息!G:G=G1603)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_xlfn._xlws.FILTER(辅助信息!E:E,辅助信息!G:G=G1604)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_xlfn._xlws.FILTER(辅助信息!E:E,辅助信息!G:G=G1605)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_xlfn._xlws.FILTER(辅助信息!E:E,辅助信息!G:G=G1606)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_xlfn._xlws.FILTER(辅助信息!E:E,辅助信息!G:G=G1607)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_xlfn._xlws.FILTER(辅助信息!E:E,辅助信息!G:G=G1608)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_xlfn._xlws.FILTER(辅助信息!E:E,辅助信息!G:G=G1609)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_xlfn._xlws.FILTER(辅助信息!E:E,辅助信息!G:G=G1610)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_xlfn._xlws.FILTER(辅助信息!E:E,辅助信息!G:G=G1611)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_xlfn._xlws.FILTER(辅助信息!E:E,辅助信息!G:G=G1612)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_xlfn._xlws.FILTER(辅助信息!E:E,辅助信息!G:G=G1613)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_xlfn._xlws.FILTER(辅助信息!E:E,辅助信息!G:G=G1614)</f>
        <v>五冶钢构医学科学产业园建设项目房建三部-管网总坪</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_xlfn._xlws.FILTER(辅助信息!E:E,辅助信息!G:G=G1615)</f>
        <v>五冶钢构医学科学产业园建设项目房建三部-管网总坪</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_xlfn._xlws.FILTER(辅助信息!E:E,辅助信息!G:G=G1616)</f>
        <v>五冶钢构医学科学产业园建设项目房建三部-管网总坪</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_xlfn._xlws.FILTER(辅助信息!E:E,辅助信息!G:G=G1617)</f>
        <v>五冶钢构医学科学产业园建设项目房建三部-排洪渠</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_xlfn._xlws.FILTER(辅助信息!E:E,辅助信息!G:G=G1618)</f>
        <v>五冶钢构医学科学产业园建设项目房建三部-排洪渠</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_xlfn._xlws.FILTER(辅助信息!E:E,辅助信息!G:G=G1619)</f>
        <v>五冶钢构医学科学产业园建设项目房建三部-排洪渠</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_xlfn._xlws.FILTER(辅助信息!E:E,辅助信息!G:G=G1620)</f>
        <v>五冶钢构医学科学产业园建设项目房建三部-排洪渠</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_xlfn._xlws.FILTER(辅助信息!E:E,辅助信息!G:G=G1621)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_xlfn._xlws.FILTER(辅助信息!E:E,辅助信息!G:G=G1622)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_xlfn._xlws.FILTER(辅助信息!E:E,辅助信息!G:G=G1623)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_xlfn._xlws.FILTER(辅助信息!E:E,辅助信息!G:G=G1624)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_xlfn._xlws.FILTER(辅助信息!E:E,辅助信息!G:G=G1625)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_xlfn._xlws.FILTER(辅助信息!E:E,辅助信息!G:G=G1626)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_xlfn._xlws.FILTER(辅助信息!E:E,辅助信息!G:G=G1627)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_xlfn._xlws.FILTER(辅助信息!E:E,辅助信息!G:G=G1628)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_xlfn._xlws.FILTER(辅助信息!E:E,辅助信息!G:G=G1629)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_xlfn._xlws.FILTER(辅助信息!E:E,辅助信息!G:G=G1630)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_xlfn._xlws.FILTER(辅助信息!E:E,辅助信息!G:G=G1631)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_xlfn._xlws.FILTER(辅助信息!E:E,辅助信息!G:G=G1632)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_xlfn._xlws.FILTER(辅助信息!E:E,辅助信息!G:G=G1633)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_xlfn._xlws.FILTER(辅助信息!E:E,辅助信息!G:G=G1634)</f>
        <v>四川商建-射洪城乡一体化项目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_xlfn._xlws.FILTER(辅助信息!E:E,辅助信息!G:G=G1635)</f>
        <v>四川商建-射洪城乡一体化项目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_xlfn._xlws.FILTER(辅助信息!E:E,辅助信息!G:G=G1636)</f>
        <v>四川商建-射洪城乡一体化项目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_xlfn._xlws.FILTER(辅助信息!E:E,辅助信息!G:G=G1637)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_xlfn._xlws.FILTER(辅助信息!E:E,辅助信息!G:G=G1638)</f>
        <v>五冶钢构医学科学产业园建设项目房建三部-排洪渠</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_xlfn._xlws.FILTER(辅助信息!E:E,辅助信息!G:G=G1639)</f>
        <v>五冶钢构医学科学产业园建设项目房建三部-排洪渠</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_xlfn._xlws.FILTER(辅助信息!E:E,辅助信息!G:G=G1640)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_xlfn._xlws.FILTER(辅助信息!E:E,辅助信息!G:G=G1641)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_xlfn._xlws.FILTER(辅助信息!E:E,辅助信息!G:G=G1642)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_xlfn._xlws.FILTER(辅助信息!E:E,辅助信息!G:G=G1643)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_xlfn._xlws.FILTER(辅助信息!E:E,辅助信息!G:G=G1644)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_xlfn._xlws.FILTER(辅助信息!E:E,辅助信息!G:G=G1645)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_xlfn._xlws.FILTER(辅助信息!E:E,辅助信息!G:G=G1646)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_xlfn._xlws.FILTER(辅助信息!E:E,辅助信息!G:G=G1647)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_xlfn._xlws.FILTER(辅助信息!E:E,辅助信息!G:G=G1648)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_xlfn._xlws.FILTER(辅助信息!E:E,辅助信息!G:G=G1649)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_xlfn._xlws.FILTER(辅助信息!E:E,辅助信息!G:G=G1650)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_xlfn._xlws.FILTER(辅助信息!E:E,辅助信息!G:G=G1651)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_xlfn._xlws.FILTER(辅助信息!E:E,辅助信息!G:G=G1652)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_xlfn._xlws.FILTER(辅助信息!E:E,辅助信息!G:G=G1653)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_xlfn._xlws.FILTER(辅助信息!E:E,辅助信息!G:G=G1654)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_xlfn._xlws.FILTER(辅助信息!E:E,辅助信息!G:G=G1655)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_xlfn._xlws.FILTER(辅助信息!E:E,辅助信息!G:G=G1656)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_xlfn._xlws.FILTER(辅助信息!E:E,辅助信息!G:G=G1657)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_xlfn._xlws.FILTER(辅助信息!E:E,辅助信息!G:G=G1658)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_xlfn._xlws.FILTER(辅助信息!E:E,辅助信息!G:G=G1659)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_xlfn._xlws.FILTER(辅助信息!E:E,辅助信息!G:G=G1660)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_xlfn._xlws.FILTER(辅助信息!E:E,辅助信息!G:G=G1661)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_xlfn._xlws.FILTER(辅助信息!E:E,辅助信息!G:G=G1662)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_xlfn._xlws.FILTER(辅助信息!E:E,辅助信息!G:G=G1663)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_xlfn._xlws.FILTER(辅助信息!E:E,辅助信息!G:G=G1664)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_xlfn._xlws.FILTER(辅助信息!E:E,辅助信息!G:G=G1665)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_xlfn._xlws.FILTER(辅助信息!E:E,辅助信息!G:G=G1666)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_xlfn._xlws.FILTER(辅助信息!E:E,辅助信息!G:G=G1667)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_xlfn._xlws.FILTER(辅助信息!E:E,辅助信息!G:G=G1668)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_xlfn._xlws.FILTER(辅助信息!E:E,辅助信息!G:G=G1669)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_xlfn._xlws.FILTER(辅助信息!E:E,辅助信息!G:G=G1670)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_xlfn._xlws.FILTER(辅助信息!E:E,辅助信息!G:G=G1671)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_xlfn._xlws.FILTER(辅助信息!E:E,辅助信息!G:G=G1672)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_xlfn._xlws.FILTER(辅助信息!E:E,辅助信息!G:G=G1673)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_xlfn._xlws.FILTER(辅助信息!E:E,辅助信息!G:G=G1674)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_xlfn._xlws.FILTER(辅助信息!E:E,辅助信息!G:G=G1675)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_xlfn._xlws.FILTER(辅助信息!E:E,辅助信息!G:G=G1676)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_xlfn._xlws.FILTER(辅助信息!E:E,辅助信息!G:G=G1677)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_xlfn._xlws.FILTER(辅助信息!E:E,辅助信息!G:G=G1678)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_xlfn._xlws.FILTER(辅助信息!E:E,辅助信息!G:G=G1679)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_xlfn._xlws.FILTER(辅助信息!E:E,辅助信息!G:G=G1680)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_xlfn._xlws.FILTER(辅助信息!E:E,辅助信息!G:G=G1681)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_xlfn._xlws.FILTER(辅助信息!E:E,辅助信息!G:G=G1682)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_xlfn._xlws.FILTER(辅助信息!E:E,辅助信息!G:G=G1683)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_xlfn._xlws.FILTER(辅助信息!E:E,辅助信息!G:G=G1684)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_xlfn._xlws.FILTER(辅助信息!E:E,辅助信息!G:G=G1685)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_xlfn._xlws.FILTER(辅助信息!E:E,辅助信息!G:G=G1686)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_xlfn._xlws.FILTER(辅助信息!E:E,辅助信息!G:G=G1687)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_xlfn._xlws.FILTER(辅助信息!E:E,辅助信息!G:G=G1688)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_xlfn._xlws.FILTER(辅助信息!E:E,辅助信息!G:G=G1689)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_xlfn._xlws.FILTER(辅助信息!E:E,辅助信息!G:G=G1690)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_xlfn._xlws.FILTER(辅助信息!E:E,辅助信息!G:G=G1691)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_xlfn._xlws.FILTER(辅助信息!E:E,辅助信息!G:G=G1692)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_xlfn._xlws.FILTER(辅助信息!E:E,辅助信息!G:G=G1693)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_xlfn._xlws.FILTER(辅助信息!E:E,辅助信息!G:G=G1694)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_xlfn._xlws.FILTER(辅助信息!E:E,辅助信息!G:G=G1695)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_xlfn._xlws.FILTER(辅助信息!E:E,辅助信息!G:G=G1696)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_xlfn._xlws.FILTER(辅助信息!E:E,辅助信息!G:G=G1697)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_xlfn._xlws.FILTER(辅助信息!E:E,辅助信息!G:G=G1698)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_xlfn._xlws.FILTER(辅助信息!E:E,辅助信息!G:G=G1699)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_xlfn._xlws.FILTER(辅助信息!E:E,辅助信息!G:G=G1700)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_xlfn._xlws.FILTER(辅助信息!E:E,辅助信息!G:G=G1701)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_xlfn._xlws.FILTER(辅助信息!E:E,辅助信息!G:G=G1702)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_xlfn._xlws.FILTER(辅助信息!E:E,辅助信息!G:G=G1703)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_xlfn._xlws.FILTER(辅助信息!E:E,辅助信息!G:G=G1704)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_xlfn._xlws.FILTER(辅助信息!E:E,辅助信息!G:G=G1705)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_xlfn._xlws.FILTER(辅助信息!E:E,辅助信息!G:G=G1706)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_xlfn._xlws.FILTER(辅助信息!E:E,辅助信息!G:G=G1707)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_xlfn._xlws.FILTER(辅助信息!E:E,辅助信息!G:G=G1708)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_xlfn._xlws.FILTER(辅助信息!E:E,辅助信息!G:G=G1709)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_xlfn._xlws.FILTER(辅助信息!E:E,辅助信息!G:G=G1710)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_xlfn._xlws.FILTER(辅助信息!E:E,辅助信息!G:G=G1711)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_xlfn._xlws.FILTER(辅助信息!E:E,辅助信息!G:G=G1712)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_xlfn._xlws.FILTER(辅助信息!E:E,辅助信息!G:G=G1713)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_xlfn._xlws.FILTER(辅助信息!E:E,辅助信息!G:G=G1714)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_xlfn._xlws.FILTER(辅助信息!E:E,辅助信息!G:G=G1715)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_xlfn._xlws.FILTER(辅助信息!E:E,辅助信息!G:G=G1716)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_xlfn._xlws.FILTER(辅助信息!E:E,辅助信息!G:G=G1717)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_xlfn._xlws.FILTER(辅助信息!E:E,辅助信息!G:G=G1718)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_xlfn._xlws.FILTER(辅助信息!E:E,辅助信息!G:G=G1719)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_xlfn._xlws.FILTER(辅助信息!E:E,辅助信息!G:G=G1720)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_xlfn._xlws.FILTER(辅助信息!E:E,辅助信息!G:G=G1721)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_xlfn._xlws.FILTER(辅助信息!E:E,辅助信息!G:G=G1722)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_xlfn._xlws.FILTER(辅助信息!E:E,辅助信息!G:G=G1723)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_xlfn._xlws.FILTER(辅助信息!E:E,辅助信息!G:G=G1724)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_xlfn._xlws.FILTER(辅助信息!E:E,辅助信息!G:G=G1725)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_xlfn._xlws.FILTER(辅助信息!E:E,辅助信息!G:G=G1726)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_xlfn._xlws.FILTER(辅助信息!E:E,辅助信息!G:G=G1727)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_xlfn._xlws.FILTER(辅助信息!E:E,辅助信息!G:G=G1728)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_xlfn._xlws.FILTER(辅助信息!E:E,辅助信息!G:G=G1729)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_xlfn._xlws.FILTER(辅助信息!E:E,辅助信息!G:G=G1730)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_xlfn._xlws.FILTER(辅助信息!E:E,辅助信息!G:G=G1731)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_xlfn._xlws.FILTER(辅助信息!E:E,辅助信息!G:G=G1732)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_xlfn._xlws.FILTER(辅助信息!E:E,辅助信息!G:G=G1733)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_xlfn._xlws.FILTER(辅助信息!E:E,辅助信息!G:G=G1734)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_xlfn._xlws.FILTER(辅助信息!E:E,辅助信息!G:G=G1735)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_xlfn._xlws.FILTER(辅助信息!E:E,辅助信息!G:G=G1736)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_xlfn._xlws.FILTER(辅助信息!E:E,辅助信息!G:G=G1737)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_xlfn._xlws.FILTER(辅助信息!E:E,辅助信息!G:G=G1738)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_xlfn._xlws.FILTER(辅助信息!E:E,辅助信息!G:G=G1739)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_xlfn._xlws.FILTER(辅助信息!E:E,辅助信息!G:G=G1740)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_xlfn._xlws.FILTER(辅助信息!E:E,辅助信息!G:G=G1741)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_xlfn._xlws.FILTER(辅助信息!E:E,辅助信息!G:G=G1742)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_xlfn._xlws.FILTER(辅助信息!E:E,辅助信息!G:G=G1743)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_xlfn._xlws.FILTER(辅助信息!E:E,辅助信息!G:G=G1744)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_xlfn._xlws.FILTER(辅助信息!E:E,辅助信息!G:G=G1745)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_xlfn._xlws.FILTER(辅助信息!E:E,辅助信息!G:G=G1746)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_xlfn._xlws.FILTER(辅助信息!E:E,辅助信息!G:G=G1747)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_xlfn._xlws.FILTER(辅助信息!E:E,辅助信息!G:G=G1748)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_xlfn._xlws.FILTER(辅助信息!E:E,辅助信息!G:G=G1749)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_xlfn._xlws.FILTER(辅助信息!E:E,辅助信息!G:G=G1750)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_xlfn._xlws.FILTER(辅助信息!E:E,辅助信息!G:G=G1751)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_xlfn._xlws.FILTER(辅助信息!E:E,辅助信息!G:G=G1752)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_xlfn._xlws.FILTER(辅助信息!E:E,辅助信息!G:G=G1753)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_xlfn._xlws.FILTER(辅助信息!E:E,辅助信息!G:G=G1754)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_xlfn._xlws.FILTER(辅助信息!E:E,辅助信息!G:G=G1755)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_xlfn._xlws.FILTER(辅助信息!E:E,辅助信息!G:G=G1756)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_xlfn._xlws.FILTER(辅助信息!E:E,辅助信息!G:G=G1757)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_xlfn._xlws.FILTER(辅助信息!E:E,辅助信息!G:G=G1758)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_xlfn._xlws.FILTER(辅助信息!E:E,辅助信息!G:G=G1759)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_xlfn._xlws.FILTER(辅助信息!E:E,辅助信息!G:G=G1760)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_xlfn._xlws.FILTER(辅助信息!E:E,辅助信息!G:G=G1761)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_xlfn._xlws.FILTER(辅助信息!E:E,辅助信息!G:G=G1762)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_xlfn._xlws.FILTER(辅助信息!E:E,辅助信息!G:G=G1763)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_xlfn._xlws.FILTER(辅助信息!E:E,辅助信息!G:G=G1764)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_xlfn._xlws.FILTER(辅助信息!E:E,辅助信息!G:G=G1765)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_xlfn._xlws.FILTER(辅助信息!E:E,辅助信息!G:G=G1766)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_xlfn._xlws.FILTER(辅助信息!E:E,辅助信息!G:G=G1767)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_xlfn._xlws.FILTER(辅助信息!E:E,辅助信息!G:G=G1768)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_xlfn._xlws.FILTER(辅助信息!E:E,辅助信息!G:G=G1769)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_xlfn._xlws.FILTER(辅助信息!E:E,辅助信息!G:G=G1770)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_xlfn._xlws.FILTER(辅助信息!E:E,辅助信息!G:G=G1771)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_xlfn._xlws.FILTER(辅助信息!E:E,辅助信息!G:G=G1772)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_xlfn._xlws.FILTER(辅助信息!E:E,辅助信息!G:G=G1773)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_xlfn._xlws.FILTER(辅助信息!E:E,辅助信息!G:G=G1774)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_xlfn._xlws.FILTER(辅助信息!E:E,辅助信息!G:G=G1775)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_xlfn._xlws.FILTER(辅助信息!E:E,辅助信息!G:G=G1776)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_xlfn._xlws.FILTER(辅助信息!E:E,辅助信息!G:G=G1777)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_xlfn._xlws.FILTER(辅助信息!E:E,辅助信息!G:G=G1778)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_xlfn._xlws.FILTER(辅助信息!E:E,辅助信息!G:G=G1779)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_xlfn._xlws.FILTER(辅助信息!E:E,辅助信息!G:G=G1780)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_xlfn._xlws.FILTER(辅助信息!E:E,辅助信息!G:G=G1781)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_xlfn._xlws.FILTER(辅助信息!E:E,辅助信息!G:G=G1782)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_xlfn._xlws.FILTER(辅助信息!E:E,辅助信息!G:G=G1783)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_xlfn._xlws.FILTER(辅助信息!E:E,辅助信息!G:G=G1784)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_xlfn._xlws.FILTER(辅助信息!E:E,辅助信息!G:G=G1785)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_xlfn._xlws.FILTER(辅助信息!E:E,辅助信息!G:G=G1786)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_xlfn._xlws.FILTER(辅助信息!E:E,辅助信息!G:G=G1787)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_xlfn._xlws.FILTER(辅助信息!E:E,辅助信息!G:G=G1788)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_xlfn._xlws.FILTER(辅助信息!E:E,辅助信息!G:G=G1789)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_xlfn._xlws.FILTER(辅助信息!E:E,辅助信息!G:G=G1790)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_xlfn._xlws.FILTER(辅助信息!E:E,辅助信息!G:G=G1791)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_xlfn._xlws.FILTER(辅助信息!E:E,辅助信息!G:G=G1792)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_xlfn._xlws.FILTER(辅助信息!E:E,辅助信息!G:G=G1793)</f>
        <v>四川商建-射洪城乡一体化项目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_xlfn._xlws.FILTER(辅助信息!E:E,辅助信息!G:G=G1794)</f>
        <v>四川商建-射洪城乡一体化项目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_xlfn._xlws.FILTER(辅助信息!E:E,辅助信息!G:G=G1795)</f>
        <v>四川商建-射洪城乡一体化项目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_xlfn._xlws.FILTER(辅助信息!E:E,辅助信息!G:G=G1796)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_xlfn._xlws.FILTER(辅助信息!E:E,辅助信息!G:G=G1797)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_xlfn._xlws.FILTER(辅助信息!E:E,辅助信息!G:G=G1798)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_xlfn._xlws.FILTER(辅助信息!E:E,辅助信息!G:G=G1799)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_xlfn._xlws.FILTER(辅助信息!E:E,辅助信息!G:G=G1800)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_xlfn._xlws.FILTER(辅助信息!E:E,辅助信息!G:G=G1801)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_xlfn._xlws.FILTER(辅助信息!E:E,辅助信息!G:G=G1802)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_xlfn._xlws.FILTER(辅助信息!E:E,辅助信息!G:G=G1803)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_xlfn._xlws.FILTER(辅助信息!E:E,辅助信息!G:G=G1804)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_xlfn._xlws.FILTER(辅助信息!E:E,辅助信息!G:G=G1805)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_xlfn._xlws.FILTER(辅助信息!E:E,辅助信息!G:G=G1806)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_xlfn._xlws.FILTER(辅助信息!E:E,辅助信息!G:G=G1807)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_xlfn._xlws.FILTER(辅助信息!E:E,辅助信息!G:G=G1808)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_xlfn._xlws.FILTER(辅助信息!E:E,辅助信息!G:G=G1809)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_xlfn._xlws.FILTER(辅助信息!E:E,辅助信息!G:G=G1810)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_xlfn._xlws.FILTER(辅助信息!E:E,辅助信息!G:G=G1811)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_xlfn._xlws.FILTER(辅助信息!E:E,辅助信息!G:G=G1812)</f>
        <v>五冶钢构医学科学产业园建设项目房建三部-排洪渠</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_xlfn._xlws.FILTER(辅助信息!E:E,辅助信息!G:G=G1813)</f>
        <v>五冶钢构医学科学产业园建设项目房建三部-排洪渠</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_xlfn._xlws.FILTER(辅助信息!E:E,辅助信息!G:G=G1814)</f>
        <v>五冶钢构医学科学产业园建设项目房建三部-排洪渠</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_xlfn._xlws.FILTER(辅助信息!E:E,辅助信息!G:G=G1815)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_xlfn._xlws.FILTER(辅助信息!E:E,辅助信息!G:G=G1816)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_xlfn._xlws.FILTER(辅助信息!E:E,辅助信息!G:G=G1817)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_xlfn._xlws.FILTER(辅助信息!E:E,辅助信息!G:G=G1818)</f>
        <v>五冶钢构医学科学产业园建设项目房建三部-排洪渠</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_xlfn._xlws.FILTER(辅助信息!E:E,辅助信息!G:G=G1819)</f>
        <v>五冶钢构医学科学产业园建设项目房建三部-排洪渠</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_xlfn._xlws.FILTER(辅助信息!E:E,辅助信息!G:G=G1820)</f>
        <v>五冶钢构医学科学产业园建设项目房建三部-排洪渠</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_xlfn._xlws.FILTER(辅助信息!E:E,辅助信息!G:G=G1821)</f>
        <v>五冶钢构医学科学产业园建设项目房建三部-排洪渠</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_xlfn._xlws.FILTER(辅助信息!E:E,辅助信息!G:G=G1822)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_xlfn._xlws.FILTER(辅助信息!E:E,辅助信息!G:G=G1823)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_xlfn._xlws.FILTER(辅助信息!E:E,辅助信息!G:G=G1824)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_xlfn._xlws.FILTER(辅助信息!E:E,辅助信息!G:G=G1825)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_xlfn._xlws.FILTER(辅助信息!E:E,辅助信息!G:G=G1826)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_xlfn._xlws.FILTER(辅助信息!E:E,辅助信息!G:G=G1827)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_xlfn._xlws.FILTER(辅助信息!E:E,辅助信息!G:G=G1828)</f>
        <v>四川商建-射洪城乡一体化项目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_xlfn._xlws.FILTER(辅助信息!E:E,辅助信息!G:G=G1829)</f>
        <v>四川商建-射洪城乡一体化项目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_xlfn._xlws.FILTER(辅助信息!E:E,辅助信息!G:G=G1830)</f>
        <v>四川商建-射洪城乡一体化项目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_xlfn._xlws.FILTER(辅助信息!E:E,辅助信息!G:G=G1831)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_xlfn._xlws.FILTER(辅助信息!E:E,辅助信息!G:G=G1832)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_xlfn._xlws.FILTER(辅助信息!E:E,辅助信息!G:G=G1833)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_xlfn._xlws.FILTER(辅助信息!E:E,辅助信息!G:G=G1834)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_xlfn._xlws.FILTER(辅助信息!E:E,辅助信息!G:G=G1835)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_xlfn._xlws.FILTER(辅助信息!E:E,辅助信息!G:G=G1836)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_xlfn._xlws.FILTER(辅助信息!E:E,辅助信息!G:G=G1837)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_xlfn._xlws.FILTER(辅助信息!E:E,辅助信息!G:G=G1838)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_xlfn._xlws.FILTER(辅助信息!E:E,辅助信息!G:G=G1839)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_xlfn._xlws.FILTER(辅助信息!E:E,辅助信息!G:G=G1840)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_xlfn._xlws.FILTER(辅助信息!E:E,辅助信息!G:G=G1841)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_xlfn._xlws.FILTER(辅助信息!E:E,辅助信息!G:G=G1842)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_xlfn._xlws.FILTER(辅助信息!E:E,辅助信息!G:G=G1843)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_xlfn._xlws.FILTER(辅助信息!E:E,辅助信息!G:G=G1844)</f>
        <v>四川商建-射洪城乡一体化项目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_xlfn._xlws.FILTER(辅助信息!E:E,辅助信息!G:G=G1845)</f>
        <v>五冶钢构医学科学产业园建设项目房建三部-排洪渠</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_xlfn._xlws.FILTER(辅助信息!E:E,辅助信息!G:G=G1846)</f>
        <v>五冶钢构医学科学产业园建设项目房建三部-排洪渠</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_xlfn._xlws.FILTER(辅助信息!E:E,辅助信息!G:G=G1847)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_xlfn._xlws.FILTER(辅助信息!E:E,辅助信息!G:G=G1848)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_xlfn._xlws.FILTER(辅助信息!E:E,辅助信息!G:G=G1849)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_xlfn._xlws.FILTER(辅助信息!E:E,辅助信息!G:G=G1850)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_xlfn._xlws.FILTER(辅助信息!E:E,辅助信息!G:G=G1851)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_xlfn._xlws.FILTER(辅助信息!E:E,辅助信息!G:G=G1852)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_xlfn._xlws.FILTER(辅助信息!E:E,辅助信息!G:G=G1853)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_xlfn._xlws.FILTER(辅助信息!E:E,辅助信息!G:G=G1854)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_xlfn._xlws.FILTER(辅助信息!E:E,辅助信息!G:G=G1855)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_xlfn._xlws.FILTER(辅助信息!E:E,辅助信息!G:G=G1856)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_xlfn._xlws.FILTER(辅助信息!E:E,辅助信息!G:G=G1857)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_xlfn._xlws.FILTER(辅助信息!E:E,辅助信息!G:G=G1858)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_xlfn._xlws.FILTER(辅助信息!E:E,辅助信息!G:G=G1859)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_xlfn._xlws.FILTER(辅助信息!E:E,辅助信息!G:G=G1860)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_xlfn._xlws.FILTER(辅助信息!E:E,辅助信息!G:G=G1861)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_xlfn._xlws.FILTER(辅助信息!E:E,辅助信息!G:G=G1862)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_xlfn._xlws.FILTER(辅助信息!E:E,辅助信息!G:G=G1863)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_xlfn._xlws.FILTER(辅助信息!E:E,辅助信息!G:G=G1864)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_xlfn._xlws.FILTER(辅助信息!E:E,辅助信息!G:G=G1865)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_xlfn._xlws.FILTER(辅助信息!E:E,辅助信息!G:G=G1866)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_xlfn._xlws.FILTER(辅助信息!E:E,辅助信息!G:G=G1867)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_xlfn._xlws.FILTER(辅助信息!E:E,辅助信息!G:G=G1868)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_xlfn._xlws.FILTER(辅助信息!E:E,辅助信息!G:G=G1869)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_xlfn._xlws.FILTER(辅助信息!E:E,辅助信息!G:G=G1870)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_xlfn._xlws.FILTER(辅助信息!E:E,辅助信息!G:G=G1871)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_xlfn._xlws.FILTER(辅助信息!E:E,辅助信息!G:G=G1872)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_xlfn._xlws.FILTER(辅助信息!E:E,辅助信息!G:G=G1873)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_xlfn._xlws.FILTER(辅助信息!E:E,辅助信息!G:G=G1874)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_xlfn._xlws.FILTER(辅助信息!E:E,辅助信息!G:G=G1875)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_xlfn._xlws.FILTER(辅助信息!E:E,辅助信息!G:G=G1876)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_xlfn._xlws.FILTER(辅助信息!E:E,辅助信息!G:G=G1877)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_xlfn._xlws.FILTER(辅助信息!E:E,辅助信息!G:G=G1878)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_xlfn._xlws.FILTER(辅助信息!E:E,辅助信息!G:G=G1879)</f>
        <v>五冶钢构宜宾高县月江镇建设项目-1</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_xlfn._xlws.FILTER(辅助信息!E:E,辅助信息!G:G=G1880)</f>
        <v>五冶钢构宜宾高县月江镇建设项目-1</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_xlfn._xlws.FILTER(辅助信息!E:E,辅助信息!G:G=G1881)</f>
        <v>五冶钢构宜宾高县月江镇建设项目-1</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_xlfn._xlws.FILTER(辅助信息!E:E,辅助信息!G:G=G1882)</f>
        <v>五冶钢构宜宾高县月江镇建设项目-1</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_xlfn._xlws.FILTER(辅助信息!E:E,辅助信息!G:G=G1883)</f>
        <v>五冶钢构宜宾高县月江镇建设项目-1</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_xlfn._xlws.FILTER(辅助信息!E:E,辅助信息!G:G=G1884)</f>
        <v>五冶钢构宜宾高县月江镇建设项目-1</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_xlfn._xlws.FILTER(辅助信息!E:E,辅助信息!G:G=G1885)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_xlfn._xlws.FILTER(辅助信息!E:E,辅助信息!G:G=G1886)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_xlfn._xlws.FILTER(辅助信息!E:E,辅助信息!G:G=G1887)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_xlfn._xlws.FILTER(辅助信息!E:E,辅助信息!G:G=G1888)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_xlfn._xlws.FILTER(辅助信息!E:E,辅助信息!G:G=G1889)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_xlfn._xlws.FILTER(辅助信息!E:E,辅助信息!G:G=G1890)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_xlfn._xlws.FILTER(辅助信息!E:E,辅助信息!G:G=G1891)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_xlfn._xlws.FILTER(辅助信息!E:E,辅助信息!G:G=G1892)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_xlfn._xlws.FILTER(辅助信息!E:E,辅助信息!G:G=G1893)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_xlfn._xlws.FILTER(辅助信息!E:E,辅助信息!G:G=G1894)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_xlfn._xlws.FILTER(辅助信息!E:E,辅助信息!G:G=G1895)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_xlfn._xlws.FILTER(辅助信息!E:E,辅助信息!G:G=G1896)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_xlfn._xlws.FILTER(辅助信息!E:E,辅助信息!G:G=G1897)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_xlfn._xlws.FILTER(辅助信息!E:E,辅助信息!G:G=G1898)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_xlfn._xlws.FILTER(辅助信息!E:E,辅助信息!G:G=G1899)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_xlfn._xlws.FILTER(辅助信息!E:E,辅助信息!G:G=G1900)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_xlfn._xlws.FILTER(辅助信息!E:E,辅助信息!G:G=G1901)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_xlfn._xlws.FILTER(辅助信息!E:E,辅助信息!G:G=G1902)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_xlfn._xlws.FILTER(辅助信息!E:E,辅助信息!G:G=G1903)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_xlfn._xlws.FILTER(辅助信息!E:E,辅助信息!G:G=G1904)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_xlfn._xlws.FILTER(辅助信息!E:E,辅助信息!G:G=G1905)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_xlfn._xlws.FILTER(辅助信息!E:E,辅助信息!G:G=G1906)</f>
        <v>达州市公共卫生临床医疗中心项目-一标-2号制作房</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_xlfn._xlws.FILTER(辅助信息!E:E,辅助信息!G:G=G1907)</f>
        <v>达州市公共卫生临床医疗中心项目-一标-2号制作房</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_xlfn._xlws.FILTER(辅助信息!E:E,辅助信息!G:G=G1908)</f>
        <v>达州市公共卫生临床医疗中心项目-一标-2号制作房</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_xlfn._xlws.FILTER(辅助信息!E:E,辅助信息!G:G=G1909)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_xlfn._xlws.FILTER(辅助信息!E:E,辅助信息!G:G=G1910)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_xlfn._xlws.FILTER(辅助信息!E:E,辅助信息!G:G=G1911)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_xlfn._xlws.FILTER(辅助信息!E:E,辅助信息!G:G=G1912)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_xlfn._xlws.FILTER(辅助信息!E:E,辅助信息!G:G=G1913)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_xlfn._xlws.FILTER(辅助信息!E:E,辅助信息!G:G=G1914)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_xlfn._xlws.FILTER(辅助信息!E:E,辅助信息!G:G=G1915)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_xlfn._xlws.FILTER(辅助信息!E:E,辅助信息!G:G=G1916)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_xlfn._xlws.FILTER(辅助信息!E:E,辅助信息!G:G=G1917)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_xlfn._xlws.FILTER(辅助信息!E:E,辅助信息!G:G=G1918)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_xlfn._xlws.FILTER(辅助信息!E:E,辅助信息!G:G=G1919)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_xlfn._xlws.FILTER(辅助信息!E:E,辅助信息!G:G=G1920)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_xlfn._xlws.FILTER(辅助信息!E:E,辅助信息!G:G=G1921)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_xlfn._xlws.FILTER(辅助信息!E:E,辅助信息!G:G=G1922)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_xlfn._xlws.FILTER(辅助信息!E:E,辅助信息!G:G=G1923)</f>
        <v>五冶钢构医学科学产业园建设项目房建二部-二标（图情信息中心1-1）</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_xlfn._xlws.FILTER(辅助信息!E:E,辅助信息!G:G=G1924)</f>
        <v>五冶钢构医学科学产业园建设项目房建二部-二标（图情信息中心1-1）</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_xlfn._xlws.FILTER(辅助信息!E:E,辅助信息!G:G=G1925)</f>
        <v>五冶钢构医学科学产业园建设项目房建二部-二标（图情信息中心1-1）</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_xlfn._xlws.FILTER(辅助信息!E:E,辅助信息!G:G=G1926)</f>
        <v>商投建工达州中医药科技园-1工区</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_xlfn._xlws.FILTER(辅助信息!E:E,辅助信息!G:G=G1927)</f>
        <v>商投建工达州中医药科技园-1工区</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_xlfn._xlws.FILTER(辅助信息!E:E,辅助信息!G:G=G1928)</f>
        <v>商投建工达州中医药科技园-2工区-景观桥</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_xlfn._xlws.FILTER(辅助信息!E:E,辅助信息!G:G=G1929)</f>
        <v>商投建工达州中医药科技园-2工区-景观桥</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_xlfn._xlws.FILTER(辅助信息!E:E,辅助信息!G:G=G1930)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_xlfn._xlws.FILTER(辅助信息!E:E,辅助信息!G:G=G1931)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_xlfn._xlws.FILTER(辅助信息!E:E,辅助信息!G:G=G1932)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_xlfn._xlws.FILTER(辅助信息!E:E,辅助信息!G:G=G1933)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_xlfn._xlws.FILTER(辅助信息!E:E,辅助信息!G:G=G1934)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_xlfn._xlws.FILTER(辅助信息!E:E,辅助信息!G:G=G1935)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_xlfn._xlws.FILTER(辅助信息!E:E,辅助信息!G:G=G1936)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_xlfn._xlws.FILTER(辅助信息!E:E,辅助信息!G:G=G1937)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_xlfn._xlws.FILTER(辅助信息!E:E,辅助信息!G:G=G1938)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_xlfn._xlws.FILTER(辅助信息!E:E,辅助信息!G:G=G1939)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_xlfn._xlws.FILTER(辅助信息!E:E,辅助信息!G:G=G1940)</f>
        <v>五冶钢构医学科学产业园建设项目房建三部-管网总坪</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_xlfn._xlws.FILTER(辅助信息!E:E,辅助信息!G:G=G1941)</f>
        <v>五冶钢构医学科学产业园建设项目房建三部-管网总坪</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_xlfn._xlws.FILTER(辅助信息!E:E,辅助信息!G:G=G1942)</f>
        <v>五冶钢构医学科学产业园建设项目房建三部-管网总坪</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_xlfn._xlws.FILTER(辅助信息!E:E,辅助信息!G:G=G1943)</f>
        <v>五冶钢构医学科学产业园建设项目房建三部-管网总坪</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_xlfn._xlws.FILTER(辅助信息!E:E,辅助信息!G:G=G1944)</f>
        <v>五冶钢构医学科学产业园建设项目房建三部-管网总坪</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_xlfn._xlws.FILTER(辅助信息!E:E,辅助信息!G:G=G1945)</f>
        <v>五冶钢构医学科学产业园建设项目房建二部-二标（图情信息中心1-1）</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_xlfn._xlws.FILTER(辅助信息!E:E,辅助信息!G:G=G1946)</f>
        <v>五冶钢构医学科学产业园建设项目房建二部-二标（图情信息中心1-1）</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_xlfn._xlws.FILTER(辅助信息!E:E,辅助信息!G:G=G1947)</f>
        <v>五冶钢构医学科学产业园建设项目房建二部-二标（图情信息中心1-1）</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_xlfn._xlws.FILTER(辅助信息!E:E,辅助信息!G:G=G1948)</f>
        <v>五冶钢构医学科学产业园建设项目房建二部-二标（图情信息中心1-1）</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_xlfn._xlws.FILTER(辅助信息!E:E,辅助信息!G:G=G1949)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_xlfn._xlws.FILTER(辅助信息!E:E,辅助信息!G:G=G1950)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_xlfn._xlws.FILTER(辅助信息!E:E,辅助信息!G:G=G1951)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_xlfn._xlws.FILTER(辅助信息!E:E,辅助信息!G:G=G1952)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_xlfn._xlws.FILTER(辅助信息!E:E,辅助信息!G:G=G1953)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_xlfn._xlws.FILTER(辅助信息!E:E,辅助信息!G:G=G1954)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_xlfn._xlws.FILTER(辅助信息!E:E,辅助信息!G:G=G1955)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_xlfn._xlws.FILTER(辅助信息!E:E,辅助信息!G:G=G1956)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_xlfn._xlws.FILTER(辅助信息!E:E,辅助信息!G:G=G1957)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_xlfn._xlws.FILTER(辅助信息!E:E,辅助信息!G:G=G1958)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_xlfn._xlws.FILTER(辅助信息!E:E,辅助信息!G:G=G1959)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_xlfn._xlws.FILTER(辅助信息!E:E,辅助信息!G:G=G1960)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_xlfn._xlws.FILTER(辅助信息!E:E,辅助信息!G:G=G1961)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_xlfn._xlws.FILTER(辅助信息!E:E,辅助信息!G:G=G1962)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_xlfn._xlws.FILTER(辅助信息!E:E,辅助信息!G:G=G1963)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_xlfn._xlws.FILTER(辅助信息!E:E,辅助信息!G:G=G1964)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_xlfn._xlws.FILTER(辅助信息!E:E,辅助信息!G:G=G1965)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_xlfn._xlws.FILTER(辅助信息!E:E,辅助信息!G:G=G1966)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_xlfn._xlws.FILTER(辅助信息!E:E,辅助信息!G:G=G1967)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_xlfn._xlws.FILTER(辅助信息!E:E,辅助信息!G:G=G1968)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_xlfn._xlws.FILTER(辅助信息!E:E,辅助信息!G:G=G1969)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_xlfn._xlws.FILTER(辅助信息!E:E,辅助信息!G:G=G1970)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_xlfn._xlws.FILTER(辅助信息!E:E,辅助信息!G:G=G1971)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_xlfn._xlws.FILTER(辅助信息!E:E,辅助信息!G:G=G1972)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_xlfn._xlws.FILTER(辅助信息!E:E,辅助信息!G:G=G1973)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_xlfn._xlws.FILTER(辅助信息!E:E,辅助信息!G:G=G1974)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_xlfn._xlws.FILTER(辅助信息!E:E,辅助信息!G:G=G1975)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_xlfn._xlws.FILTER(辅助信息!E:E,辅助信息!G:G=G1976)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_xlfn._xlws.FILTER(辅助信息!E:E,辅助信息!G:G=G1977)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_xlfn._xlws.FILTER(辅助信息!E:E,辅助信息!G:G=G1978)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_xlfn._xlws.FILTER(辅助信息!E:E,辅助信息!G:G=G1979)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_xlfn._xlws.FILTER(辅助信息!E:E,辅助信息!G:G=G1980)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_xlfn._xlws.FILTER(辅助信息!E:E,辅助信息!G:G=G1981)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_xlfn._xlws.FILTER(辅助信息!E:E,辅助信息!G:G=G1982)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_xlfn._xlws.FILTER(辅助信息!E:E,辅助信息!G:G=G1983)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_xlfn._xlws.FILTER(辅助信息!E:E,辅助信息!G:G=G1984)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_xlfn._xlws.FILTER(辅助信息!E:E,辅助信息!G:G=G1985)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_xlfn._xlws.FILTER(辅助信息!E:E,辅助信息!G:G=G1986)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_xlfn._xlws.FILTER(辅助信息!E:E,辅助信息!G:G=G1987)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_xlfn._xlws.FILTER(辅助信息!E:E,辅助信息!G:G=G1988)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_xlfn._xlws.FILTER(辅助信息!E:E,辅助信息!G:G=G1989)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_xlfn._xlws.FILTER(辅助信息!E:E,辅助信息!G:G=G1990)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_xlfn._xlws.FILTER(辅助信息!E:E,辅助信息!G:G=G1991)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_xlfn._xlws.FILTER(辅助信息!E:E,辅助信息!G:G=G1992)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_xlfn._xlws.FILTER(辅助信息!E:E,辅助信息!G:G=G1993)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_xlfn._xlws.FILTER(辅助信息!E:E,辅助信息!G:G=G1994)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_xlfn._xlws.FILTER(辅助信息!E:E,辅助信息!G:G=G1995)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_xlfn._xlws.FILTER(辅助信息!E:E,辅助信息!G:G=G1996)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_xlfn._xlws.FILTER(辅助信息!E:E,辅助信息!G:G=G1997)</f>
        <v>五冶钢构宜宾高县月江镇建设项目-2</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_xlfn._xlws.FILTER(辅助信息!E:E,辅助信息!G:G=G1998)</f>
        <v>五冶钢构宜宾高县月江镇建设项目-2</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_xlfn._xlws.FILTER(辅助信息!E:E,辅助信息!G:G=G1999)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_xlfn._xlws.FILTER(辅助信息!E:E,辅助信息!G:G=G2000)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_xlfn._xlws.FILTER(辅助信息!E:E,辅助信息!G:G=G2001)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_xlfn._xlws.FILTER(辅助信息!E:E,辅助信息!G:G=G2002)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_xlfn._xlws.FILTER(辅助信息!E:E,辅助信息!G:G=G2003)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_xlfn._xlws.FILTER(辅助信息!E:E,辅助信息!G:G=G2004)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_xlfn._xlws.FILTER(辅助信息!E:E,辅助信息!G:G=G2005)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_xlfn._xlws.FILTER(辅助信息!E:E,辅助信息!G:G=G2006)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_xlfn._xlws.FILTER(辅助信息!E:E,辅助信息!G:G=G2007)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_xlfn._xlws.FILTER(辅助信息!E:E,辅助信息!G:G=G2008)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_xlfn._xlws.FILTER(辅助信息!E:E,辅助信息!G:G=G2009)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_xlfn._xlws.FILTER(辅助信息!E:E,辅助信息!G:G=G2010)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_xlfn._xlws.FILTER(辅助信息!E:E,辅助信息!G:G=G2011)</f>
        <v>商投建工达州中医药科技园-4工区-3号楼</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_xlfn._xlws.FILTER(辅助信息!E:E,辅助信息!G:G=G2012)</f>
        <v>商投建工达州中医药科技园-4工区-3号楼</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_xlfn._xlws.FILTER(辅助信息!E:E,辅助信息!G:G=G2013)</f>
        <v>商投建工达州中医药科技园-4工区-3号楼</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_xlfn._xlws.FILTER(辅助信息!E:E,辅助信息!G:G=G2014)</f>
        <v>商投建工达州中医药科技园-4工区-3号楼</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_xlfn._xlws.FILTER(辅助信息!E:E,辅助信息!G:G=G2015)</f>
        <v>商投建工达州中医药科技园-2工区-景观桥</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_xlfn._xlws.FILTER(辅助信息!E:E,辅助信息!G:G=G2016)</f>
        <v>商投建工达州中医药科技园-2工区-景观桥</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_xlfn._xlws.FILTER(辅助信息!E:E,辅助信息!G:G=G2017)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_xlfn._xlws.FILTER(辅助信息!E:E,辅助信息!G:G=G2018)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_xlfn._xlws.FILTER(辅助信息!E:E,辅助信息!G:G=G2019)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_xlfn._xlws.FILTER(辅助信息!E:E,辅助信息!G:G=G2020)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_xlfn._xlws.FILTER(辅助信息!E:E,辅助信息!G:G=G2021)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_xlfn._xlws.FILTER(辅助信息!E:E,辅助信息!G:G=G2022)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_xlfn._xlws.FILTER(辅助信息!E:E,辅助信息!G:G=G2023)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_xlfn._xlws.FILTER(辅助信息!E:E,辅助信息!G:G=G2024)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_xlfn._xlws.FILTER(辅助信息!E:E,辅助信息!G:G=G2025)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_xlfn._xlws.FILTER(辅助信息!E:E,辅助信息!G:G=G2026)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_xlfn._xlws.FILTER(辅助信息!E:E,辅助信息!G:G=G2027)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_xlfn._xlws.FILTER(辅助信息!E:E,辅助信息!G:G=G2028)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_xlfn._xlws.FILTER(辅助信息!E:E,辅助信息!G:G=G2029)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_xlfn._xlws.FILTER(辅助信息!E:E,辅助信息!G:G=G2030)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_xlfn._xlws.FILTER(辅助信息!E:E,辅助信息!G:G=G2031)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_xlfn._xlws.FILTER(辅助信息!E:E,辅助信息!G:G=G2032)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_xlfn._xlws.FILTER(辅助信息!E:E,辅助信息!G:G=G2033)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_xlfn._xlws.FILTER(辅助信息!E:E,辅助信息!G:G=G2034)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_xlfn._xlws.FILTER(辅助信息!E:E,辅助信息!G:G=G2035)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_xlfn._xlws.FILTER(辅助信息!E:E,辅助信息!G:G=G2036)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_xlfn._xlws.FILTER(辅助信息!E:E,辅助信息!G:G=G2037)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_xlfn._xlws.FILTER(辅助信息!E:E,辅助信息!G:G=G2038)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_xlfn._xlws.FILTER(辅助信息!E:E,辅助信息!G:G=G2039)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_xlfn._xlws.FILTER(辅助信息!E:E,辅助信息!G:G=G2040)</f>
        <v>五冶钢构医学科学产业园建设项目房建三部-管网总坪</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_xlfn._xlws.FILTER(辅助信息!E:E,辅助信息!G:G=G2041)</f>
        <v>商投建工达州中医药科技园-4工区-8号楼</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_xlfn._xlws.FILTER(辅助信息!E:E,辅助信息!G:G=G2042)</f>
        <v>商投建工达州中医药科技园-4工区-8号楼</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_xlfn._xlws.FILTER(辅助信息!E:E,辅助信息!G:G=G2043)</f>
        <v>商投建工达州中医药科技园-4工区-8号楼</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_xlfn._xlws.FILTER(辅助信息!E:E,辅助信息!G:G=G2044)</f>
        <v>商投建工达州中医药科技园-4工区-8号楼</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_xlfn._xlws.FILTER(辅助信息!E:E,辅助信息!G:G=G2045)</f>
        <v>商投建工达州中医药科技园-4工区-8号楼</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_xlfn._xlws.FILTER(辅助信息!E:E,辅助信息!G:G=G2046)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_xlfn._xlws.FILTER(辅助信息!E:E,辅助信息!G:G=G2047)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_xlfn._xlws.FILTER(辅助信息!E:E,辅助信息!G:G=G2048)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_xlfn._xlws.FILTER(辅助信息!E:E,辅助信息!G:G=G2049)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_xlfn._xlws.FILTER(辅助信息!E:E,辅助信息!G:G=G2050)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_xlfn._xlws.FILTER(辅助信息!E:E,辅助信息!G:G=G2051)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_xlfn._xlws.FILTER(辅助信息!E:E,辅助信息!G:G=G2052)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_xlfn._xlws.FILTER(辅助信息!E:E,辅助信息!G:G=G2053)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_xlfn._xlws.FILTER(辅助信息!E:E,辅助信息!G:G=G2054)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_xlfn._xlws.FILTER(辅助信息!E:E,辅助信息!G:G=G2055)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_xlfn._xlws.FILTER(辅助信息!E:E,辅助信息!G:G=G2056)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_xlfn._xlws.FILTER(辅助信息!E:E,辅助信息!G:G=G2057)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_xlfn._xlws.FILTER(辅助信息!E:E,辅助信息!G:G=G2058)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_xlfn._xlws.FILTER(辅助信息!E:E,辅助信息!G:G=G2059)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_xlfn._xlws.FILTER(辅助信息!E:E,辅助信息!G:G=G2060)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_xlfn._xlws.FILTER(辅助信息!E:E,辅助信息!G:G=G2061)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_xlfn._xlws.FILTER(辅助信息!E:E,辅助信息!G:G=G2062)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_xlfn._xlws.FILTER(辅助信息!E:E,辅助信息!G:G=G2063)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_xlfn._xlws.FILTER(辅助信息!E:E,辅助信息!G:G=G2064)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_xlfn._xlws.FILTER(辅助信息!E:E,辅助信息!G:G=G2065)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_xlfn._xlws.FILTER(辅助信息!E:E,辅助信息!G:G=G2066)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_xlfn._xlws.FILTER(辅助信息!E:E,辅助信息!G:G=G2067)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_xlfn._xlws.FILTER(辅助信息!E:E,辅助信息!G:G=G2068)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_xlfn._xlws.FILTER(辅助信息!E:E,辅助信息!G:G=G2069)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_xlfn._xlws.FILTER(辅助信息!E:E,辅助信息!G:G=G2070)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_xlfn._xlws.FILTER(辅助信息!E:E,辅助信息!G:G=G2071)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_xlfn._xlws.FILTER(辅助信息!E:E,辅助信息!G:G=G2072)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_xlfn._xlws.FILTER(辅助信息!E:E,辅助信息!G:G=G2073)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_xlfn._xlws.FILTER(辅助信息!E:E,辅助信息!G:G=G2074)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_xlfn._xlws.FILTER(辅助信息!E:E,辅助信息!G:G=G2075)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_xlfn._xlws.FILTER(辅助信息!E:E,辅助信息!G:G=G2076)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_xlfn._xlws.FILTER(辅助信息!E:E,辅助信息!G:G=G2077)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_xlfn._xlws.FILTER(辅助信息!E:E,辅助信息!G:G=G2078)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_xlfn._xlws.FILTER(辅助信息!E:E,辅助信息!G:G=G2079)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_xlfn._xlws.FILTER(辅助信息!E:E,辅助信息!G:G=G2080)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_xlfn._xlws.FILTER(辅助信息!E:E,辅助信息!G:G=G2081)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_xlfn._xlws.FILTER(辅助信息!E:E,辅助信息!G:G=G2082)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_xlfn._xlws.FILTER(辅助信息!E:E,辅助信息!G:G=G2083)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_xlfn._xlws.FILTER(辅助信息!E:E,辅助信息!G:G=G2084)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_xlfn._xlws.FILTER(辅助信息!E:E,辅助信息!G:G=G2085)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_xlfn._xlws.FILTER(辅助信息!E:E,辅助信息!G:G=G2086)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_xlfn._xlws.FILTER(辅助信息!E:E,辅助信息!G:G=G2087)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_xlfn._xlws.FILTER(辅助信息!E:E,辅助信息!G:G=G2088)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_xlfn._xlws.FILTER(辅助信息!E:E,辅助信息!G:G=G2089)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_xlfn._xlws.FILTER(辅助信息!E:E,辅助信息!G:G=G2090)</f>
        <v>四川商建-射洪城乡一体化项目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_xlfn._xlws.FILTER(辅助信息!E:E,辅助信息!G:G=G2091)</f>
        <v>四川商建-射洪城乡一体化项目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_xlfn._xlws.FILTER(辅助信息!E:E,辅助信息!G:G=G2092)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_xlfn._xlws.FILTER(辅助信息!E:E,辅助信息!G:G=G2093)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_xlfn._xlws.FILTER(辅助信息!E:E,辅助信息!G:G=G2094)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_xlfn._xlws.FILTER(辅助信息!E:E,辅助信息!G:G=G2095)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_xlfn._xlws.FILTER(辅助信息!E:E,辅助信息!G:G=G2096)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_xlfn._xlws.FILTER(辅助信息!E:E,辅助信息!G:G=G2097)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_xlfn._xlws.FILTER(辅助信息!E:E,辅助信息!G:G=G2098)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_xlfn._xlws.FILTER(辅助信息!E:E,辅助信息!G:G=G2099)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_xlfn._xlws.FILTER(辅助信息!E:E,辅助信息!G:G=G2100)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_xlfn._xlws.FILTER(辅助信息!E:E,辅助信息!G:G=G2101)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_xlfn._xlws.FILTER(辅助信息!E:E,辅助信息!G:G=G2102)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_xlfn._xlws.FILTER(辅助信息!E:E,辅助信息!G:G=G2103)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_xlfn._xlws.FILTER(辅助信息!E:E,辅助信息!G:G=G2104)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_xlfn._xlws.FILTER(辅助信息!E:E,辅助信息!G:G=G2105)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_xlfn._xlws.FILTER(辅助信息!E:E,辅助信息!G:G=G2106)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_xlfn._xlws.FILTER(辅助信息!E:E,辅助信息!G:G=G2107)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_xlfn._xlws.FILTER(辅助信息!E:E,辅助信息!G:G=G2108)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_xlfn._xlws.FILTER(辅助信息!E:E,辅助信息!G:G=G2109)</f>
        <v>商投建工达州中医药科技园-1工区</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_xlfn._xlws.FILTER(辅助信息!E:E,辅助信息!G:G=G2110)</f>
        <v>商投建工达州中医药科技园-1工区</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_xlfn._xlws.FILTER(辅助信息!E:E,辅助信息!G:G=G2111)</f>
        <v>五冶钢构宜宾高县月江镇建设项目-1</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_xlfn._xlws.FILTER(辅助信息!E:E,辅助信息!G:G=G2112)</f>
        <v>五冶钢构宜宾高县月江镇建设项目-1</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_xlfn._xlws.FILTER(辅助信息!E:E,辅助信息!G:G=G2113)</f>
        <v>五冶钢构宜宾高县月江镇建设项目-1</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_xlfn._xlws.FILTER(辅助信息!E:E,辅助信息!G:G=G2114)</f>
        <v>五冶钢构宜宾高县月江镇建设项目-1</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_xlfn._xlws.FILTER(辅助信息!E:E,辅助信息!G:G=G2115)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_xlfn._xlws.FILTER(辅助信息!E:E,辅助信息!G:G=G2116)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_xlfn._xlws.FILTER(辅助信息!E:E,辅助信息!G:G=G2117)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_xlfn._xlws.FILTER(辅助信息!E:E,辅助信息!G:G=G2118)</f>
        <v>四川商建-射洪城乡一体化项目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_xlfn._xlws.FILTER(辅助信息!E:E,辅助信息!G:G=G2119)</f>
        <v>四川商建-射洪城乡一体化项目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_xlfn._xlws.FILTER(辅助信息!E:E,辅助信息!G:G=G2120)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_xlfn._xlws.FILTER(辅助信息!E:E,辅助信息!G:G=G2121)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_xlfn._xlws.FILTER(辅助信息!E:E,辅助信息!G:G=G2122)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_xlfn._xlws.FILTER(辅助信息!E:E,辅助信息!G:G=G2123)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_xlfn._xlws.FILTER(辅助信息!E:E,辅助信息!G:G=G2124)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_xlfn._xlws.FILTER(辅助信息!E:E,辅助信息!G:G=G2125)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_xlfn._xlws.FILTER(辅助信息!E:E,辅助信息!G:G=G2126)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_xlfn._xlws.FILTER(辅助信息!E:E,辅助信息!G:G=G2127)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_xlfn._xlws.FILTER(辅助信息!E:E,辅助信息!G:G=G2128)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_xlfn._xlws.FILTER(辅助信息!E:E,辅助信息!G:G=G2129)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_xlfn._xlws.FILTER(辅助信息!E:E,辅助信息!G:G=G2130)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_xlfn._xlws.FILTER(辅助信息!E:E,辅助信息!G:G=G2131)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_xlfn._xlws.FILTER(辅助信息!E:E,辅助信息!G:G=G2132)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_xlfn._xlws.FILTER(辅助信息!E:E,辅助信息!G:G=G2133)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_xlfn._xlws.FILTER(辅助信息!E:E,辅助信息!G:G=G2134)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_xlfn._xlws.FILTER(辅助信息!E:E,辅助信息!G:G=G2135)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_xlfn._xlws.FILTER(辅助信息!E:E,辅助信息!G:G=G2136)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_xlfn._xlws.FILTER(辅助信息!E:E,辅助信息!G:G=G2137)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_xlfn._xlws.FILTER(辅助信息!E:E,辅助信息!G:G=G2138)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_xlfn._xlws.FILTER(辅助信息!E:E,辅助信息!G:G=G2139)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_xlfn._xlws.FILTER(辅助信息!E:E,辅助信息!G:G=G2140)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_xlfn._xlws.FILTER(辅助信息!E:E,辅助信息!G:G=G2141)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_xlfn._xlws.FILTER(辅助信息!E:E,辅助信息!G:G=G2142)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_xlfn._xlws.FILTER(辅助信息!E:E,辅助信息!G:G=G2143)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_xlfn._xlws.FILTER(辅助信息!E:E,辅助信息!G:G=G2144)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_xlfn._xlws.FILTER(辅助信息!E:E,辅助信息!G:G=G2145)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_xlfn._xlws.FILTER(辅助信息!E:E,辅助信息!G:G=G2146)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_xlfn._xlws.FILTER(辅助信息!E:E,辅助信息!G:G=G2147)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_xlfn._xlws.FILTER(辅助信息!E:E,辅助信息!G:G=G2148)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_xlfn._xlws.FILTER(辅助信息!E:E,辅助信息!G:G=G2149)</f>
        <v>商投建工达州中医药科技园-4工区-8号楼</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_xlfn._xlws.FILTER(辅助信息!E:E,辅助信息!G:G=G2150)</f>
        <v>商投建工达州中医药科技园-4工区-8号楼</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_xlfn._xlws.FILTER(辅助信息!E:E,辅助信息!G:G=G2151)</f>
        <v>商投建工达州中医药科技园-4工区-8号楼</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_xlfn._xlws.FILTER(辅助信息!E:E,辅助信息!G:G=G2152)</f>
        <v>商投建工达州中医药科技园-4工区-8号楼</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_xlfn._xlws.FILTER(辅助信息!E:E,辅助信息!G:G=G2153)</f>
        <v>商投建工达州中医药科技园-4工区-8号楼</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_xlfn._xlws.FILTER(辅助信息!E:E,辅助信息!G:G=G2154)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_xlfn._xlws.FILTER(辅助信息!E:E,辅助信息!G:G=G2155)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_xlfn._xlws.FILTER(辅助信息!E:E,辅助信息!G:G=G2156)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_xlfn._xlws.FILTER(辅助信息!E:E,辅助信息!G:G=G2157)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_xlfn._xlws.FILTER(辅助信息!E:E,辅助信息!G:G=G2158)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_xlfn._xlws.FILTER(辅助信息!E:E,辅助信息!G:G=G2159)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_xlfn._xlws.FILTER(辅助信息!E:E,辅助信息!G:G=G2160)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_xlfn._xlws.FILTER(辅助信息!E:E,辅助信息!G:G=G2161)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_xlfn._xlws.FILTER(辅助信息!E:E,辅助信息!G:G=G2162)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_xlfn._xlws.FILTER(辅助信息!E:E,辅助信息!G:G=G2163)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_xlfn._xlws.FILTER(辅助信息!E:E,辅助信息!G:G=G2164)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_xlfn._xlws.FILTER(辅助信息!E:E,辅助信息!G:G=G2165)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_xlfn._xlws.FILTER(辅助信息!E:E,辅助信息!G:G=G2166)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_xlfn._xlws.FILTER(辅助信息!E:E,辅助信息!G:G=G2167)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_xlfn._xlws.FILTER(辅助信息!E:E,辅助信息!G:G=G2168)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_xlfn._xlws.FILTER(辅助信息!E:E,辅助信息!G:G=G2169)</f>
        <v>五冶钢构宜宾高县月江镇建设项目-1</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_xlfn._xlws.FILTER(辅助信息!E:E,辅助信息!G:G=G2170)</f>
        <v>五冶钢构宜宾高县月江镇建设项目-1</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_xlfn._xlws.FILTER(辅助信息!E:E,辅助信息!G:G=G2171)</f>
        <v>五冶钢构宜宾高县月江镇建设项目-1</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_xlfn._xlws.FILTER(辅助信息!E:E,辅助信息!G:G=G2172)</f>
        <v>五冶钢构宜宾高县月江镇建设项目-1</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_xlfn._xlws.FILTER(辅助信息!E:E,辅助信息!G:G=G2173)</f>
        <v>五冶钢构宜宾高县月江镇建设项目-1</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_xlfn._xlws.FILTER(辅助信息!E:E,辅助信息!G:G=G2174)</f>
        <v>五冶钢构宜宾高县月江镇建设项目-1</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_xlfn._xlws.FILTER(辅助信息!E:E,辅助信息!G:G=G2175)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_xlfn._xlws.FILTER(辅助信息!E:E,辅助信息!G:G=G2176)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_xlfn._xlws.FILTER(辅助信息!E:E,辅助信息!G:G=G2177)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_xlfn._xlws.FILTER(辅助信息!E:E,辅助信息!G:G=G2178)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_xlfn._xlws.FILTER(辅助信息!E:E,辅助信息!G:G=G2179)</f>
        <v>商投建工达州中医药科技园-4工区-7号楼</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_xlfn._xlws.FILTER(辅助信息!E:E,辅助信息!G:G=G2180)</f>
        <v>商投建工达州中医药科技园-4工区-10号楼</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_xlfn._xlws.FILTER(辅助信息!E:E,辅助信息!G:G=G2181)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_xlfn._xlws.FILTER(辅助信息!E:E,辅助信息!G:G=G2182)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_xlfn._xlws.FILTER(辅助信息!E:E,辅助信息!G:G=G2183)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_xlfn._xlws.FILTER(辅助信息!E:E,辅助信息!G:G=G2184)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_xlfn._xlws.FILTER(辅助信息!E:E,辅助信息!G:G=G2185)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_xlfn._xlws.FILTER(辅助信息!E:E,辅助信息!G:G=G2186)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_xlfn._xlws.FILTER(辅助信息!E:E,辅助信息!G:G=G2187)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_xlfn._xlws.FILTER(辅助信息!E:E,辅助信息!G:G=G2188)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_xlfn._xlws.FILTER(辅助信息!E:E,辅助信息!G:G=G2189)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_xlfn._xlws.FILTER(辅助信息!E:E,辅助信息!G:G=G2190)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_xlfn._xlws.FILTER(辅助信息!E:E,辅助信息!G:G=G2191)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_xlfn._xlws.FILTER(辅助信息!E:E,辅助信息!G:G=G2192)</f>
        <v>四川商建-射洪城乡一体化项目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_xlfn._xlws.FILTER(辅助信息!E:E,辅助信息!G:G=G2193)</f>
        <v>四川商建-射洪城乡一体化项目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_xlfn._xlws.FILTER(辅助信息!E:E,辅助信息!G:G=G2194)</f>
        <v>四川商建-射洪城乡一体化项目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_xlfn._xlws.FILTER(辅助信息!E:E,辅助信息!G:G=G2195)</f>
        <v>四川商建-射洪城乡一体化项目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_xlfn._xlws.FILTER(辅助信息!E:E,辅助信息!G:G=G2196)</f>
        <v>四川商建-射洪城乡一体化项目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_xlfn._xlws.FILTER(辅助信息!E:E,辅助信息!G:G=G2197)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_xlfn._xlws.FILTER(辅助信息!E:E,辅助信息!G:G=G2198)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_xlfn._xlws.FILTER(辅助信息!E:E,辅助信息!G:G=G2199)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_xlfn._xlws.FILTER(辅助信息!E:E,辅助信息!G:G=G2200)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_xlfn._xlws.FILTER(辅助信息!E:E,辅助信息!G:G=G2201)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_xlfn._xlws.FILTER(辅助信息!E:E,辅助信息!G:G=G2202)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_xlfn._xlws.FILTER(辅助信息!E:E,辅助信息!G:G=G2203)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_xlfn._xlws.FILTER(辅助信息!E:E,辅助信息!G:G=G2204)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_xlfn._xlws.FILTER(辅助信息!E:E,辅助信息!G:G=G2205)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_xlfn._xlws.FILTER(辅助信息!E:E,辅助信息!G:G=G2206)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_xlfn._xlws.FILTER(辅助信息!E:E,辅助信息!G:G=G2207)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_xlfn._xlws.FILTER(辅助信息!E:E,辅助信息!G:G=G2208)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_xlfn._xlws.FILTER(辅助信息!E:E,辅助信息!G:G=G2209)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_xlfn._xlws.FILTER(辅助信息!E:E,辅助信息!G:G=G2210)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_xlfn._xlws.FILTER(辅助信息!E:E,辅助信息!G:G=G2211)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_xlfn._xlws.FILTER(辅助信息!E:E,辅助信息!G:G=G2212)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_xlfn._xlws.FILTER(辅助信息!E:E,辅助信息!G:G=G2213)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_xlfn._xlws.FILTER(辅助信息!E:E,辅助信息!G:G=G2214)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_xlfn._xlws.FILTER(辅助信息!E:E,辅助信息!G:G=G2215)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_xlfn._xlws.FILTER(辅助信息!E:E,辅助信息!G:G=G2216)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_xlfn._xlws.FILTER(辅助信息!E:E,辅助信息!G:G=G2217)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_xlfn._xlws.FILTER(辅助信息!E:E,辅助信息!G:G=G2218)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_xlfn._xlws.FILTER(辅助信息!E:E,辅助信息!G:G=G2219)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_xlfn._xlws.FILTER(辅助信息!E:E,辅助信息!G:G=G2220)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_xlfn._xlws.FILTER(辅助信息!E:E,辅助信息!G:G=G2221)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_xlfn._xlws.FILTER(辅助信息!E:E,辅助信息!G:G=G2222)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_xlfn._xlws.FILTER(辅助信息!E:E,辅助信息!G:G=G2223)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_xlfn._xlws.FILTER(辅助信息!E:E,辅助信息!G:G=G2224)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_xlfn._xlws.FILTER(辅助信息!E:E,辅助信息!G:G=G2225)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_xlfn._xlws.FILTER(辅助信息!E:E,辅助信息!G:G=G2226)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_xlfn._xlws.FILTER(辅助信息!E:E,辅助信息!G:G=G2227)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_xlfn._xlws.FILTER(辅助信息!E:E,辅助信息!G:G=G2228)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_xlfn._xlws.FILTER(辅助信息!E:E,辅助信息!G:G=G2229)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_xlfn._xlws.FILTER(辅助信息!E:E,辅助信息!G:G=G2230)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_xlfn._xlws.FILTER(辅助信息!E:E,辅助信息!G:G=G2231)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_xlfn._xlws.FILTER(辅助信息!E:E,辅助信息!G:G=G2232)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_xlfn._xlws.FILTER(辅助信息!E:E,辅助信息!G:G=G2233)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_xlfn._xlws.FILTER(辅助信息!E:E,辅助信息!G:G=G2234)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_xlfn._xlws.FILTER(辅助信息!E:E,辅助信息!G:G=G2235)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_xlfn._xlws.FILTER(辅助信息!E:E,辅助信息!G:G=G2236)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_xlfn._xlws.FILTER(辅助信息!E:E,辅助信息!G:G=G2237)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_xlfn._xlws.FILTER(辅助信息!E:E,辅助信息!G:G=G2238)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_xlfn._xlws.FILTER(辅助信息!E:E,辅助信息!G:G=G2239)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_xlfn._xlws.FILTER(辅助信息!E:E,辅助信息!G:G=G2240)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_xlfn._xlws.FILTER(辅助信息!E:E,辅助信息!G:G=G2241)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_xlfn._xlws.FILTER(辅助信息!E:E,辅助信息!G:G=G2242)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_xlfn._xlws.FILTER(辅助信息!E:E,辅助信息!G:G=G2243)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_xlfn._xlws.FILTER(辅助信息!E:E,辅助信息!G:G=G2244)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_xlfn._xlws.FILTER(辅助信息!E:E,辅助信息!G:G=G2245)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_xlfn._xlws.FILTER(辅助信息!E:E,辅助信息!G:G=G2246)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_xlfn._xlws.FILTER(辅助信息!E:E,辅助信息!G:G=G2247)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_xlfn._xlws.FILTER(辅助信息!E:E,辅助信息!G:G=G2248)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_xlfn._xlws.FILTER(辅助信息!E:E,辅助信息!G:G=G2249)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_xlfn._xlws.FILTER(辅助信息!E:E,辅助信息!G:G=G2250)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_xlfn._xlws.FILTER(辅助信息!E:E,辅助信息!G:G=G2251)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_xlfn._xlws.FILTER(辅助信息!E:E,辅助信息!G:G=G2252)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_xlfn._xlws.FILTER(辅助信息!E:E,辅助信息!G:G=G2253)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_xlfn._xlws.FILTER(辅助信息!E:E,辅助信息!G:G=G2254)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_xlfn._xlws.FILTER(辅助信息!E:E,辅助信息!G:G=G2255)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_xlfn._xlws.FILTER(辅助信息!E:E,辅助信息!G:G=G2256)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_xlfn._xlws.FILTER(辅助信息!E:E,辅助信息!G:G=G2257)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_xlfn._xlws.FILTER(辅助信息!E:E,辅助信息!G:G=G2258)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_xlfn._xlws.FILTER(辅助信息!E:E,辅助信息!G:G=G2259)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_xlfn._xlws.FILTER(辅助信息!E:E,辅助信息!G:G=G2260)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_xlfn._xlws.FILTER(辅助信息!E:E,辅助信息!G:G=G2261)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_xlfn._xlws.FILTER(辅助信息!E:E,辅助信息!G:G=G2262)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_xlfn._xlws.FILTER(辅助信息!E:E,辅助信息!G:G=G2263)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_xlfn._xlws.FILTER(辅助信息!E:E,辅助信息!G:G=G2264)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_xlfn._xlws.FILTER(辅助信息!E:E,辅助信息!G:G=G2265)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_xlfn._xlws.FILTER(辅助信息!E:E,辅助信息!G:G=G2266)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_xlfn._xlws.FILTER(辅助信息!E:E,辅助信息!G:G=G2267)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_xlfn._xlws.FILTER(辅助信息!E:E,辅助信息!G:G=G2268)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_xlfn._xlws.FILTER(辅助信息!E:E,辅助信息!G:G=G2269)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_xlfn._xlws.FILTER(辅助信息!E:E,辅助信息!G:G=G2270)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_xlfn._xlws.FILTER(辅助信息!E:E,辅助信息!G:G=G2271)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_xlfn._xlws.FILTER(辅助信息!E:E,辅助信息!G:G=G2272)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_xlfn._xlws.FILTER(辅助信息!E:E,辅助信息!G:G=G2273)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_xlfn._xlws.FILTER(辅助信息!E:E,辅助信息!G:G=G2274)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_xlfn._xlws.FILTER(辅助信息!E:E,辅助信息!G:G=G2275)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_xlfn._xlws.FILTER(辅助信息!E:E,辅助信息!G:G=G2276)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_xlfn._xlws.FILTER(辅助信息!E:E,辅助信息!G:G=G2277)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_xlfn._xlws.FILTER(辅助信息!E:E,辅助信息!G:G=G2278)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_xlfn._xlws.FILTER(辅助信息!E:E,辅助信息!G:G=G2279)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_xlfn._xlws.FILTER(辅助信息!E:E,辅助信息!G:G=G2280)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_xlfn._xlws.FILTER(辅助信息!E:E,辅助信息!G:G=G2281)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_xlfn._xlws.FILTER(辅助信息!E:E,辅助信息!G:G=G2282)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_xlfn._xlws.FILTER(辅助信息!E:E,辅助信息!G:G=G2283)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_xlfn._xlws.FILTER(辅助信息!E:E,辅助信息!G:G=G2284)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_xlfn._xlws.FILTER(辅助信息!E:E,辅助信息!G:G=G2285)</f>
        <v>商投建工达州中医药科技园-4工区-2号楼</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_xlfn._xlws.FILTER(辅助信息!E:E,辅助信息!G:G=G2286)</f>
        <v>商投建工达州中医药科技园-4工区-2号楼</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_xlfn._xlws.FILTER(辅助信息!E:E,辅助信息!G:G=G2287)</f>
        <v>商投建工达州中医药科技园-4工区-2号楼</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_xlfn._xlws.FILTER(辅助信息!E:E,辅助信息!G:G=G2288)</f>
        <v>商投建工达州中医药科技园-4工区-2号楼</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_xlfn._xlws.FILTER(辅助信息!E:E,辅助信息!G:G=G2289)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_xlfn._xlws.FILTER(辅助信息!E:E,辅助信息!G:G=G2290)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_xlfn._xlws.FILTER(辅助信息!E:E,辅助信息!G:G=G2291)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_xlfn._xlws.FILTER(辅助信息!E:E,辅助信息!G:G=G2292)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_xlfn._xlws.FILTER(辅助信息!E:E,辅助信息!G:G=G2293)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_xlfn._xlws.FILTER(辅助信息!E:E,辅助信息!G:G=G2294)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_xlfn._xlws.FILTER(辅助信息!E:E,辅助信息!G:G=G2295)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_xlfn._xlws.FILTER(辅助信息!E:E,辅助信息!G:G=G2296)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_xlfn._xlws.FILTER(辅助信息!E:E,辅助信息!G:G=G2297)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_xlfn._xlws.FILTER(辅助信息!E:E,辅助信息!G:G=G2298)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_xlfn._xlws.FILTER(辅助信息!E:E,辅助信息!G:G=G2299)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_xlfn._xlws.FILTER(辅助信息!E:E,辅助信息!G:G=G2300)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_xlfn._xlws.FILTER(辅助信息!E:E,辅助信息!G:G=G2301)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_xlfn._xlws.FILTER(辅助信息!E:E,辅助信息!G:G=G2302)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_xlfn._xlws.FILTER(辅助信息!E:E,辅助信息!G:G=G2303)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_xlfn._xlws.FILTER(辅助信息!E:E,辅助信息!G:G=G2304)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_xlfn._xlws.FILTER(辅助信息!E:E,辅助信息!G:G=G2305)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_xlfn._xlws.FILTER(辅助信息!E:E,辅助信息!G:G=G2306)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_xlfn._xlws.FILTER(辅助信息!E:E,辅助信息!G:G=G2307)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_xlfn._xlws.FILTER(辅助信息!E:E,辅助信息!G:G=G2308)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_xlfn._xlws.FILTER(辅助信息!E:E,辅助信息!G:G=G2309)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_xlfn._xlws.FILTER(辅助信息!E:E,辅助信息!G:G=G2310)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_xlfn._xlws.FILTER(辅助信息!E:E,辅助信息!G:G=G2311)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_xlfn._xlws.FILTER(辅助信息!E:E,辅助信息!G:G=G2312)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_xlfn._xlws.FILTER(辅助信息!E:E,辅助信息!G:G=G2313)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_xlfn._xlws.FILTER(辅助信息!E:E,辅助信息!G:G=G2314)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_xlfn._xlws.FILTER(辅助信息!E:E,辅助信息!G:G=G2315)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_xlfn._xlws.FILTER(辅助信息!E:E,辅助信息!G:G=G2316)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_xlfn._xlws.FILTER(辅助信息!E:E,辅助信息!G:G=G2317)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_xlfn._xlws.FILTER(辅助信息!E:E,辅助信息!G:G=G2318)</f>
        <v>商投建工达州中医药科技园-1工区</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_xlfn._xlws.FILTER(辅助信息!E:E,辅助信息!G:G=G2319)</f>
        <v>商投建工达州中医药科技园-1工区</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_xlfn._xlws.FILTER(辅助信息!E:E,辅助信息!G:G=G2320)</f>
        <v>商投建工达州中医药科技园-1工区</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_xlfn._xlws.FILTER(辅助信息!E:E,辅助信息!G:G=G2321)</f>
        <v>商投建工达州中医药科技园-1工区</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_xlfn._xlws.FILTER(辅助信息!E:E,辅助信息!G:G=G2322)</f>
        <v>商投建工达州中医药科技园-1工区</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_xlfn._xlws.FILTER(辅助信息!E:E,辅助信息!G:G=G2323)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_xlfn._xlws.FILTER(辅助信息!E:E,辅助信息!G:G=G2324)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_xlfn._xlws.FILTER(辅助信息!E:E,辅助信息!G:G=G2325)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_xlfn._xlws.FILTER(辅助信息!E:E,辅助信息!G:G=G2326)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_xlfn._xlws.FILTER(辅助信息!E:E,辅助信息!G:G=G2327)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_xlfn._xlws.FILTER(辅助信息!E:E,辅助信息!G:G=G2328)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_xlfn._xlws.FILTER(辅助信息!E:E,辅助信息!G:G=G2329)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_xlfn._xlws.FILTER(辅助信息!E:E,辅助信息!G:G=G2330)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_xlfn._xlws.FILTER(辅助信息!E:E,辅助信息!G:G=G2331)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_xlfn._xlws.FILTER(辅助信息!E:E,辅助信息!G:G=G2332)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_xlfn._xlws.FILTER(辅助信息!E:E,辅助信息!G:G=G2333)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_xlfn._xlws.FILTER(辅助信息!E:E,辅助信息!G:G=G2334)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_xlfn._xlws.FILTER(辅助信息!E:E,辅助信息!G:G=G2335)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_xlfn._xlws.FILTER(辅助信息!E:E,辅助信息!G:G=G2336)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_xlfn._xlws.FILTER(辅助信息!E:E,辅助信息!G:G=G2337)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_xlfn._xlws.FILTER(辅助信息!E:E,辅助信息!G:G=G2338)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_xlfn._xlws.FILTER(辅助信息!E:E,辅助信息!G:G=G2339)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_xlfn._xlws.FILTER(辅助信息!E:E,辅助信息!G:G=G2340)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_xlfn._xlws.FILTER(辅助信息!E:E,辅助信息!G:G=G2341)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_xlfn._xlws.FILTER(辅助信息!E:E,辅助信息!G:G=G2342)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_xlfn._xlws.FILTER(辅助信息!E:E,辅助信息!G:G=G2343)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_xlfn._xlws.FILTER(辅助信息!E:E,辅助信息!G:G=G2344)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_xlfn._xlws.FILTER(辅助信息!E:E,辅助信息!G:G=G2345)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_xlfn._xlws.FILTER(辅助信息!E:E,辅助信息!G:G=G2346)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_xlfn._xlws.FILTER(辅助信息!E:E,辅助信息!G:G=G2347)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_xlfn._xlws.FILTER(辅助信息!E:E,辅助信息!G:G=G2348)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_xlfn._xlws.FILTER(辅助信息!E:E,辅助信息!G:G=G2349)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_xlfn._xlws.FILTER(辅助信息!E:E,辅助信息!G:G=G2350)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_xlfn._xlws.FILTER(辅助信息!E:E,辅助信息!G:G=G2351)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_xlfn._xlws.FILTER(辅助信息!E:E,辅助信息!G:G=G2352)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_xlfn._xlws.FILTER(辅助信息!E:E,辅助信息!G:G=G2353)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_xlfn._xlws.FILTER(辅助信息!E:E,辅助信息!G:G=G2354)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_xlfn._xlws.FILTER(辅助信息!E:E,辅助信息!G:G=G2355)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_xlfn._xlws.FILTER(辅助信息!E:E,辅助信息!G:G=G2356)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_xlfn._xlws.FILTER(辅助信息!E:E,辅助信息!G:G=G2357)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_xlfn._xlws.FILTER(辅助信息!E:E,辅助信息!G:G=G2358)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_xlfn._xlws.FILTER(辅助信息!E:E,辅助信息!G:G=G2359)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_xlfn._xlws.FILTER(辅助信息!E:E,辅助信息!G:G=G2360)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_xlfn._xlws.FILTER(辅助信息!E:E,辅助信息!G:G=G2361)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_xlfn._xlws.FILTER(辅助信息!E:E,辅助信息!G:G=G2362)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_xlfn._xlws.FILTER(辅助信息!E:E,辅助信息!G:G=G2363)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_xlfn._xlws.FILTER(辅助信息!E:E,辅助信息!G:G=G2364)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_xlfn._xlws.FILTER(辅助信息!E:E,辅助信息!G:G=G2365)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_xlfn._xlws.FILTER(辅助信息!E:E,辅助信息!G:G=G2366)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_xlfn._xlws.FILTER(辅助信息!E:E,辅助信息!G:G=G2367)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_xlfn._xlws.FILTER(辅助信息!E:E,辅助信息!G:G=G2368)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_xlfn._xlws.FILTER(辅助信息!E:E,辅助信息!G:G=G2369)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_xlfn._xlws.FILTER(辅助信息!E:E,辅助信息!G:G=G2370)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_xlfn._xlws.FILTER(辅助信息!E:E,辅助信息!G:G=G2371)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_xlfn._xlws.FILTER(辅助信息!E:E,辅助信息!G:G=G2372)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_xlfn._xlws.FILTER(辅助信息!E:E,辅助信息!G:G=G2373)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_xlfn._xlws.FILTER(辅助信息!E:E,辅助信息!G:G=G2374)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_xlfn._xlws.FILTER(辅助信息!E:E,辅助信息!G:G=G2375)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_xlfn._xlws.FILTER(辅助信息!E:E,辅助信息!G:G=G2376)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_xlfn._xlws.FILTER(辅助信息!E:E,辅助信息!G:G=G2377)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_xlfn._xlws.FILTER(辅助信息!E:E,辅助信息!G:G=G2378)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_xlfn._xlws.FILTER(辅助信息!E:E,辅助信息!G:G=G2379)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_xlfn._xlws.FILTER(辅助信息!E:E,辅助信息!G:G=G2380)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_xlfn._xlws.FILTER(辅助信息!E:E,辅助信息!G:G=G2381)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_xlfn._xlws.FILTER(辅助信息!E:E,辅助信息!G:G=G2382)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_xlfn._xlws.FILTER(辅助信息!E:E,辅助信息!G:G=G2383)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_xlfn._xlws.FILTER(辅助信息!E:E,辅助信息!G:G=G2384)</f>
        <v>商投建工达州中医药科技园-1工区</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_xlfn._xlws.FILTER(辅助信息!E:E,辅助信息!G:G=G2385)</f>
        <v>商投建工达州中医药科技园-1工区</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_xlfn._xlws.FILTER(辅助信息!E:E,辅助信息!G:G=G2386)</f>
        <v>商投建工达州中医药科技园-1工区</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_xlfn._xlws.FILTER(辅助信息!E:E,辅助信息!G:G=G2387)</f>
        <v>商投建工达州中医药科技园-1工区</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_xlfn._xlws.FILTER(辅助信息!E:E,辅助信息!G:G=G2388)</f>
        <v>商投建工达州中医药科技园-1工区</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_xlfn._xlws.FILTER(辅助信息!E:E,辅助信息!G:G=G2389)</f>
        <v>商投建工达州中医药科技园-1工区</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_xlfn._xlws.FILTER(辅助信息!E:E,辅助信息!G:G=G2390)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_xlfn._xlws.FILTER(辅助信息!E:E,辅助信息!G:G=G2391)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_xlfn._xlws.FILTER(辅助信息!E:E,辅助信息!G:G=G2392)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_xlfn._xlws.FILTER(辅助信息!E:E,辅助信息!G:G=G2393)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_xlfn._xlws.FILTER(辅助信息!E:E,辅助信息!G:G=G2394)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_xlfn._xlws.FILTER(辅助信息!E:E,辅助信息!G:G=G2395)</f>
        <v>宜宾兴港三江新区长江工业园建设项目-11#厂房</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_xlfn._xlws.FILTER(辅助信息!E:E,辅助信息!G:G=G2396)</f>
        <v>宜宾兴港三江新区长江工业园建设项目-9#厂房</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_xlfn._xlws.FILTER(辅助信息!E:E,辅助信息!G:G=G2397)</f>
        <v>宜宾兴港三江新区长江工业园建设项目-9#厂房</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_xlfn._xlws.FILTER(辅助信息!E:E,辅助信息!G:G=G2398)</f>
        <v>宜宾兴港三江新区长江工业园建设项目-9#厂房</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_xlfn._xlws.FILTER(辅助信息!E:E,辅助信息!G:G=G2399)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_xlfn._xlws.FILTER(辅助信息!E:E,辅助信息!G:G=G2400)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_xlfn._xlws.FILTER(辅助信息!E:E,辅助信息!G:G=G2401)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_xlfn._xlws.FILTER(辅助信息!E:E,辅助信息!G:G=G2402)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_xlfn._xlws.FILTER(辅助信息!E:E,辅助信息!G:G=G2403)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_xlfn._xlws.FILTER(辅助信息!E:E,辅助信息!G:G=G2404)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_xlfn._xlws.FILTER(辅助信息!E:E,辅助信息!G:G=G2405)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_xlfn._xlws.FILTER(辅助信息!E:E,辅助信息!G:G=G2406)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_xlfn._xlws.FILTER(辅助信息!E:E,辅助信息!G:G=G2407)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_xlfn._xlws.FILTER(辅助信息!E:E,辅助信息!G:G=G2408)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_xlfn._xlws.FILTER(辅助信息!E:E,辅助信息!G:G=G2409)</f>
        <v>四川商建-射洪城乡一体化项目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_xlfn._xlws.FILTER(辅助信息!E:E,辅助信息!G:G=G2410)</f>
        <v>四川商建-射洪城乡一体化项目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_xlfn._xlws.FILTER(辅助信息!E:E,辅助信息!G:G=G2411)</f>
        <v>四川商建-射洪城乡一体化项目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_xlfn._xlws.FILTER(辅助信息!E:E,辅助信息!G:G=G2412)</f>
        <v>四川商建-射洪城乡一体化项目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_xlfn._xlws.FILTER(辅助信息!E:E,辅助信息!G:G=G2413)</f>
        <v>四川商建-射洪城乡一体化项目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_xlfn._xlws.FILTER(辅助信息!E:E,辅助信息!G:G=G2414)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_xlfn._xlws.FILTER(辅助信息!E:E,辅助信息!G:G=G2415)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_xlfn._xlws.FILTER(辅助信息!E:E,辅助信息!G:G=G2416)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_xlfn._xlws.FILTER(辅助信息!E:E,辅助信息!G:G=G2417)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_xlfn._xlws.FILTER(辅助信息!E:E,辅助信息!G:G=G2418)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_xlfn._xlws.FILTER(辅助信息!E:E,辅助信息!G:G=G2419)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_xlfn._xlws.FILTER(辅助信息!E:E,辅助信息!G:G=G2420)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_xlfn._xlws.FILTER(辅助信息!E:E,辅助信息!G:G=G2421)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_xlfn._xlws.FILTER(辅助信息!E:E,辅助信息!G:G=G2422)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_xlfn._xlws.FILTER(辅助信息!E:E,辅助信息!G:G=G2423)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_xlfn._xlws.FILTER(辅助信息!E:E,辅助信息!G:G=G2424)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_xlfn._xlws.FILTER(辅助信息!E:E,辅助信息!G:G=G2425)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_xlfn._xlws.FILTER(辅助信息!E:E,辅助信息!G:G=G2426)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_xlfn._xlws.FILTER(辅助信息!E:E,辅助信息!G:G=G2427)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_xlfn._xlws.FILTER(辅助信息!E:E,辅助信息!G:G=G2428)</f>
        <v>宜宾兴港三江新区长江工业园建设项目-M2-2#厂房</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_xlfn._xlws.FILTER(辅助信息!E:E,辅助信息!G:G=G2429)</f>
        <v>宜宾兴港三江新区长江工业园建设项目-M2-2#厂房</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_xlfn._xlws.FILTER(辅助信息!E:E,辅助信息!G:G=G2430)</f>
        <v>宜宾兴港三江新区长江工业园建设项目-M2-2#厂房</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_xlfn._xlws.FILTER(辅助信息!E:E,辅助信息!G:G=G2431)</f>
        <v>宜宾兴港三江新区长江工业园建设项目-M2-2#厂房</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_xlfn._xlws.FILTER(辅助信息!E:E,辅助信息!G:G=G2432)</f>
        <v>宜宾兴港三江新区长江工业园建设项目-M2-2#厂房</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_xlfn._xlws.FILTER(辅助信息!E:E,辅助信息!G:G=G2433)</f>
        <v>宜宾兴港三江新区长江工业园建设项目-M2-2#厂房</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_xlfn._xlws.FILTER(辅助信息!E:E,辅助信息!G:G=G2434)</f>
        <v>宜宾兴港三江新区长江工业园建设项目-M2-00-04桩</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_xlfn._xlws.FILTER(辅助信息!E:E,辅助信息!G:G=G2435)</f>
        <v>宜宾兴港三江新区长江工业园建设项目-M2-00-04桩</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_xlfn._xlws.FILTER(辅助信息!E:E,辅助信息!G:G=G2436)</f>
        <v>宜宾兴港三江新区长江工业园建设项目-M2-00-04桩</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_xlfn._xlws.FILTER(辅助信息!E:E,辅助信息!G:G=G2437)</f>
        <v>宜宾兴港三江新区长江工业园建设项目-M2-00-04桩</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_xlfn._xlws.FILTER(辅助信息!E:E,辅助信息!G:G=G2438)</f>
        <v>宜宾兴港三江新区长江工业园建设项目-M2-6#厂房</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_xlfn._xlws.FILTER(辅助信息!E:E,辅助信息!G:G=G2439)</f>
        <v>宜宾兴港三江新区长江工业园建设项目-M2-6#厂房</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_xlfn._xlws.FILTER(辅助信息!E:E,辅助信息!G:G=G2440)</f>
        <v>宜宾兴港三江新区长江工业园建设项目-M2-6#厂房</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_xlfn._xlws.FILTER(辅助信息!E:E,辅助信息!G:G=G2441)</f>
        <v>宜宾兴港三江新区长江工业园建设项目-M2-6#厂房</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_xlfn._xlws.FILTER(辅助信息!E:E,辅助信息!G:G=G2442)</f>
        <v>宜宾兴港三江新区长江工业园建设项目-M2-6#厂房</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_xlfn._xlws.FILTER(辅助信息!E:E,辅助信息!G:G=G2443)</f>
        <v>宜宾兴港三江新区长江工业园建设项目-M2-7#厂房</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_xlfn._xlws.FILTER(辅助信息!E:E,辅助信息!G:G=G2444)</f>
        <v>宜宾兴港三江新区长江工业园建设项目-M2-7#厂房</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_xlfn._xlws.FILTER(辅助信息!E:E,辅助信息!G:G=G2445)</f>
        <v>宜宾兴港三江新区长江工业园建设项目-M2-7#厂房</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_xlfn._xlws.FILTER(辅助信息!E:E,辅助信息!G:G=G2446)</f>
        <v>宜宾兴港三江新区长江工业园建设项目-M2-7#厂房</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_xlfn._xlws.FILTER(辅助信息!E:E,辅助信息!G:G=G2447)</f>
        <v>宜宾兴港三江新区长江工业园建设项目-M2-7#厂房</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_xlfn._xlws.FILTER(辅助信息!E:E,辅助信息!G:G=G2448)</f>
        <v>宜宾兴港三江新区长江工业园建设项目-M2-7#厂房</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_xlfn._xlws.FILTER(辅助信息!E:E,辅助信息!G:G=G2449)</f>
        <v>宜宾兴港三江新区长江工业园建设项目-M2-7#厂房</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_xlfn._xlws.FILTER(辅助信息!E:E,辅助信息!G:G=G2450)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_xlfn._xlws.FILTER(辅助信息!E:E,辅助信息!G:G=G2451)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_xlfn._xlws.FILTER(辅助信息!E:E,辅助信息!G:G=G2452)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_xlfn._xlws.FILTER(辅助信息!E:E,辅助信息!G:G=G2453)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_xlfn._xlws.FILTER(辅助信息!E:E,辅助信息!G:G=G2454)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_xlfn._xlws.FILTER(辅助信息!E:E,辅助信息!G:G=G2455)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_xlfn._xlws.FILTER(辅助信息!E:E,辅助信息!G:G=G2456)</f>
        <v>达州市公共卫生医疗中心项目-二标-78号楼</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_xlfn._xlws.FILTER(辅助信息!E:E,辅助信息!G:G=G2457)</f>
        <v>达州市公共卫生医疗中心项目-二标-78号楼</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_xlfn._xlws.FILTER(辅助信息!E:E,辅助信息!G:G=G2458)</f>
        <v>达州市公共卫生医疗中心项目-二标-78号楼</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_xlfn._xlws.FILTER(辅助信息!E:E,辅助信息!G:G=G2459)</f>
        <v>达州市公共卫生医疗中心项目-二标-78号楼</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_xlfn._xlws.FILTER(辅助信息!E:E,辅助信息!G:G=G2460)</f>
        <v>商投建工达州中医药科技园-2工区-景观桥</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_xlfn._xlws.FILTER(辅助信息!E:E,辅助信息!G:G=G2461)</f>
        <v>商投建工达州中医药科技园-2工区-景观桥</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_xlfn._xlws.FILTER(辅助信息!E:E,辅助信息!G:G=G2462)</f>
        <v>商投建工达州中医药科技园-2工区-景观桥</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_xlfn._xlws.FILTER(辅助信息!E:E,辅助信息!G:G=G2463)</f>
        <v>宜宾兴港三江新区长江工业园建设项目-M2-2#厂房</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_xlfn._xlws.FILTER(辅助信息!E:E,辅助信息!G:G=G2464)</f>
        <v>宜宾兴港三江新区长江工业园建设项目-M2-2#厂房</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_xlfn._xlws.FILTER(辅助信息!E:E,辅助信息!G:G=G2465)</f>
        <v>宜宾兴港三江新区长江工业园建设项目-M2-2#厂房</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_xlfn._xlws.FILTER(辅助信息!E:E,辅助信息!G:G=G2466)</f>
        <v>宜宾兴港三江新区长江工业园建设项目-M2-2#厂房</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_xlfn._xlws.FILTER(辅助信息!E:E,辅助信息!G:G=G2467)</f>
        <v>宜宾兴港三江新区长江工业园建设项目-M2-00-04桩</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_xlfn._xlws.FILTER(辅助信息!E:E,辅助信息!G:G=G2468)</f>
        <v>宜宾兴港三江新区长江工业园建设项目-M2-6#厂房</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_xlfn._xlws.FILTER(辅助信息!E:E,辅助信息!G:G=G2469)</f>
        <v>宜宾兴港三江新区长江工业园建设项目-M2-6#厂房</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_xlfn._xlws.FILTER(辅助信息!E:E,辅助信息!G:G=G2470)</f>
        <v>宜宾兴港三江新区长江工业园建设项目-M2-6#厂房</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_xlfn._xlws.FILTER(辅助信息!E:E,辅助信息!G:G=G2471)</f>
        <v>宜宾兴港三江新区长江工业园建设项目-M2-6#厂房</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_xlfn._xlws.FILTER(辅助信息!E:E,辅助信息!G:G=G2472)</f>
        <v>宜宾兴港三江新区长江工业园建设项目-M2-7#厂房</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_xlfn._xlws.FILTER(辅助信息!E:E,辅助信息!G:G=G2473)</f>
        <v>宜宾兴港三江新区长江工业园建设项目-M2-7#厂房</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_xlfn._xlws.FILTER(辅助信息!E:E,辅助信息!G:G=G2474)</f>
        <v>五冶钢构医学科学产业园建设项目房建三部-管网总坪</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_xlfn._xlws.FILTER(辅助信息!E:E,辅助信息!G:G=G2475)</f>
        <v>五冶钢构医学科学产业园建设项目房建三部-管网总坪</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_xlfn._xlws.FILTER(辅助信息!E:E,辅助信息!G:G=G2476)</f>
        <v>五冶钢构医学科学产业园建设项目房建三部-管网总坪</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_xlfn._xlws.FILTER(辅助信息!E:E,辅助信息!G:G=G2477)</f>
        <v>五冶钢构医学科学产业园建设项目房建三部-管网总坪</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_xlfn._xlws.FILTER(辅助信息!E:E,辅助信息!G:G=G2478)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_xlfn._xlws.FILTER(辅助信息!E:E,辅助信息!G:G=G2479)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_xlfn._xlws.FILTER(辅助信息!E:E,辅助信息!G:G=G2480)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_xlfn._xlws.FILTER(辅助信息!E:E,辅助信息!G:G=G2481)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_xlfn._xlws.FILTER(辅助信息!E:E,辅助信息!G:G=G2482)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_xlfn._xlws.FILTER(辅助信息!E:E,辅助信息!G:G=G2483)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_xlfn._xlws.FILTER(辅助信息!E:E,辅助信息!G:G=G2484)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_xlfn._xlws.FILTER(辅助信息!E:E,辅助信息!G:G=G2485)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_xlfn._xlws.FILTER(辅助信息!E:E,辅助信息!G:G=G2486)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_xlfn._xlws.FILTER(辅助信息!E:E,辅助信息!G:G=G2487)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_xlfn._xlws.FILTER(辅助信息!E:E,辅助信息!G:G=G2488)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_xlfn._xlws.FILTER(辅助信息!E:E,辅助信息!G:G=G2489)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_xlfn._xlws.FILTER(辅助信息!E:E,辅助信息!G:G=G2490)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_xlfn._xlws.FILTER(辅助信息!E:E,辅助信息!G:G=G2491)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_xlfn._xlws.FILTER(辅助信息!E:E,辅助信息!G:G=G2492)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_xlfn._xlws.FILTER(辅助信息!E:E,辅助信息!G:G=G2493)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_xlfn._xlws.FILTER(辅助信息!E:E,辅助信息!G:G=G2494)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_xlfn._xlws.FILTER(辅助信息!E:E,辅助信息!G:G=G2495)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_xlfn._xlws.FILTER(辅助信息!E:E,辅助信息!G:G=G2496)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_xlfn._xlws.FILTER(辅助信息!E:E,辅助信息!G:G=G2497)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_xlfn._xlws.FILTER(辅助信息!E:E,辅助信息!G:G=G2498)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_xlfn._xlws.FILTER(辅助信息!E:E,辅助信息!G:G=G2499)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_xlfn._xlws.FILTER(辅助信息!E:E,辅助信息!G:G=G2500)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_xlfn._xlws.FILTER(辅助信息!E:E,辅助信息!G:G=G2501)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_xlfn._xlws.FILTER(辅助信息!E:E,辅助信息!G:G=G2502)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_xlfn._xlws.FILTER(辅助信息!E:E,辅助信息!G:G=G2503)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_xlfn._xlws.FILTER(辅助信息!E:E,辅助信息!G:G=G2504)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_xlfn._xlws.FILTER(辅助信息!E:E,辅助信息!G:G=G2505)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_xlfn._xlws.FILTER(辅助信息!E:E,辅助信息!G:G=G2506)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_xlfn._xlws.FILTER(辅助信息!E:E,辅助信息!G:G=G2507)</f>
        <v>商投建工达州中医药科技园-4工区-2号楼</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_xlfn._xlws.FILTER(辅助信息!E:E,辅助信息!G:G=G2508)</f>
        <v>商投建工达州中医药科技园-4工区-2号楼</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_xlfn._xlws.FILTER(辅助信息!E:E,辅助信息!G:G=G2509)</f>
        <v>商投建工达州中医药科技园-4工区-2号楼</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_xlfn._xlws.FILTER(辅助信息!E:E,辅助信息!G:G=G2510)</f>
        <v>商投建工达州中医药科技园-4工区-2号楼</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_xlfn._xlws.FILTER(辅助信息!E:E,辅助信息!G:G=G2511)</f>
        <v>商投建工达州中医药科技园-4工区-7号楼</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_xlfn._xlws.FILTER(辅助信息!E:E,辅助信息!G:G=G2512)</f>
        <v>商投建工达州中医药科技园-4工区-7号楼</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_xlfn._xlws.FILTER(辅助信息!E:E,辅助信息!G:G=G2513)</f>
        <v>商投建工达州中医药科技园-2工区-景观桥</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_xlfn._xlws.FILTER(辅助信息!E:E,辅助信息!G:G=G2514)</f>
        <v>商投建工达州中医药科技园-2工区-景观桥</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_xlfn._xlws.FILTER(辅助信息!E:E,辅助信息!G:G=G2515)</f>
        <v>商投建工达州中医药科技园-2工区-景观桥</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_xlfn._xlws.FILTER(辅助信息!E:E,辅助信息!G:G=G2516)</f>
        <v>商投建工达州中医药科技园-2工区-景观桥</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_xlfn._xlws.FILTER(辅助信息!E:E,辅助信息!G:G=G2517)</f>
        <v>宜宾兴港三江新区长江工业园建设项目-9#厂房</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_xlfn._xlws.FILTER(辅助信息!E:E,辅助信息!G:G=G2518)</f>
        <v>宜宾兴港三江新区长江工业园建设项目-9#厂房</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_xlfn._xlws.FILTER(辅助信息!E:E,辅助信息!G:G=G2519)</f>
        <v>宜宾兴港三江新区长江工业园建设项目-9#厂房</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_xlfn._xlws.FILTER(辅助信息!E:E,辅助信息!G:G=G2520)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_xlfn._xlws.FILTER(辅助信息!E:E,辅助信息!G:G=G2521)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_xlfn._xlws.FILTER(辅助信息!E:E,辅助信息!G:G=G2522)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_xlfn._xlws.FILTER(辅助信息!E:E,辅助信息!G:G=G2523)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_xlfn._xlws.FILTER(辅助信息!E:E,辅助信息!G:G=G2524)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_xlfn._xlws.FILTER(辅助信息!E:E,辅助信息!G:G=G2525)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_xlfn._xlws.FILTER(辅助信息!E:E,辅助信息!G:G=G2526)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_xlfn._xlws.FILTER(辅助信息!E:E,辅助信息!G:G=G2527)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_xlfn._xlws.FILTER(辅助信息!E:E,辅助信息!G:G=G2528)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_xlfn._xlws.FILTER(辅助信息!E:E,辅助信息!G:G=G2529)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_xlfn._xlws.FILTER(辅助信息!E:E,辅助信息!G:G=G2530)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_xlfn._xlws.FILTER(辅助信息!E:E,辅助信息!G:G=G2531)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_xlfn._xlws.FILTER(辅助信息!E:E,辅助信息!G:G=G2532)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_xlfn._xlws.FILTER(辅助信息!E:E,辅助信息!G:G=G2533)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_xlfn._xlws.FILTER(辅助信息!E:E,辅助信息!G:G=G2534)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_xlfn._xlws.FILTER(辅助信息!E:E,辅助信息!G:G=G2535)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_xlfn._xlws.FILTER(辅助信息!E:E,辅助信息!G:G=G2536)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_xlfn._xlws.FILTER(辅助信息!E:E,辅助信息!G:G=G2537)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_xlfn._xlws.FILTER(辅助信息!E:E,辅助信息!G:G=G2538)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_xlfn._xlws.FILTER(辅助信息!E:E,辅助信息!G:G=G2539)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_xlfn._xlws.FILTER(辅助信息!E:E,辅助信息!G:G=G2540)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_xlfn._xlws.FILTER(辅助信息!E:E,辅助信息!G:G=G2541)</f>
        <v>宜宾兴港三江新区长江工业园建设项目-M2-2#厂房</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_xlfn._xlws.FILTER(辅助信息!E:E,辅助信息!G:G=G2542)</f>
        <v>宜宾兴港三江新区长江工业园建设项目-M2-2#厂房</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_xlfn._xlws.FILTER(辅助信息!E:E,辅助信息!G:G=G2543)</f>
        <v>宜宾兴港三江新区长江工业园建设项目-M2-00-04桩</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_xlfn._xlws.FILTER(辅助信息!E:E,辅助信息!G:G=G2544)</f>
        <v>宜宾兴港三江新区长江工业园建设项目-M2-6#厂房</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_xlfn._xlws.FILTER(辅助信息!E:E,辅助信息!G:G=G2545)</f>
        <v>宜宾兴港三江新区长江工业园建设项目-M2-7#厂房</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_xlfn._xlws.FILTER(辅助信息!E:E,辅助信息!G:G=G2546)</f>
        <v>宜宾兴港三江新区长江工业园建设项目-11#厂房</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_xlfn._xlws.FILTER(辅助信息!E:E,辅助信息!G:G=G2547)</f>
        <v>宜宾兴港三江新区长江工业园建设项目-3#8#9#承台</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_xlfn._xlws.FILTER(辅助信息!E:E,辅助信息!G:G=G2548)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_xlfn._xlws.FILTER(辅助信息!E:E,辅助信息!G:G=G2549)</f>
        <v>商投建工达州中医药科技园-1工区</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_xlfn._xlws.FILTER(辅助信息!E:E,辅助信息!G:G=G2550)</f>
        <v>商投建工达州中医药科技园-1工区</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_xlfn._xlws.FILTER(辅助信息!E:E,辅助信息!G:G=G2551)</f>
        <v>商投建工达州中医药科技园-1工区</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_xlfn._xlws.FILTER(辅助信息!E:E,辅助信息!G:G=G2552)</f>
        <v>商投建工达州中医药科技园-1工区</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_xlfn._xlws.FILTER(辅助信息!E:E,辅助信息!G:G=G2553)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_xlfn._xlws.FILTER(辅助信息!E:E,辅助信息!G:G=G2554)</f>
        <v>四川商建-射洪城乡一体化项目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_xlfn._xlws.FILTER(辅助信息!E:E,辅助信息!G:G=G2555)</f>
        <v>四川商建-射洪城乡一体化项目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_xlfn._xlws.FILTER(辅助信息!E:E,辅助信息!G:G=G2556)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_xlfn._xlws.FILTER(辅助信息!E:E,辅助信息!G:G=G2557)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_xlfn._xlws.FILTER(辅助信息!E:E,辅助信息!G:G=G2558)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_xlfn._xlws.FILTER(辅助信息!E:E,辅助信息!G:G=G2559)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_xlfn._xlws.FILTER(辅助信息!E:E,辅助信息!G:G=G2560)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_xlfn._xlws.FILTER(辅助信息!E:E,辅助信息!G:G=G2561)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_xlfn._xlws.FILTER(辅助信息!E:E,辅助信息!G:G=G2562)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_xlfn._xlws.FILTER(辅助信息!E:E,辅助信息!G:G=G2563)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_xlfn._xlws.FILTER(辅助信息!E:E,辅助信息!G:G=G2564)</f>
        <v>商投建工达州中医药科技园-1工区</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_xlfn._xlws.FILTER(辅助信息!E:E,辅助信息!G:G=G2565)</f>
        <v>商投建工达州中医药科技园-1工区</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_xlfn._xlws.FILTER(辅助信息!E:E,辅助信息!G:G=G2566)</f>
        <v>商投建工达州中医药科技园-1工区</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_xlfn._xlws.FILTER(辅助信息!E:E,辅助信息!G:G=G2567)</f>
        <v>商投建工达州中医药科技园-1工区</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_xlfn._xlws.FILTER(辅助信息!E:E,辅助信息!G:G=G2568)</f>
        <v>宜宾兴港三江新区长江工业园建设项目-M2-00-04桩</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_xlfn._xlws.FILTER(辅助信息!E:E,辅助信息!G:G=G2569)</f>
        <v>宜宾兴港三江新区长江工业园建设项目-M2-7#厂房</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_xlfn._xlws.FILTER(辅助信息!E:E,辅助信息!G:G=G2570)</f>
        <v>宜宾兴港三江新区长江工业园建设项目-M2-7#厂房</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_xlfn._xlws.FILTER(辅助信息!E:E,辅助信息!G:G=G2571)</f>
        <v>宜宾兴港三江新区长江工业园建设项目-9#厂房</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_xlfn._xlws.FILTER(辅助信息!E:E,辅助信息!G:G=G2572)</f>
        <v>宜宾兴港三江新区长江工业园建设项目-9#厂房</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_xlfn._xlws.FILTER(辅助信息!E:E,辅助信息!G:G=G2573)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_xlfn._xlws.FILTER(辅助信息!E:E,辅助信息!G:G=G2574)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_xlfn._xlws.FILTER(辅助信息!E:E,辅助信息!G:G=G2575)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_xlfn._xlws.FILTER(辅助信息!E:E,辅助信息!G:G=G2576)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_xlfn._xlws.FILTER(辅助信息!E:E,辅助信息!G:G=G2577)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_xlfn._xlws.FILTER(辅助信息!E:E,辅助信息!G:G=G2578)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_xlfn._xlws.FILTER(辅助信息!E:E,辅助信息!G:G=G2579)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_xlfn._xlws.FILTER(辅助信息!E:E,辅助信息!G:G=G2580)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_xlfn._xlws.FILTER(辅助信息!E:E,辅助信息!G:G=G2581)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_xlfn._xlws.FILTER(辅助信息!E:E,辅助信息!G:G=G2582)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_xlfn._xlws.FILTER(辅助信息!E:E,辅助信息!G:G=G2583)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_xlfn._xlws.FILTER(辅助信息!E:E,辅助信息!G:G=G2584)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_xlfn._xlws.FILTER(辅助信息!E:E,辅助信息!G:G=G2585)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_xlfn._xlws.FILTER(辅助信息!E:E,辅助信息!G:G=G2586)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_xlfn._xlws.FILTER(辅助信息!E:E,辅助信息!G:G=G2587)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_xlfn._xlws.FILTER(辅助信息!E:E,辅助信息!G:G=G2588)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_xlfn._xlws.FILTER(辅助信息!E:E,辅助信息!G:G=G2589)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_xlfn._xlws.FILTER(辅助信息!E:E,辅助信息!G:G=G2590)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_xlfn._xlws.FILTER(辅助信息!E:E,辅助信息!G:G=G2591)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_xlfn._xlws.FILTER(辅助信息!E:E,辅助信息!G:G=G2592)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_xlfn._xlws.FILTER(辅助信息!E:E,辅助信息!G:G=G2593)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_xlfn._xlws.FILTER(辅助信息!E:E,辅助信息!G:G=G2594)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_xlfn._xlws.FILTER(辅助信息!E:E,辅助信息!G:G=G2595)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_xlfn._xlws.FILTER(辅助信息!E:E,辅助信息!G:G=G2596)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_xlfn._xlws.FILTER(辅助信息!E:E,辅助信息!G:G=G2597)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_xlfn._xlws.FILTER(辅助信息!E:E,辅助信息!G:G=G2598)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_xlfn._xlws.FILTER(辅助信息!E:E,辅助信息!G:G=G2599)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_xlfn._xlws.FILTER(辅助信息!E:E,辅助信息!G:G=G2600)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_xlfn._xlws.FILTER(辅助信息!E:E,辅助信息!G:G=G2601)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_xlfn._xlws.FILTER(辅助信息!E:E,辅助信息!G:G=G2602)</f>
        <v>五冶钢构宜宾高县月江镇建设项目-1</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_xlfn._xlws.FILTER(辅助信息!E:E,辅助信息!G:G=G2603)</f>
        <v>五冶钢构宜宾高县月江镇建设项目-1</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_xlfn._xlws.FILTER(辅助信息!E:E,辅助信息!G:G=G2604)</f>
        <v>五冶钢构宜宾高县月江镇建设项目-1</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_xlfn._xlws.FILTER(辅助信息!E:E,辅助信息!G:G=G2605)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_xlfn._xlws.FILTER(辅助信息!E:E,辅助信息!G:G=G2606)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_xlfn._xlws.FILTER(辅助信息!E:E,辅助信息!G:G=G2607)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_xlfn._xlws.FILTER(辅助信息!E:E,辅助信息!G:G=G2608)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_xlfn._xlws.FILTER(辅助信息!E:E,辅助信息!G:G=G2609)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_xlfn._xlws.FILTER(辅助信息!E:E,辅助信息!G:G=G2610)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_xlfn._xlws.FILTER(辅助信息!E:E,辅助信息!G:G=G2611)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_xlfn._xlws.FILTER(辅助信息!E:E,辅助信息!G:G=G2612)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_xlfn._xlws.FILTER(辅助信息!E:E,辅助信息!G:G=G2613)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_xlfn._xlws.FILTER(辅助信息!E:E,辅助信息!G:G=G2614)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_xlfn._xlws.FILTER(辅助信息!E:E,辅助信息!G:G=G2615)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_xlfn._xlws.FILTER(辅助信息!E:E,辅助信息!G:G=G2616)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_xlfn._xlws.FILTER(辅助信息!E:E,辅助信息!G:G=G2617)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_xlfn._xlws.FILTER(辅助信息!E:E,辅助信息!G:G=G2618)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_xlfn._xlws.FILTER(辅助信息!E:E,辅助信息!G:G=G2619)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_xlfn._xlws.FILTER(辅助信息!E:E,辅助信息!G:G=G2620)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_xlfn._xlws.FILTER(辅助信息!E:E,辅助信息!G:G=G2621)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_xlfn._xlws.FILTER(辅助信息!E:E,辅助信息!G:G=G2622)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_xlfn._xlws.FILTER(辅助信息!E:E,辅助信息!G:G=G2623)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_xlfn._xlws.FILTER(辅助信息!E:E,辅助信息!G:G=G2624)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_xlfn._xlws.FILTER(辅助信息!E:E,辅助信息!G:G=G2625)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_xlfn._xlws.FILTER(辅助信息!E:E,辅助信息!G:G=G2626)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_xlfn._xlws.FILTER(辅助信息!E:E,辅助信息!G:G=G2627)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_xlfn._xlws.FILTER(辅助信息!E:E,辅助信息!G:G=G2628)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_xlfn._xlws.FILTER(辅助信息!E:E,辅助信息!G:G=G2629)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_xlfn._xlws.FILTER(辅助信息!E:E,辅助信息!G:G=G2630)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_xlfn._xlws.FILTER(辅助信息!E:E,辅助信息!G:G=G2631)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_xlfn._xlws.FILTER(辅助信息!E:E,辅助信息!G:G=G2632)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_xlfn._xlws.FILTER(辅助信息!E:E,辅助信息!G:G=G2633)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_xlfn._xlws.FILTER(辅助信息!E:E,辅助信息!G:G=G2634)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_xlfn._xlws.FILTER(辅助信息!E:E,辅助信息!G:G=G2635)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_xlfn._xlws.FILTER(辅助信息!E:E,辅助信息!G:G=G2636)</f>
        <v>四川商建-射洪城乡一体化项目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_xlfn._xlws.FILTER(辅助信息!E:E,辅助信息!G:G=G2637)</f>
        <v>四川商建-射洪城乡一体化项目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_xlfn._xlws.FILTER(辅助信息!E:E,辅助信息!G:G=G2638)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_xlfn._xlws.FILTER(辅助信息!E:E,辅助信息!G:G=G2639)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_xlfn._xlws.FILTER(辅助信息!E:E,辅助信息!G:G=G2640)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_xlfn._xlws.FILTER(辅助信息!E:E,辅助信息!G:G=G2641)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_xlfn._xlws.FILTER(辅助信息!E:E,辅助信息!G:G=G2642)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_xlfn._xlws.FILTER(辅助信息!E:E,辅助信息!G:G=G2643)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_xlfn._xlws.FILTER(辅助信息!E:E,辅助信息!G:G=G2644)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_xlfn._xlws.FILTER(辅助信息!E:E,辅助信息!G:G=G2645)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_xlfn._xlws.FILTER(辅助信息!E:E,辅助信息!G:G=G2646)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_xlfn._xlws.FILTER(辅助信息!E:E,辅助信息!G:G=G2647)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_xlfn._xlws.FILTER(辅助信息!E:E,辅助信息!G:G=G2648)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_xlfn._xlws.FILTER(辅助信息!E:E,辅助信息!G:G=G2649)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_xlfn._xlws.FILTER(辅助信息!E:E,辅助信息!G:G=G2650)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_xlfn._xlws.FILTER(辅助信息!E:E,辅助信息!G:G=G2651)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_xlfn._xlws.FILTER(辅助信息!E:E,辅助信息!G:G=G2652)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_xlfn._xlws.FILTER(辅助信息!E:E,辅助信息!G:G=G2653)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_xlfn._xlws.FILTER(辅助信息!E:E,辅助信息!G:G=G2654)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_xlfn._xlws.FILTER(辅助信息!E:E,辅助信息!G:G=G2655)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_xlfn._xlws.FILTER(辅助信息!E:E,辅助信息!G:G=G2656)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_xlfn._xlws.FILTER(辅助信息!E:E,辅助信息!G:G=G2657)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_xlfn._xlws.FILTER(辅助信息!E:E,辅助信息!G:G=G2658)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_xlfn._xlws.FILTER(辅助信息!E:E,辅助信息!G:G=G2659)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_xlfn._xlws.FILTER(辅助信息!E:E,辅助信息!G:G=G2660)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_xlfn._xlws.FILTER(辅助信息!E:E,辅助信息!G:G=G2661)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_xlfn._xlws.FILTER(辅助信息!E:E,辅助信息!G:G=G2662)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_xlfn._xlws.FILTER(辅助信息!E:E,辅助信息!G:G=G2663)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_xlfn._xlws.FILTER(辅助信息!E:E,辅助信息!G:G=G2664)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_xlfn._xlws.FILTER(辅助信息!E:E,辅助信息!G:G=G2665)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_xlfn._xlws.FILTER(辅助信息!E:E,辅助信息!G:G=G2666)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_xlfn._xlws.FILTER(辅助信息!E:E,辅助信息!G:G=G2667)</f>
        <v>商投建工达州中医药科技园-4工区-11号楼</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_xlfn._xlws.FILTER(辅助信息!E:E,辅助信息!G:G=G2668)</f>
        <v>商投建工达州中医药科技园-4工区-11号楼</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_xlfn._xlws.FILTER(辅助信息!E:E,辅助信息!G:G=G2669)</f>
        <v>商投建工达州中医药科技园-4工区-11号楼</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_xlfn._xlws.FILTER(辅助信息!E:E,辅助信息!G:G=G2670)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_xlfn._xlws.FILTER(辅助信息!E:E,辅助信息!G:G=G2671)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_xlfn._xlws.FILTER(辅助信息!E:E,辅助信息!G:G=G2672)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_xlfn._xlws.FILTER(辅助信息!E:E,辅助信息!G:G=G2673)</f>
        <v>五冶钢构宜宾高县月江镇建设项目-1</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_xlfn._xlws.FILTER(辅助信息!E:E,辅助信息!G:G=G2674)</f>
        <v>五冶钢构宜宾高县月江镇建设项目-1</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_xlfn._xlws.FILTER(辅助信息!E:E,辅助信息!G:G=G2675)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_xlfn._xlws.FILTER(辅助信息!E:E,辅助信息!G:G=G2676)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_xlfn._xlws.FILTER(辅助信息!E:E,辅助信息!G:G=G2677)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_xlfn._xlws.FILTER(辅助信息!E:E,辅助信息!G:G=G2678)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_xlfn._xlws.FILTER(辅助信息!E:E,辅助信息!G:G=G2679)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_xlfn._xlws.FILTER(辅助信息!E:E,辅助信息!G:G=G2680)</f>
        <v>五冶钢构宜宾高县月江镇建设项目-2</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_xlfn._xlws.FILTER(辅助信息!E:E,辅助信息!G:G=G2681)</f>
        <v>五冶钢构宜宾高县月江镇建设项目-2</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_xlfn._xlws.FILTER(辅助信息!E:E,辅助信息!G:G=G2682)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_xlfn._xlws.FILTER(辅助信息!E:E,辅助信息!G:G=G2683)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_xlfn._xlws.FILTER(辅助信息!E:E,辅助信息!G:G=G2684)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_xlfn._xlws.FILTER(辅助信息!E:E,辅助信息!G:G=G2685)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_xlfn._xlws.FILTER(辅助信息!E:E,辅助信息!G:G=G2686)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_xlfn._xlws.FILTER(辅助信息!E:E,辅助信息!G:G=G2687)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_xlfn._xlws.FILTER(辅助信息!E:E,辅助信息!G:G=G2688)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_xlfn._xlws.FILTER(辅助信息!E:E,辅助信息!G:G=G2689)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_xlfn._xlws.FILTER(辅助信息!E:E,辅助信息!G:G=G2690)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_xlfn._xlws.FILTER(辅助信息!E:E,辅助信息!G:G=G2691)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_xlfn._xlws.FILTER(辅助信息!E:E,辅助信息!G:G=G2692)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_xlfn._xlws.FILTER(辅助信息!E:E,辅助信息!G:G=G2693)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_xlfn._xlws.FILTER(辅助信息!E:E,辅助信息!G:G=G2694)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_xlfn._xlws.FILTER(辅助信息!E:E,辅助信息!G:G=G2695)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_xlfn._xlws.FILTER(辅助信息!E:E,辅助信息!G:G=G2696)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_xlfn._xlws.FILTER(辅助信息!E:E,辅助信息!G:G=G2697)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_xlfn._xlws.FILTER(辅助信息!E:E,辅助信息!G:G=G2698)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_xlfn._xlws.FILTER(辅助信息!E:E,辅助信息!G:G=G2699)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_xlfn._xlws.FILTER(辅助信息!E:E,辅助信息!G:G=G2700)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_xlfn._xlws.FILTER(辅助信息!E:E,辅助信息!G:G=G2701)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_xlfn._xlws.FILTER(辅助信息!E:E,辅助信息!G:G=G2702)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_xlfn._xlws.FILTER(辅助信息!E:E,辅助信息!G:G=G2703)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_xlfn._xlws.FILTER(辅助信息!E:E,辅助信息!G:G=G2704)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_xlfn._xlws.FILTER(辅助信息!E:E,辅助信息!G:G=G2705)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_xlfn._xlws.FILTER(辅助信息!E:E,辅助信息!G:G=G2706)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_xlfn._xlws.FILTER(辅助信息!E:E,辅助信息!G:G=G2707)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_xlfn._xlws.FILTER(辅助信息!E:E,辅助信息!G:G=G2708)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_xlfn._xlws.FILTER(辅助信息!E:E,辅助信息!G:G=G2709)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_xlfn._xlws.FILTER(辅助信息!E:E,辅助信息!G:G=G2710)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_xlfn._xlws.FILTER(辅助信息!E:E,辅助信息!G:G=G2711)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_xlfn._xlws.FILTER(辅助信息!E:E,辅助信息!G:G=G2712)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_xlfn._xlws.FILTER(辅助信息!E:E,辅助信息!G:G=G2713)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_xlfn._xlws.FILTER(辅助信息!E:E,辅助信息!G:G=G2714)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_xlfn._xlws.FILTER(辅助信息!E:E,辅助信息!G:G=G2715)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_xlfn._xlws.FILTER(辅助信息!E:E,辅助信息!G:G=G2716)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_xlfn._xlws.FILTER(辅助信息!E:E,辅助信息!G:G=G2717)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_xlfn._xlws.FILTER(辅助信息!E:E,辅助信息!G:G=G2718)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_xlfn._xlws.FILTER(辅助信息!E:E,辅助信息!G:G=G2719)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_xlfn._xlws.FILTER(辅助信息!E:E,辅助信息!G:G=G2720)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_xlfn._xlws.FILTER(辅助信息!E:E,辅助信息!G:G=G2721)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_xlfn._xlws.FILTER(辅助信息!E:E,辅助信息!G:G=G2722)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_xlfn._xlws.FILTER(辅助信息!E:E,辅助信息!G:G=G2723)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_xlfn._xlws.FILTER(辅助信息!E:E,辅助信息!G:G=G2724)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_xlfn._xlws.FILTER(辅助信息!E:E,辅助信息!G:G=G2725)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_xlfn._xlws.FILTER(辅助信息!E:E,辅助信息!G:G=G2726)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_xlfn._xlws.FILTER(辅助信息!E:E,辅助信息!G:G=G2727)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_xlfn._xlws.FILTER(辅助信息!E:E,辅助信息!G:G=G2728)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_xlfn._xlws.FILTER(辅助信息!E:E,辅助信息!G:G=G2729)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_xlfn._xlws.FILTER(辅助信息!E:E,辅助信息!G:G=G2730)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_xlfn._xlws.FILTER(辅助信息!E:E,辅助信息!G:G=G2731)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_xlfn._xlws.FILTER(辅助信息!E:E,辅助信息!G:G=G2732)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_xlfn._xlws.FILTER(辅助信息!E:E,辅助信息!G:G=G2733)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_xlfn._xlws.FILTER(辅助信息!E:E,辅助信息!G:G=G2734)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_xlfn._xlws.FILTER(辅助信息!E:E,辅助信息!G:G=G2735)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_xlfn._xlws.FILTER(辅助信息!E:E,辅助信息!G:G=G2736)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_xlfn._xlws.FILTER(辅助信息!E:E,辅助信息!G:G=G2737)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_xlfn._xlws.FILTER(辅助信息!E:E,辅助信息!G:G=G2738)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_xlfn._xlws.FILTER(辅助信息!E:E,辅助信息!G:G=G2739)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_xlfn._xlws.FILTER(辅助信息!E:E,辅助信息!G:G=G2740)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_xlfn._xlws.FILTER(辅助信息!E:E,辅助信息!G:G=G2741)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_xlfn._xlws.FILTER(辅助信息!E:E,辅助信息!G:G=G2742)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_xlfn._xlws.FILTER(辅助信息!E:E,辅助信息!G:G=G2743)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_xlfn._xlws.FILTER(辅助信息!E:E,辅助信息!G:G=G2744)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_xlfn._xlws.FILTER(辅助信息!E:E,辅助信息!G:G=G2745)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_xlfn._xlws.FILTER(辅助信息!E:E,辅助信息!G:G=G2746)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_xlfn._xlws.FILTER(辅助信息!E:E,辅助信息!G:G=G2747)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_xlfn._xlws.FILTER(辅助信息!E:E,辅助信息!G:G=G2748)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_xlfn._xlws.FILTER(辅助信息!E:E,辅助信息!G:G=G2749)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_xlfn._xlws.FILTER(辅助信息!E:E,辅助信息!G:G=G2750)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_xlfn._xlws.FILTER(辅助信息!E:E,辅助信息!G:G=G2751)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_xlfn._xlws.FILTER(辅助信息!E:E,辅助信息!G:G=G2752)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_xlfn._xlws.FILTER(辅助信息!E:E,辅助信息!G:G=G2753)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_xlfn._xlws.FILTER(辅助信息!E:E,辅助信息!G:G=G2754)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_xlfn._xlws.FILTER(辅助信息!E:E,辅助信息!G:G=G2755)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_xlfn._xlws.FILTER(辅助信息!E:E,辅助信息!G:G=G2756)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_xlfn._xlws.FILTER(辅助信息!E:E,辅助信息!G:G=G2757)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_xlfn._xlws.FILTER(辅助信息!E:E,辅助信息!G:G=G2758)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_xlfn._xlws.FILTER(辅助信息!E:E,辅助信息!G:G=G2759)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_xlfn._xlws.FILTER(辅助信息!E:E,辅助信息!G:G=G2760)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_xlfn._xlws.FILTER(辅助信息!E:E,辅助信息!G:G=G2761)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_xlfn._xlws.FILTER(辅助信息!E:E,辅助信息!G:G=G2762)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_xlfn._xlws.FILTER(辅助信息!E:E,辅助信息!G:G=G2763)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_xlfn._xlws.FILTER(辅助信息!E:E,辅助信息!G:G=G2764)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_xlfn._xlws.FILTER(辅助信息!E:E,辅助信息!G:G=G2765)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_xlfn._xlws.FILTER(辅助信息!E:E,辅助信息!G:G=G2766)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_xlfn._xlws.FILTER(辅助信息!E:E,辅助信息!G:G=G2767)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_xlfn._xlws.FILTER(辅助信息!E:E,辅助信息!G:G=G2768)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_xlfn._xlws.FILTER(辅助信息!E:E,辅助信息!G:G=G2769)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_xlfn._xlws.FILTER(辅助信息!E:E,辅助信息!G:G=G2770)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_xlfn._xlws.FILTER(辅助信息!E:E,辅助信息!G:G=G2771)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_xlfn._xlws.FILTER(辅助信息!E:E,辅助信息!G:G=G2772)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_xlfn._xlws.FILTER(辅助信息!E:E,辅助信息!G:G=G2773)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_xlfn._xlws.FILTER(辅助信息!E:E,辅助信息!G:G=G2774)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_xlfn._xlws.FILTER(辅助信息!E:E,辅助信息!G:G=G2775)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_xlfn._xlws.FILTER(辅助信息!E:E,辅助信息!G:G=G2776)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_xlfn._xlws.FILTER(辅助信息!E:E,辅助信息!G:G=G2777)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_xlfn._xlws.FILTER(辅助信息!E:E,辅助信息!G:G=G2778)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_xlfn._xlws.FILTER(辅助信息!E:E,辅助信息!G:G=G2779)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_xlfn._xlws.FILTER(辅助信息!E:E,辅助信息!G:G=G2780)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_xlfn._xlws.FILTER(辅助信息!E:E,辅助信息!G:G=G2781)</f>
        <v>四川商建-射洪城乡一体化项目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_xlfn._xlws.FILTER(辅助信息!E:E,辅助信息!G:G=G2782)</f>
        <v>四川商建-射洪城乡一体化项目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_xlfn._xlws.FILTER(辅助信息!E:E,辅助信息!G:G=G2783)</f>
        <v>四川商建-射洪城乡一体化项目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_xlfn._xlws.FILTER(辅助信息!E:E,辅助信息!G:G=G2784)</f>
        <v>四川商建-射洪城乡一体化项目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_xlfn._xlws.FILTER(辅助信息!E:E,辅助信息!G:G=G2785)</f>
        <v>四川商建-射洪城乡一体化项目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_xlfn._xlws.FILTER(辅助信息!E:E,辅助信息!G:G=G2786)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_xlfn._xlws.FILTER(辅助信息!E:E,辅助信息!G:G=G2787)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_xlfn._xlws.FILTER(辅助信息!E:E,辅助信息!G:G=G2788)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_xlfn._xlws.FILTER(辅助信息!E:E,辅助信息!G:G=G2789)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_xlfn._xlws.FILTER(辅助信息!E:E,辅助信息!G:G=G2790)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_xlfn._xlws.FILTER(辅助信息!E:E,辅助信息!G:G=G2791)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_xlfn._xlws.FILTER(辅助信息!E:E,辅助信息!G:G=G2792)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_xlfn._xlws.FILTER(辅助信息!E:E,辅助信息!G:G=G2793)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_xlfn._xlws.FILTER(辅助信息!E:E,辅助信息!G:G=G2794)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_xlfn._xlws.FILTER(辅助信息!E:E,辅助信息!G:G=G2795)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_xlfn._xlws.FILTER(辅助信息!E:E,辅助信息!G:G=G2796)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_xlfn._xlws.FILTER(辅助信息!E:E,辅助信息!G:G=G2797)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_xlfn._xlws.FILTER(辅助信息!E:E,辅助信息!G:G=G2798)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_xlfn._xlws.FILTER(辅助信息!E:E,辅助信息!G:G=G2799)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_xlfn._xlws.FILTER(辅助信息!E:E,辅助信息!G:G=G2800)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_xlfn._xlws.FILTER(辅助信息!E:E,辅助信息!G:G=G2801)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_xlfn._xlws.FILTER(辅助信息!E:E,辅助信息!G:G=G2802)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_xlfn._xlws.FILTER(辅助信息!E:E,辅助信息!G:G=G2803)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_xlfn._xlws.FILTER(辅助信息!E:E,辅助信息!G:G=G2804)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_xlfn._xlws.FILTER(辅助信息!E:E,辅助信息!G:G=G2805)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_xlfn._xlws.FILTER(辅助信息!E:E,辅助信息!G:G=G2806)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_xlfn._xlws.FILTER(辅助信息!E:E,辅助信息!G:G=G2807)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_xlfn._xlws.FILTER(辅助信息!E:E,辅助信息!G:G=G2808)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_xlfn._xlws.FILTER(辅助信息!E:E,辅助信息!G:G=G2809)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_xlfn._xlws.FILTER(辅助信息!E:E,辅助信息!G:G=G2810)</f>
        <v>五冶钢构医学科学产业园建设项目房建三部-管网总坪</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_xlfn._xlws.FILTER(辅助信息!E:E,辅助信息!G:G=G2811)</f>
        <v>五冶钢构医学科学产业园建设项目房建三部-管网总坪</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_xlfn._xlws.FILTER(辅助信息!E:E,辅助信息!G:G=G2812)</f>
        <v>五冶钢构医学科学产业园建设项目房建三部-管网总坪</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_xlfn._xlws.FILTER(辅助信息!E:E,辅助信息!G:G=G2813)</f>
        <v>五冶钢构宜宾高县月江镇建设项目-1</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_xlfn._xlws.FILTER(辅助信息!E:E,辅助信息!G:G=G2814)</f>
        <v>五冶钢构宜宾高县月江镇建设项目-1</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_xlfn._xlws.FILTER(辅助信息!E:E,辅助信息!G:G=G2815)</f>
        <v>五冶钢构宜宾高县月江镇建设项目-2</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_xlfn._xlws.FILTER(辅助信息!E:E,辅助信息!G:G=G2816)</f>
        <v>五冶钢构宜宾高县月江镇建设项目-2</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_xlfn._xlws.FILTER(辅助信息!E:E,辅助信息!G:G=G2817)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_xlfn._xlws.FILTER(辅助信息!E:E,辅助信息!G:G=G2818)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_xlfn._xlws.FILTER(辅助信息!E:E,辅助信息!G:G=G2819)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_xlfn._xlws.FILTER(辅助信息!E:E,辅助信息!G:G=G2820)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_xlfn._xlws.FILTER(辅助信息!E:E,辅助信息!G:G=G2821)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_xlfn._xlws.FILTER(辅助信息!E:E,辅助信息!G:G=G2822)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_xlfn._xlws.FILTER(辅助信息!E:E,辅助信息!G:G=G2823)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_xlfn._xlws.FILTER(辅助信息!E:E,辅助信息!G:G=G2824)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_xlfn._xlws.FILTER(辅助信息!E:E,辅助信息!G:G=G2825)</f>
        <v>商投建工达州中医药科技园-4工区-11号楼</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_xlfn._xlws.FILTER(辅助信息!E:E,辅助信息!G:G=G2826)</f>
        <v>商投建工达州中医药科技园-4工区-11号楼</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_xlfn._xlws.FILTER(辅助信息!E:E,辅助信息!G:G=G2827)</f>
        <v>五冶钢构医学科学产业园建设项目房建二部-网羽馆（6-5）</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_xlfn._xlws.FILTER(辅助信息!E:E,辅助信息!G:G=G2828)</f>
        <v>五冶钢构医学科学产业园建设项目房建二部-网羽馆（6-5）</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_xlfn._xlws.FILTER(辅助信息!E:E,辅助信息!G:G=G2829)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_xlfn._xlws.FILTER(辅助信息!E:E,辅助信息!G:G=G2830)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_xlfn._xlws.FILTER(辅助信息!E:E,辅助信息!G:G=G2831)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_xlfn._xlws.FILTER(辅助信息!E:E,辅助信息!G:G=G2832)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_xlfn._xlws.FILTER(辅助信息!E:E,辅助信息!G:G=G2833)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_xlfn._xlws.FILTER(辅助信息!E:E,辅助信息!G:G=G2834)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_xlfn._xlws.FILTER(辅助信息!E:E,辅助信息!G:G=G2835)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_xlfn._xlws.FILTER(辅助信息!E:E,辅助信息!G:G=G2836)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_xlfn._xlws.FILTER(辅助信息!E:E,辅助信息!G:G=G2837)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_xlfn._xlws.FILTER(辅助信息!E:E,辅助信息!G:G=G2838)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_xlfn._xlws.FILTER(辅助信息!E:E,辅助信息!G:G=G2839)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_xlfn._xlws.FILTER(辅助信息!E:E,辅助信息!G:G=G2840)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_xlfn._xlws.FILTER(辅助信息!E:E,辅助信息!G:G=G2841)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_xlfn._xlws.FILTER(辅助信息!E:E,辅助信息!G:G=G2842)</f>
        <v>四川商建-射洪城乡一体化项目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_xlfn._xlws.FILTER(辅助信息!E:E,辅助信息!G:G=G2843)</f>
        <v>四川商建-射洪城乡一体化项目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_xlfn._xlws.FILTER(辅助信息!E:E,辅助信息!G:G=G2844)</f>
        <v>五冶钢构宜宾高县月江镇建设项目-1</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_xlfn._xlws.FILTER(辅助信息!E:E,辅助信息!G:G=G2845)</f>
        <v>五冶钢构宜宾高县月江镇建设项目-1</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_xlfn._xlws.FILTER(辅助信息!E:E,辅助信息!G:G=G2846)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_xlfn._xlws.FILTER(辅助信息!E:E,辅助信息!G:G=G2847)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_xlfn._xlws.FILTER(辅助信息!E:E,辅助信息!G:G=G2848)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_xlfn._xlws.FILTER(辅助信息!E:E,辅助信息!G:G=G2849)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_xlfn._xlws.FILTER(辅助信息!E:E,辅助信息!G:G=G2850)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_xlfn._xlws.FILTER(辅助信息!E:E,辅助信息!G:G=G2851)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_xlfn._xlws.FILTER(辅助信息!E:E,辅助信息!G:G=G2852)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_xlfn._xlws.FILTER(辅助信息!E:E,辅助信息!G:G=G2853)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_xlfn._xlws.FILTER(辅助信息!E:E,辅助信息!G:G=G2854)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_xlfn._xlws.FILTER(辅助信息!E:E,辅助信息!G:G=G2855)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_xlfn._xlws.FILTER(辅助信息!E:E,辅助信息!G:G=G2856)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_xlfn._xlws.FILTER(辅助信息!E:E,辅助信息!G:G=G2857)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_xlfn._xlws.FILTER(辅助信息!E:E,辅助信息!G:G=G2858)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_xlfn._xlws.FILTER(辅助信息!E:E,辅助信息!G:G=G2859)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_xlfn._xlws.FILTER(辅助信息!E:E,辅助信息!G:G=G2860)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_xlfn._xlws.FILTER(辅助信息!E:E,辅助信息!G:G=G2861)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_xlfn._xlws.FILTER(辅助信息!E:E,辅助信息!G:G=G2862)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_xlfn._xlws.FILTER(辅助信息!E:E,辅助信息!G:G=G2863)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_xlfn._xlws.FILTER(辅助信息!E:E,辅助信息!G:G=G2864)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_xlfn._xlws.FILTER(辅助信息!E:E,辅助信息!G:G=G2865)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_xlfn._xlws.FILTER(辅助信息!E:E,辅助信息!G:G=G2866)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_xlfn._xlws.FILTER(辅助信息!E:E,辅助信息!G:G=G2867)</f>
        <v>宜宾兴港三江新区长江工业园建设项目-3#8#土建</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_xlfn._xlws.FILTER(辅助信息!E:E,辅助信息!G:G=G2868)</f>
        <v>宜宾兴港三江新区长江工业园建设项目-3#8#土建</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_xlfn._xlws.FILTER(辅助信息!E:E,辅助信息!G:G=G2869)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_xlfn._xlws.FILTER(辅助信息!E:E,辅助信息!G:G=G2870)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_xlfn._xlws.FILTER(辅助信息!E:E,辅助信息!G:G=G2871)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_xlfn._xlws.FILTER(辅助信息!E:E,辅助信息!G:G=G2872)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_xlfn._xlws.FILTER(辅助信息!E:E,辅助信息!G:G=G2873)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_xlfn._xlws.FILTER(辅助信息!E:E,辅助信息!G:G=G2874)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_xlfn._xlws.FILTER(辅助信息!E:E,辅助信息!G:G=G2875)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_xlfn._xlws.FILTER(辅助信息!E:E,辅助信息!G:G=G2876)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_xlfn._xlws.FILTER(辅助信息!E:E,辅助信息!G:G=G2877)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_xlfn._xlws.FILTER(辅助信息!E:E,辅助信息!G:G=G2878)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_xlfn._xlws.FILTER(辅助信息!E:E,辅助信息!G:G=G2879)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_xlfn._xlws.FILTER(辅助信息!E:E,辅助信息!G:G=G2880)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_xlfn._xlws.FILTER(辅助信息!E:E,辅助信息!G:G=G2881)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_xlfn._xlws.FILTER(辅助信息!E:E,辅助信息!G:G=G2882)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_xlfn._xlws.FILTER(辅助信息!E:E,辅助信息!G:G=G2883)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_xlfn._xlws.FILTER(辅助信息!E:E,辅助信息!G:G=G2884)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_xlfn._xlws.FILTER(辅助信息!E:E,辅助信息!G:G=G2885)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_xlfn._xlws.FILTER(辅助信息!E:E,辅助信息!G:G=G2886)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_xlfn._xlws.FILTER(辅助信息!E:E,辅助信息!G:G=G2887)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_xlfn._xlws.FILTER(辅助信息!E:E,辅助信息!G:G=G2888)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_xlfn._xlws.FILTER(辅助信息!E:E,辅助信息!G:G=G2889)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_xlfn._xlws.FILTER(辅助信息!E:E,辅助信息!G:G=G2890)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_xlfn._xlws.FILTER(辅助信息!E:E,辅助信息!G:G=G2891)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_xlfn._xlws.FILTER(辅助信息!E:E,辅助信息!G:G=G2892)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_xlfn._xlws.FILTER(辅助信息!E:E,辅助信息!G:G=G2893)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_xlfn._xlws.FILTER(辅助信息!E:E,辅助信息!G:G=G2894)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_xlfn._xlws.FILTER(辅助信息!E:E,辅助信息!G:G=G2895)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_xlfn._xlws.FILTER(辅助信息!E:E,辅助信息!G:G=G2896)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_xlfn._xlws.FILTER(辅助信息!E:E,辅助信息!G:G=G2897)</f>
        <v>商投建工达州中医药科技园-1工区</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_xlfn._xlws.FILTER(辅助信息!E:E,辅助信息!G:G=G2898)</f>
        <v>商投建工达州中医药科技园-1工区</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_xlfn._xlws.FILTER(辅助信息!E:E,辅助信息!G:G=G2899)</f>
        <v>商投建工达州中医药科技园-1工区</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_xlfn._xlws.FILTER(辅助信息!E:E,辅助信息!G:G=G2900)</f>
        <v>商投建工达州中医药科技园-1工区</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_xlfn._xlws.FILTER(辅助信息!E:E,辅助信息!G:G=G2901)</f>
        <v>商投建工达州中医药科技园-1工区</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_xlfn._xlws.FILTER(辅助信息!E:E,辅助信息!G:G=G2902)</f>
        <v>商投建工达州中医药科技园-1工区</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_xlfn._xlws.FILTER(辅助信息!E:E,辅助信息!G:G=G2903)</f>
        <v>商投建工达州中医药科技园-1工区</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_xlfn._xlws.FILTER(辅助信息!E:E,辅助信息!G:G=G2904)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_xlfn._xlws.FILTER(辅助信息!E:E,辅助信息!G:G=G2905)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_xlfn._xlws.FILTER(辅助信息!E:E,辅助信息!G:G=G2906)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_xlfn._xlws.FILTER(辅助信息!E:E,辅助信息!G:G=G2907)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_xlfn._xlws.FILTER(辅助信息!E:E,辅助信息!G:G=G2908)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_xlfn._xlws.FILTER(辅助信息!E:E,辅助信息!G:G=G2909)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_xlfn._xlws.FILTER(辅助信息!E:E,辅助信息!G:G=G2910)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_xlfn._xlws.FILTER(辅助信息!E:E,辅助信息!G:G=G2911)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_xlfn._xlws.FILTER(辅助信息!E:E,辅助信息!G:G=G2912)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_xlfn._xlws.FILTER(辅助信息!E:E,辅助信息!G:G=G2913)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_xlfn._xlws.FILTER(辅助信息!E:E,辅助信息!G:G=G2914)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_xlfn._xlws.FILTER(辅助信息!E:E,辅助信息!G:G=G2915)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_xlfn._xlws.FILTER(辅助信息!E:E,辅助信息!G:G=G2916)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_xlfn._xlws.FILTER(辅助信息!E:E,辅助信息!G:G=G2917)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_xlfn._xlws.FILTER(辅助信息!E:E,辅助信息!G:G=G2918)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_xlfn._xlws.FILTER(辅助信息!E:E,辅助信息!G:G=G2919)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_xlfn._xlws.FILTER(辅助信息!E:E,辅助信息!G:G=G2920)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_xlfn._xlws.FILTER(辅助信息!E:E,辅助信息!G:G=G2921)</f>
        <v>五冶钢构宜宾高县月江镇建设项目-1</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_xlfn._xlws.FILTER(辅助信息!E:E,辅助信息!G:G=G2922)</f>
        <v>五冶钢构宜宾高县月江镇建设项目-1</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_xlfn._xlws.FILTER(辅助信息!E:E,辅助信息!G:G=G2923)</f>
        <v>五冶钢构宜宾高县月江镇建设项目-1</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_xlfn._xlws.FILTER(辅助信息!E:E,辅助信息!G:G=G2924)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_xlfn._xlws.FILTER(辅助信息!E:E,辅助信息!G:G=G2925)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_xlfn._xlws.FILTER(辅助信息!E:E,辅助信息!G:G=G2926)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_xlfn._xlws.FILTER(辅助信息!E:E,辅助信息!G:G=G2927)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_xlfn._xlws.FILTER(辅助信息!E:E,辅助信息!G:G=G2928)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_xlfn._xlws.FILTER(辅助信息!E:E,辅助信息!G:G=G2929)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_xlfn._xlws.FILTER(辅助信息!E:E,辅助信息!G:G=G2930)</f>
        <v>商投建工达州中医药科技园-4工区-11号楼</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_xlfn._xlws.FILTER(辅助信息!E:E,辅助信息!G:G=G2931)</f>
        <v>商投建工达州中医药科技园-4工区-11号楼</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_xlfn._xlws.FILTER(辅助信息!E:E,辅助信息!G:G=G2932)</f>
        <v>商投建工达州中医药科技园-4工区-11号楼</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_xlfn._xlws.FILTER(辅助信息!E:E,辅助信息!G:G=G2933)</f>
        <v>宜宾兴港三江新区长江工业园建设项目-M2-2#厂房</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_xlfn._xlws.FILTER(辅助信息!E:E,辅助信息!G:G=G2934)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_xlfn._xlws.FILTER(辅助信息!E:E,辅助信息!G:G=G2935)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_xlfn._xlws.FILTER(辅助信息!E:E,辅助信息!G:G=G2936)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_xlfn._xlws.FILTER(辅助信息!E:E,辅助信息!G:G=G2937)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_xlfn._xlws.FILTER(辅助信息!E:E,辅助信息!G:G=G2938)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_xlfn._xlws.FILTER(辅助信息!E:E,辅助信息!G:G=G2939)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_xlfn._xlws.FILTER(辅助信息!E:E,辅助信息!G:G=G2940)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_xlfn._xlws.FILTER(辅助信息!E:E,辅助信息!G:G=G2941)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_xlfn._xlws.FILTER(辅助信息!E:E,辅助信息!G:G=G2942)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_xlfn._xlws.FILTER(辅助信息!E:E,辅助信息!G:G=G2943)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_xlfn._xlws.FILTER(辅助信息!E:E,辅助信息!G:G=G2944)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_xlfn._xlws.FILTER(辅助信息!E:E,辅助信息!G:G=G2945)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_xlfn._xlws.FILTER(辅助信息!E:E,辅助信息!G:G=G2946)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_xlfn._xlws.FILTER(辅助信息!E:E,辅助信息!G:G=G2947)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_xlfn._xlws.FILTER(辅助信息!E:E,辅助信息!G:G=G2948)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_xlfn._xlws.FILTER(辅助信息!E:E,辅助信息!G:G=G2949)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_xlfn._xlws.FILTER(辅助信息!E:E,辅助信息!G:G=G2950)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_xlfn._xlws.FILTER(辅助信息!E:E,辅助信息!G:G=G2951)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_xlfn._xlws.FILTER(辅助信息!E:E,辅助信息!G:G=G2952)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_xlfn._xlws.FILTER(辅助信息!E:E,辅助信息!G:G=G2953)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_xlfn._xlws.FILTER(辅助信息!E:E,辅助信息!G:G=G2954)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_xlfn._xlws.FILTER(辅助信息!E:E,辅助信息!G:G=G2955)</f>
        <v>四川商建-射洪城乡一体化项目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_xlfn._xlws.FILTER(辅助信息!E:E,辅助信息!G:G=G2956)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_xlfn._xlws.FILTER(辅助信息!E:E,辅助信息!G:G=G2957)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_xlfn._xlws.FILTER(辅助信息!E:E,辅助信息!G:G=G2958)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_xlfn._xlws.FILTER(辅助信息!E:E,辅助信息!G:G=G2959)</f>
        <v>宜宾兴港三江新区长江工业园建设项目-M2-2#厂房</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_xlfn._xlws.FILTER(辅助信息!E:E,辅助信息!G:G=G2960)</f>
        <v>商投建工达州中医药科技园-2工区-景观桥</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_xlfn._xlws.FILTER(辅助信息!E:E,辅助信息!G:G=G2961)</f>
        <v>商投建工达州中医药科技园-2工区-景观桥</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_xlfn._xlws.FILTER(辅助信息!E:E,辅助信息!G:G=G2962)</f>
        <v>商投建工达州中医药科技园-2工区-景观桥</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_xlfn._xlws.FILTER(辅助信息!E:E,辅助信息!G:G=G2963)</f>
        <v>商投建工达州中医药科技园-2工区-景观桥</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_xlfn._xlws.FILTER(辅助信息!E:E,辅助信息!G:G=G2964)</f>
        <v>商投建工达州中医药科技园-4工区-7号楼</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_xlfn._xlws.FILTER(辅助信息!E:E,辅助信息!G:G=G2965)</f>
        <v>商投建工达州中医药科技园-4工区-11号楼</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_xlfn._xlws.FILTER(辅助信息!E:E,辅助信息!G:G=G2966)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_xlfn._xlws.FILTER(辅助信息!E:E,辅助信息!G:G=G2967)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_xlfn._xlws.FILTER(辅助信息!E:E,辅助信息!G:G=G2968)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_xlfn._xlws.FILTER(辅助信息!E:E,辅助信息!G:G=G2969)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_xlfn._xlws.FILTER(辅助信息!E:E,辅助信息!G:G=G2970)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_xlfn._xlws.FILTER(辅助信息!E:E,辅助信息!G:G=G2971)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_xlfn._xlws.FILTER(辅助信息!E:E,辅助信息!G:G=G2972)</f>
        <v>五冶钢构医学科学产业园建设项目房建三部-管网总坪</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_xlfn._xlws.FILTER(辅助信息!E:E,辅助信息!G:G=G2973)</f>
        <v>五冶钢构医学科学产业园建设项目房建三部-管网总坪</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_xlfn._xlws.FILTER(辅助信息!E:E,辅助信息!G:G=G2974)</f>
        <v>五冶钢构医学科学产业园建设项目房建三部-管网总坪</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_xlfn._xlws.FILTER(辅助信息!E:E,辅助信息!G:G=G2975)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_xlfn._xlws.FILTER(辅助信息!E:E,辅助信息!G:G=G2976)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_xlfn._xlws.FILTER(辅助信息!E:E,辅助信息!G:G=G2977)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_xlfn._xlws.FILTER(辅助信息!E:E,辅助信息!G:G=G2978)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_xlfn._xlws.FILTER(辅助信息!E:E,辅助信息!G:G=G2979)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_xlfn._xlws.FILTER(辅助信息!E:E,辅助信息!G:G=G2980)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_xlfn._xlws.FILTER(辅助信息!E:E,辅助信息!G:G=G2981)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_xlfn._xlws.FILTER(辅助信息!E:E,辅助信息!G:G=G2982)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_xlfn._xlws.FILTER(辅助信息!E:E,辅助信息!G:G=G2983)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_xlfn._xlws.FILTER(辅助信息!E:E,辅助信息!G:G=G2984)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_xlfn._xlws.FILTER(辅助信息!E:E,辅助信息!G:G=G2985)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_xlfn._xlws.FILTER(辅助信息!E:E,辅助信息!G:G=G2986)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_xlfn._xlws.FILTER(辅助信息!E:E,辅助信息!G:G=G2987)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_xlfn._xlws.FILTER(辅助信息!E:E,辅助信息!G:G=G2988)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_xlfn._xlws.FILTER(辅助信息!E:E,辅助信息!G:G=G2989)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_xlfn._xlws.FILTER(辅助信息!E:E,辅助信息!G:G=G2990)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_xlfn._xlws.FILTER(辅助信息!E:E,辅助信息!G:G=G2991)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_xlfn._xlws.FILTER(辅助信息!E:E,辅助信息!G:G=G2992)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_xlfn._xlws.FILTER(辅助信息!E:E,辅助信息!G:G=G2993)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_xlfn._xlws.FILTER(辅助信息!E:E,辅助信息!G:G=G2994)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_xlfn._xlws.FILTER(辅助信息!E:E,辅助信息!G:G=G2995)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_xlfn._xlws.FILTER(辅助信息!E:E,辅助信息!G:G=G2996)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_xlfn._xlws.FILTER(辅助信息!E:E,辅助信息!G:G=G2997)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_xlfn._xlws.FILTER(辅助信息!E:E,辅助信息!G:G=G2998)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_xlfn._xlws.FILTER(辅助信息!E:E,辅助信息!G:G=G2999)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_xlfn._xlws.FILTER(辅助信息!E:E,辅助信息!G:G=G3000)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_xlfn._xlws.FILTER(辅助信息!E:E,辅助信息!G:G=G3001)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_xlfn._xlws.FILTER(辅助信息!E:E,辅助信息!G:G=G3002)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_xlfn._xlws.FILTER(辅助信息!E:E,辅助信息!G:G=G3003)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_xlfn._xlws.FILTER(辅助信息!E:E,辅助信息!G:G=G3004)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_xlfn._xlws.FILTER(辅助信息!E:E,辅助信息!G:G=G3005)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_xlfn._xlws.FILTER(辅助信息!E:E,辅助信息!G:G=G3006)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_xlfn._xlws.FILTER(辅助信息!E:E,辅助信息!G:G=G3007)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_xlfn._xlws.FILTER(辅助信息!E:E,辅助信息!G:G=G3008)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_xlfn._xlws.FILTER(辅助信息!E:E,辅助信息!G:G=G3009)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_xlfn._xlws.FILTER(辅助信息!E:E,辅助信息!G:G=G3010)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_xlfn._xlws.FILTER(辅助信息!E:E,辅助信息!G:G=G3011)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_xlfn._xlws.FILTER(辅助信息!E:E,辅助信息!G:G=G3012)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_xlfn._xlws.FILTER(辅助信息!E:E,辅助信息!G:G=G3013)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_xlfn._xlws.FILTER(辅助信息!E:E,辅助信息!G:G=G3014)</f>
        <v>商投建工达州中医药科技园-2工区-景观桥</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_xlfn._xlws.FILTER(辅助信息!E:E,辅助信息!G:G=G3015)</f>
        <v>商投建工达州中医药科技园-2工区-景观桥</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_xlfn._xlws.FILTER(辅助信息!E:E,辅助信息!G:G=G3016)</f>
        <v>商投建工达州中医药科技园-2工区-景观桥</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_xlfn._xlws.FILTER(辅助信息!E:E,辅助信息!G:G=G3017)</f>
        <v>商投建工达州中医药科技园-4工区-7号楼</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_xlfn._xlws.FILTER(辅助信息!E:E,辅助信息!G:G=G3018)</f>
        <v>商投建工达州中医药科技园-4工区-7号楼</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_xlfn._xlws.FILTER(辅助信息!E:E,辅助信息!G:G=G3019)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_xlfn._xlws.FILTER(辅助信息!E:E,辅助信息!G:G=G3020)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_xlfn._xlws.FILTER(辅助信息!E:E,辅助信息!G:G=G3021)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_xlfn._xlws.FILTER(辅助信息!E:E,辅助信息!G:G=G3022)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_xlfn._xlws.FILTER(辅助信息!E:E,辅助信息!G:G=G3023)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_xlfn._xlws.FILTER(辅助信息!E:E,辅助信息!G:G=G3024)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_xlfn._xlws.FILTER(辅助信息!E:E,辅助信息!G:G=G3025)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_xlfn._xlws.FILTER(辅助信息!E:E,辅助信息!G:G=G3026)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_xlfn._xlws.FILTER(辅助信息!E:E,辅助信息!G:G=G3027)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_xlfn._xlws.FILTER(辅助信息!E:E,辅助信息!G:G=G3028)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_xlfn._xlws.FILTER(辅助信息!E:E,辅助信息!G:G=G3029)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_xlfn._xlws.FILTER(辅助信息!E:E,辅助信息!G:G=G3030)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_xlfn._xlws.FILTER(辅助信息!E:E,辅助信息!G:G=G3031)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_xlfn._xlws.FILTER(辅助信息!E:E,辅助信息!G:G=G3032)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_xlfn._xlws.FILTER(辅助信息!E:E,辅助信息!G:G=G3033)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_xlfn._xlws.FILTER(辅助信息!E:E,辅助信息!G:G=G3034)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_xlfn._xlws.FILTER(辅助信息!E:E,辅助信息!G:G=G3035)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_xlfn._xlws.FILTER(辅助信息!E:E,辅助信息!G:G=G3036)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_xlfn._xlws.FILTER(辅助信息!E:E,辅助信息!G:G=G3037)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_xlfn._xlws.FILTER(辅助信息!E:E,辅助信息!G:G=G3038)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_xlfn._xlws.FILTER(辅助信息!E:E,辅助信息!G:G=G3039)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_xlfn._xlws.FILTER(辅助信息!E:E,辅助信息!G:G=G3040)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_xlfn._xlws.FILTER(辅助信息!E:E,辅助信息!G:G=G3041)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_xlfn._xlws.FILTER(辅助信息!E:E,辅助信息!G:G=G3042)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_xlfn._xlws.FILTER(辅助信息!E:E,辅助信息!G:G=G3043)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_xlfn._xlws.FILTER(辅助信息!E:E,辅助信息!G:G=G3044)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_xlfn._xlws.FILTER(辅助信息!E:E,辅助信息!G:G=G3045)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_xlfn._xlws.FILTER(辅助信息!E:E,辅助信息!G:G=G3046)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_xlfn._xlws.FILTER(辅助信息!E:E,辅助信息!G:G=G3047)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_xlfn._xlws.FILTER(辅助信息!E:E,辅助信息!G:G=G3048)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_xlfn._xlws.FILTER(辅助信息!E:E,辅助信息!G:G=G3049)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_xlfn._xlws.FILTER(辅助信息!E:E,辅助信息!G:G=G3050)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_xlfn._xlws.FILTER(辅助信息!E:E,辅助信息!G:G=G3051)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_xlfn._xlws.FILTER(辅助信息!E:E,辅助信息!G:G=G3052)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_xlfn._xlws.FILTER(辅助信息!E:E,辅助信息!G:G=G3053)</f>
        <v>五冶钢构宜宾高县月江镇建设项目-1</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_xlfn._xlws.FILTER(辅助信息!E:E,辅助信息!G:G=G3054)</f>
        <v>五冶钢构宜宾高县月江镇建设项目-1</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_xlfn._xlws.FILTER(辅助信息!E:E,辅助信息!G:G=G3055)</f>
        <v>五冶钢构宜宾高县月江镇建设项目-1</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_xlfn._xlws.FILTER(辅助信息!E:E,辅助信息!G:G=G3056)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_xlfn._xlws.FILTER(辅助信息!E:E,辅助信息!G:G=G3057)</f>
        <v>四川商建-射洪城乡一体化项目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_xlfn._xlws.FILTER(辅助信息!E:E,辅助信息!G:G=G3058)</f>
        <v>五冶钢构宜宾高县月江镇建设项目-1</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_xlfn._xlws.FILTER(辅助信息!E:E,辅助信息!G:G=G3059)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_xlfn._xlws.FILTER(辅助信息!E:E,辅助信息!G:G=G3060)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_xlfn._xlws.FILTER(辅助信息!E:E,辅助信息!G:G=G3061)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_xlfn._xlws.FILTER(辅助信息!E:E,辅助信息!G:G=G3062)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_xlfn._xlws.FILTER(辅助信息!E:E,辅助信息!G:G=G3063)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_xlfn._xlws.FILTER(辅助信息!E:E,辅助信息!G:G=G3064)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_xlfn._xlws.FILTER(辅助信息!E:E,辅助信息!G:G=G3065)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_xlfn._xlws.FILTER(辅助信息!E:E,辅助信息!G:G=G3066)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_xlfn._xlws.FILTER(辅助信息!E:E,辅助信息!G:G=G3067)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_xlfn._xlws.FILTER(辅助信息!E:E,辅助信息!G:G=G3068)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_xlfn._xlws.FILTER(辅助信息!E:E,辅助信息!G:G=G3069)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_xlfn._xlws.FILTER(辅助信息!E:E,辅助信息!G:G=G3070)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_xlfn._xlws.FILTER(辅助信息!E:E,辅助信息!G:G=G3071)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_xlfn._xlws.FILTER(辅助信息!E:E,辅助信息!G:G=G3072)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_xlfn._xlws.FILTER(辅助信息!E:E,辅助信息!G:G=G3073)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_xlfn._xlws.FILTER(辅助信息!E:E,辅助信息!G:G=G3074)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_xlfn._xlws.FILTER(辅助信息!E:E,辅助信息!G:G=G3075)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_xlfn._xlws.FILTER(辅助信息!E:E,辅助信息!G:G=G3076)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_xlfn._xlws.FILTER(辅助信息!E:E,辅助信息!G:G=G3077)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_xlfn._xlws.FILTER(辅助信息!E:E,辅助信息!G:G=G3078)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_xlfn._xlws.FILTER(辅助信息!E:E,辅助信息!G:G=G3079)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_xlfn._xlws.FILTER(辅助信息!E:E,辅助信息!G:G=G3080)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_xlfn._xlws.FILTER(辅助信息!E:E,辅助信息!G:G=G3081)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_xlfn._xlws.FILTER(辅助信息!E:E,辅助信息!G:G=G3082)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_xlfn._xlws.FILTER(辅助信息!E:E,辅助信息!G:G=G3083)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_xlfn._xlws.FILTER(辅助信息!E:E,辅助信息!G:G=G3084)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_xlfn._xlws.FILTER(辅助信息!E:E,辅助信息!G:G=G3085)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_xlfn._xlws.FILTER(辅助信息!E:E,辅助信息!G:G=G3086)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_xlfn._xlws.FILTER(辅助信息!E:E,辅助信息!G:G=G3087)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_xlfn._xlws.FILTER(辅助信息!E:E,辅助信息!G:G=G3088)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_xlfn._xlws.FILTER(辅助信息!E:E,辅助信息!G:G=G3089)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_xlfn._xlws.FILTER(辅助信息!E:E,辅助信息!G:G=G3090)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_xlfn._xlws.FILTER(辅助信息!E:E,辅助信息!G:G=G3091)</f>
        <v>五冶钢构宜宾高县月江镇建设项目-1</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_xlfn._xlws.FILTER(辅助信息!E:E,辅助信息!G:G=G3092)</f>
        <v>五冶钢构宜宾高县月江镇建设项目-1</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_xlfn._xlws.FILTER(辅助信息!E:E,辅助信息!G:G=G3093)</f>
        <v>五冶钢构宜宾高县月江镇建设项目-1</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_xlfn._xlws.FILTER(辅助信息!E:E,辅助信息!G:G=G3094)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_xlfn._xlws.FILTER(辅助信息!E:E,辅助信息!G:G=G3095)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_xlfn._xlws.FILTER(辅助信息!E:E,辅助信息!G:G=G3096)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_xlfn._xlws.FILTER(辅助信息!E:E,辅助信息!G:G=G3097)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_xlfn._xlws.FILTER(辅助信息!E:E,辅助信息!G:G=G3098)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_xlfn._xlws.FILTER(辅助信息!E:E,辅助信息!G:G=G3099)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_xlfn._xlws.FILTER(辅助信息!E:E,辅助信息!G:G=G3100)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_xlfn._xlws.FILTER(辅助信息!E:E,辅助信息!G:G=G3101)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_xlfn._xlws.FILTER(辅助信息!E:E,辅助信息!G:G=G3102)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_xlfn._xlws.FILTER(辅助信息!E:E,辅助信息!G:G=G3103)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_xlfn._xlws.FILTER(辅助信息!E:E,辅助信息!G:G=G3104)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_xlfn._xlws.FILTER(辅助信息!E:E,辅助信息!G:G=G3105)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_xlfn._xlws.FILTER(辅助信息!E:E,辅助信息!G:G=G3106)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_xlfn._xlws.FILTER(辅助信息!E:E,辅助信息!G:G=G3107)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_xlfn._xlws.FILTER(辅助信息!E:E,辅助信息!G:G=G3108)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_xlfn._xlws.FILTER(辅助信息!E:E,辅助信息!G:G=G3109)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_xlfn._xlws.FILTER(辅助信息!E:E,辅助信息!G:G=G3110)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_xlfn._xlws.FILTER(辅助信息!E:E,辅助信息!G:G=G3111)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_xlfn._xlws.FILTER(辅助信息!E:E,辅助信息!G:G=G3112)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_xlfn._xlws.FILTER(辅助信息!E:E,辅助信息!G:G=G3113)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_xlfn._xlws.FILTER(辅助信息!E:E,辅助信息!G:G=G3114)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_xlfn._xlws.FILTER(辅助信息!E:E,辅助信息!G:G=G3115)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_xlfn._xlws.FILTER(辅助信息!E:E,辅助信息!G:G=G3116)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_xlfn._xlws.FILTER(辅助信息!E:E,辅助信息!G:G=G3117)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_xlfn._xlws.FILTER(辅助信息!E:E,辅助信息!G:G=G3118)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_xlfn._xlws.FILTER(辅助信息!E:E,辅助信息!G:G=G3119)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_xlfn._xlws.FILTER(辅助信息!E:E,辅助信息!G:G=G3120)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_xlfn._xlws.FILTER(辅助信息!E:E,辅助信息!G:G=G3121)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_xlfn._xlws.FILTER(辅助信息!E:E,辅助信息!G:G=G3122)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_xlfn._xlws.FILTER(辅助信息!E:E,辅助信息!G:G=G3123)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_xlfn._xlws.FILTER(辅助信息!E:E,辅助信息!G:G=G3124)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_xlfn._xlws.FILTER(辅助信息!E:E,辅助信息!G:G=G3125)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_xlfn._xlws.FILTER(辅助信息!E:E,辅助信息!G:G=G3126)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_xlfn._xlws.FILTER(辅助信息!E:E,辅助信息!G:G=G3127)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_xlfn._xlws.FILTER(辅助信息!E:E,辅助信息!G:G=G3128)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_xlfn._xlws.FILTER(辅助信息!E:E,辅助信息!G:G=G3129)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_xlfn._xlws.FILTER(辅助信息!E:E,辅助信息!G:G=G3130)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_xlfn._xlws.FILTER(辅助信息!E:E,辅助信息!G:G=G3131)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_xlfn._xlws.FILTER(辅助信息!E:E,辅助信息!G:G=G3132)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_xlfn._xlws.FILTER(辅助信息!E:E,辅助信息!G:G=G3133)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_xlfn._xlws.FILTER(辅助信息!E:E,辅助信息!G:G=G3134)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_xlfn._xlws.FILTER(辅助信息!E:E,辅助信息!G:G=G3135)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_xlfn._xlws.FILTER(辅助信息!E:E,辅助信息!G:G=G3136)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_xlfn._xlws.FILTER(辅助信息!E:E,辅助信息!G:G=G3137)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_xlfn._xlws.FILTER(辅助信息!E:E,辅助信息!G:G=G3138)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_xlfn._xlws.FILTER(辅助信息!E:E,辅助信息!G:G=G3139)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_xlfn._xlws.FILTER(辅助信息!E:E,辅助信息!G:G=G3140)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_xlfn._xlws.FILTER(辅助信息!E:E,辅助信息!G:G=G3141)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_xlfn._xlws.FILTER(辅助信息!E:E,辅助信息!G:G=G3142)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_xlfn._xlws.FILTER(辅助信息!E:E,辅助信息!G:G=G3143)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_xlfn._xlws.FILTER(辅助信息!E:E,辅助信息!G:G=G3144)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_xlfn._xlws.FILTER(辅助信息!E:E,辅助信息!G:G=G3145)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_xlfn._xlws.FILTER(辅助信息!E:E,辅助信息!G:G=G3146)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_xlfn._xlws.FILTER(辅助信息!E:E,辅助信息!G:G=G3147)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_xlfn._xlws.FILTER(辅助信息!E:E,辅助信息!G:G=G3148)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_xlfn._xlws.FILTER(辅助信息!E:E,辅助信息!G:G=G3149)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_xlfn._xlws.FILTER(辅助信息!E:E,辅助信息!G:G=G3150)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_xlfn._xlws.FILTER(辅助信息!E:E,辅助信息!G:G=G3151)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_xlfn._xlws.FILTER(辅助信息!E:E,辅助信息!G:G=G3152)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_xlfn._xlws.FILTER(辅助信息!E:E,辅助信息!G:G=G3153)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_xlfn._xlws.FILTER(辅助信息!E:E,辅助信息!G:G=G3154)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_xlfn._xlws.FILTER(辅助信息!E:E,辅助信息!G:G=G3155)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_xlfn._xlws.FILTER(辅助信息!E:E,辅助信息!G:G=G3156)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_xlfn._xlws.FILTER(辅助信息!E:E,辅助信息!G:G=G3157)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_xlfn._xlws.FILTER(辅助信息!E:E,辅助信息!G:G=G3158)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_xlfn._xlws.FILTER(辅助信息!E:E,辅助信息!G:G=G3159)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_xlfn._xlws.FILTER(辅助信息!E:E,辅助信息!G:G=G3160)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_xlfn._xlws.FILTER(辅助信息!E:E,辅助信息!G:G=G3161)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_xlfn._xlws.FILTER(辅助信息!E:E,辅助信息!G:G=G3162)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_xlfn._xlws.FILTER(辅助信息!E:E,辅助信息!G:G=G3163)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_xlfn._xlws.FILTER(辅助信息!E:E,辅助信息!G:G=G3164)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_xlfn._xlws.FILTER(辅助信息!E:E,辅助信息!G:G=G3165)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_xlfn._xlws.FILTER(辅助信息!E:E,辅助信息!G:G=G3166)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_xlfn._xlws.FILTER(辅助信息!E:E,辅助信息!G:G=G3167)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_xlfn._xlws.FILTER(辅助信息!E:E,辅助信息!G:G=G3168)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_xlfn._xlws.FILTER(辅助信息!E:E,辅助信息!G:G=G3169)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_xlfn._xlws.FILTER(辅助信息!E:E,辅助信息!G:G=G3170)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_xlfn._xlws.FILTER(辅助信息!E:E,辅助信息!G:G=G3171)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_xlfn._xlws.FILTER(辅助信息!E:E,辅助信息!G:G=G3172)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_xlfn._xlws.FILTER(辅助信息!E:E,辅助信息!G:G=G3173)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_xlfn._xlws.FILTER(辅助信息!E:E,辅助信息!G:G=G3174)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_xlfn._xlws.FILTER(辅助信息!E:E,辅助信息!G:G=G3175)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_xlfn._xlws.FILTER(辅助信息!E:E,辅助信息!G:G=G3176)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_xlfn._xlws.FILTER(辅助信息!E:E,辅助信息!G:G=G3177)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_xlfn._xlws.FILTER(辅助信息!E:E,辅助信息!G:G=G3178)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_xlfn._xlws.FILTER(辅助信息!E:E,辅助信息!G:G=G3179)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_xlfn._xlws.FILTER(辅助信息!E:E,辅助信息!G:G=G3180)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_xlfn._xlws.FILTER(辅助信息!E:E,辅助信息!G:G=G3181)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_xlfn._xlws.FILTER(辅助信息!E:E,辅助信息!G:G=G3182)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_xlfn._xlws.FILTER(辅助信息!E:E,辅助信息!G:G=G3183)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_xlfn._xlws.FILTER(辅助信息!E:E,辅助信息!G:G=G3184)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_xlfn._xlws.FILTER(辅助信息!E:E,辅助信息!G:G=G3185)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_xlfn._xlws.FILTER(辅助信息!E:E,辅助信息!G:G=G3186)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_xlfn._xlws.FILTER(辅助信息!E:E,辅助信息!G:G=G3187)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_xlfn._xlws.FILTER(辅助信息!E:E,辅助信息!G:G=G3188)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_xlfn._xlws.FILTER(辅助信息!E:E,辅助信息!G:G=G3189)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_xlfn._xlws.FILTER(辅助信息!E:E,辅助信息!G:G=G3190)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_xlfn._xlws.FILTER(辅助信息!E:E,辅助信息!G:G=G3191)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_xlfn._xlws.FILTER(辅助信息!E:E,辅助信息!G:G=G3192)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_xlfn._xlws.FILTER(辅助信息!E:E,辅助信息!G:G=G3193)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_xlfn._xlws.FILTER(辅助信息!E:E,辅助信息!G:G=G3194)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_xlfn._xlws.FILTER(辅助信息!E:E,辅助信息!G:G=G3195)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_xlfn._xlws.FILTER(辅助信息!E:E,辅助信息!G:G=G3196)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_xlfn._xlws.FILTER(辅助信息!E:E,辅助信息!G:G=G3197)</f>
        <v>宜宾兴港三江新区长江工业园建设项目-3#8#土建</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_xlfn._xlws.FILTER(辅助信息!E:E,辅助信息!G:G=G3198)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_xlfn._xlws.FILTER(辅助信息!E:E,辅助信息!G:G=G3199)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_xlfn._xlws.FILTER(辅助信息!E:E,辅助信息!G:G=G3200)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_xlfn._xlws.FILTER(辅助信息!E:E,辅助信息!G:G=G3201)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_xlfn._xlws.FILTER(辅助信息!E:E,辅助信息!G:G=G3202)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_xlfn._xlws.FILTER(辅助信息!E:E,辅助信息!G:G=G3203)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_xlfn._xlws.FILTER(辅助信息!E:E,辅助信息!G:G=G3204)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_xlfn._xlws.FILTER(辅助信息!E:E,辅助信息!G:G=G3205)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_xlfn._xlws.FILTER(辅助信息!E:E,辅助信息!G:G=G3206)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_xlfn._xlws.FILTER(辅助信息!E:E,辅助信息!G:G=G3207)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_xlfn._xlws.FILTER(辅助信息!E:E,辅助信息!G:G=G3208)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_xlfn._xlws.FILTER(辅助信息!E:E,辅助信息!G:G=G3209)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_xlfn._xlws.FILTER(辅助信息!E:E,辅助信息!G:G=G3210)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_xlfn._xlws.FILTER(辅助信息!E:E,辅助信息!G:G=G3211)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_xlfn._xlws.FILTER(辅助信息!E:E,辅助信息!G:G=G3212)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_xlfn._xlws.FILTER(辅助信息!E:E,辅助信息!G:G=G3213)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_xlfn._xlws.FILTER(辅助信息!E:E,辅助信息!G:G=G3214)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_xlfn._xlws.FILTER(辅助信息!E:E,辅助信息!G:G=G3215)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_xlfn._xlws.FILTER(辅助信息!E:E,辅助信息!G:G=G3216)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_xlfn._xlws.FILTER(辅助信息!E:E,辅助信息!G:G=G3217)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_xlfn._xlws.FILTER(辅助信息!E:E,辅助信息!G:G=G3218)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_xlfn._xlws.FILTER(辅助信息!E:E,辅助信息!G:G=G3219)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_xlfn._xlws.FILTER(辅助信息!E:E,辅助信息!G:G=G3220)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_xlfn._xlws.FILTER(辅助信息!E:E,辅助信息!G:G=G3221)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_xlfn._xlws.FILTER(辅助信息!E:E,辅助信息!G:G=G3222)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_xlfn._xlws.FILTER(辅助信息!E:E,辅助信息!G:G=G3223)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_xlfn._xlws.FILTER(辅助信息!E:E,辅助信息!G:G=G3224)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_xlfn._xlws.FILTER(辅助信息!E:E,辅助信息!G:G=G3225)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_xlfn._xlws.FILTER(辅助信息!E:E,辅助信息!G:G=G3226)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_xlfn._xlws.FILTER(辅助信息!E:E,辅助信息!G:G=G3227)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_xlfn._xlws.FILTER(辅助信息!E:E,辅助信息!G:G=G3228)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_xlfn._xlws.FILTER(辅助信息!E:E,辅助信息!G:G=G3229)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_xlfn._xlws.FILTER(辅助信息!E:E,辅助信息!G:G=G3230)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_xlfn._xlws.FILTER(辅助信息!E:E,辅助信息!G:G=G3231)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_xlfn._xlws.FILTER(辅助信息!E:E,辅助信息!G:G=G3232)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_xlfn._xlws.FILTER(辅助信息!E:E,辅助信息!G:G=G3233)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_xlfn._xlws.FILTER(辅助信息!E:E,辅助信息!G:G=G3234)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_xlfn._xlws.FILTER(辅助信息!E:E,辅助信息!G:G=G3235)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_xlfn._xlws.FILTER(辅助信息!E:E,辅助信息!G:G=G3236)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_xlfn._xlws.FILTER(辅助信息!E:E,辅助信息!G:G=G3237)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_xlfn._xlws.FILTER(辅助信息!E:E,辅助信息!G:G=G3238)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_xlfn._xlws.FILTER(辅助信息!E:E,辅助信息!G:G=G3239)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_xlfn._xlws.FILTER(辅助信息!E:E,辅助信息!G:G=G3240)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_xlfn._xlws.FILTER(辅助信息!E:E,辅助信息!G:G=G3241)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_xlfn._xlws.FILTER(辅助信息!E:E,辅助信息!G:G=G3242)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_xlfn._xlws.FILTER(辅助信息!E:E,辅助信息!G:G=G3243)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_xlfn._xlws.FILTER(辅助信息!E:E,辅助信息!G:G=G3244)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_xlfn._xlws.FILTER(辅助信息!E:E,辅助信息!G:G=G3245)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_xlfn._xlws.FILTER(辅助信息!E:E,辅助信息!G:G=G3246)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_xlfn._xlws.FILTER(辅助信息!E:E,辅助信息!G:G=G3247)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_xlfn._xlws.FILTER(辅助信息!E:E,辅助信息!G:G=G3248)</f>
        <v>达州市公共卫生临床医疗中心项目-一标-1号制作房</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_xlfn._xlws.FILTER(辅助信息!E:E,辅助信息!G:G=G3249)</f>
        <v>达州市公共卫生临床医疗中心项目-一标-1号制作房</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_xlfn._xlws.FILTER(辅助信息!E:E,辅助信息!G:G=G3250)</f>
        <v>达州市公共卫生临床医疗中心项目-一标-1号制作房</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_xlfn._xlws.FILTER(辅助信息!E:E,辅助信息!G:G=G3251)</f>
        <v>达州市公共卫生临床医疗中心项目-一标-1号制作房</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_xlfn._xlws.FILTER(辅助信息!E:E,辅助信息!G:G=G3252)</f>
        <v>五冶钢构医学科学产业园建设项目房建一部-四标（3-7）</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_xlfn._xlws.FILTER(辅助信息!E:E,辅助信息!G:G=G3253)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_xlfn._xlws.FILTER(辅助信息!E:E,辅助信息!G:G=G3254)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_xlfn._xlws.FILTER(辅助信息!E:E,辅助信息!G:G=G3255)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_xlfn._xlws.FILTER(辅助信息!E:E,辅助信息!G:G=G3256)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_xlfn._xlws.FILTER(辅助信息!E:E,辅助信息!G:G=G3257)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_xlfn._xlws.FILTER(辅助信息!E:E,辅助信息!G:G=G3258)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_xlfn._xlws.FILTER(辅助信息!E:E,辅助信息!G:G=G3259)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_xlfn._xlws.FILTER(辅助信息!E:E,辅助信息!G:G=G3260)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_xlfn._xlws.FILTER(辅助信息!E:E,辅助信息!G:G=G3261)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_xlfn._xlws.FILTER(辅助信息!E:E,辅助信息!G:G=G3262)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_xlfn._xlws.FILTER(辅助信息!E:E,辅助信息!G:G=G3263)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_xlfn._xlws.FILTER(辅助信息!E:E,辅助信息!G:G=G3264)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_xlfn._xlws.FILTER(辅助信息!E:E,辅助信息!G:G=G3265)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_xlfn._xlws.FILTER(辅助信息!E:E,辅助信息!G:G=G3266)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_xlfn._xlws.FILTER(辅助信息!E:E,辅助信息!G:G=G3267)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_xlfn._xlws.FILTER(辅助信息!E:E,辅助信息!G:G=G3268)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_xlfn._xlws.FILTER(辅助信息!E:E,辅助信息!G:G=G3269)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_xlfn._xlws.FILTER(辅助信息!E:E,辅助信息!G:G=G3270)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_xlfn._xlws.FILTER(辅助信息!E:E,辅助信息!G:G=G3271)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_xlfn._xlws.FILTER(辅助信息!E:E,辅助信息!G:G=G3272)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_xlfn._xlws.FILTER(辅助信息!E:E,辅助信息!G:G=G3273)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_xlfn._xlws.FILTER(辅助信息!E:E,辅助信息!G:G=G3274)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_xlfn._xlws.FILTER(辅助信息!E:E,辅助信息!G:G=G3275)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_xlfn._xlws.FILTER(辅助信息!E:E,辅助信息!G:G=G3276)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_xlfn._xlws.FILTER(辅助信息!E:E,辅助信息!G:G=G3277)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_xlfn._xlws.FILTER(辅助信息!E:E,辅助信息!G:G=G3278)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_xlfn._xlws.FILTER(辅助信息!E:E,辅助信息!G:G=G3279)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_xlfn._xlws.FILTER(辅助信息!E:E,辅助信息!G:G=G3280)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_xlfn._xlws.FILTER(辅助信息!E:E,辅助信息!G:G=G3281)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_xlfn._xlws.FILTER(辅助信息!E:E,辅助信息!G:G=G3282)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_xlfn._xlws.FILTER(辅助信息!E:E,辅助信息!G:G=G3283)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_xlfn._xlws.FILTER(辅助信息!E:E,辅助信息!G:G=G3284)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_xlfn._xlws.FILTER(辅助信息!E:E,辅助信息!G:G=G3285)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_xlfn._xlws.FILTER(辅助信息!E:E,辅助信息!G:G=G3286)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_xlfn._xlws.FILTER(辅助信息!E:E,辅助信息!G:G=G3287)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_xlfn._xlws.FILTER(辅助信息!E:E,辅助信息!G:G=G3288)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_xlfn._xlws.FILTER(辅助信息!E:E,辅助信息!G:G=G3289)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_xlfn._xlws.FILTER(辅助信息!E:E,辅助信息!G:G=G3290)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_xlfn._xlws.FILTER(辅助信息!E:E,辅助信息!G:G=G3291)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_xlfn._xlws.FILTER(辅助信息!E:E,辅助信息!G:G=G3292)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_xlfn._xlws.FILTER(辅助信息!E:E,辅助信息!G:G=G3293)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_xlfn._xlws.FILTER(辅助信息!E:E,辅助信息!G:G=G3294)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_xlfn._xlws.FILTER(辅助信息!E:E,辅助信息!G:G=G3295)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_xlfn._xlws.FILTER(辅助信息!E:E,辅助信息!G:G=G3296)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_xlfn._xlws.FILTER(辅助信息!E:E,辅助信息!G:G=G3297)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_xlfn._xlws.FILTER(辅助信息!E:E,辅助信息!G:G=G3298)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_xlfn._xlws.FILTER(辅助信息!E:E,辅助信息!G:G=G3299)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_xlfn._xlws.FILTER(辅助信息!E:E,辅助信息!G:G=G3300)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_xlfn._xlws.FILTER(辅助信息!E:E,辅助信息!G:G=G3301)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_xlfn._xlws.FILTER(辅助信息!E:E,辅助信息!G:G=G3302)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_xlfn._xlws.FILTER(辅助信息!E:E,辅助信息!G:G=G3303)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_xlfn._xlws.FILTER(辅助信息!E:E,辅助信息!G:G=G3304)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_xlfn._xlws.FILTER(辅助信息!E:E,辅助信息!G:G=G3305)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_xlfn._xlws.FILTER(辅助信息!E:E,辅助信息!G:G=G3306)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_xlfn._xlws.FILTER(辅助信息!E:E,辅助信息!G:G=G3307)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_xlfn._xlws.FILTER(辅助信息!E:E,辅助信息!G:G=G3308)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_xlfn._xlws.FILTER(辅助信息!E:E,辅助信息!G:G=G3309)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_xlfn._xlws.FILTER(辅助信息!E:E,辅助信息!G:G=G3310)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_xlfn._xlws.FILTER(辅助信息!E:E,辅助信息!G:G=G3311)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_xlfn._xlws.FILTER(辅助信息!E:E,辅助信息!G:G=G3312)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_xlfn._xlws.FILTER(辅助信息!E:E,辅助信息!G:G=G3313)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_xlfn._xlws.FILTER(辅助信息!E:E,辅助信息!G:G=G3314)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_xlfn._xlws.FILTER(辅助信息!E:E,辅助信息!G:G=G3315)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_xlfn._xlws.FILTER(辅助信息!E:E,辅助信息!G:G=G3316)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_xlfn._xlws.FILTER(辅助信息!E:E,辅助信息!G:G=G3317)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_xlfn._xlws.FILTER(辅助信息!E:E,辅助信息!G:G=G3318)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_xlfn._xlws.FILTER(辅助信息!E:E,辅助信息!G:G=G3319)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_xlfn._xlws.FILTER(辅助信息!E:E,辅助信息!G:G=G3320)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_xlfn._xlws.FILTER(辅助信息!E:E,辅助信息!G:G=G3321)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_xlfn._xlws.FILTER(辅助信息!E:E,辅助信息!G:G=G3322)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_xlfn._xlws.FILTER(辅助信息!E:E,辅助信息!G:G=G3323)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_xlfn._xlws.FILTER(辅助信息!E:E,辅助信息!G:G=G3324)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_xlfn._xlws.FILTER(辅助信息!E:E,辅助信息!G:G=G3325)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_xlfn._xlws.FILTER(辅助信息!E:E,辅助信息!G:G=G3326)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_xlfn._xlws.FILTER(辅助信息!E:E,辅助信息!G:G=G3327)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_xlfn._xlws.FILTER(辅助信息!E:E,辅助信息!G:G=G3328)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_xlfn._xlws.FILTER(辅助信息!E:E,辅助信息!G:G=G3329)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_xlfn._xlws.FILTER(辅助信息!E:E,辅助信息!G:G=G3330)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_xlfn._xlws.FILTER(辅助信息!E:E,辅助信息!G:G=G3331)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_xlfn._xlws.FILTER(辅助信息!E:E,辅助信息!G:G=G3332)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_xlfn._xlws.FILTER(辅助信息!E:E,辅助信息!G:G=G3333)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_xlfn._xlws.FILTER(辅助信息!E:E,辅助信息!G:G=G3334)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_xlfn._xlws.FILTER(辅助信息!E:E,辅助信息!G:G=G3335)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_xlfn._xlws.FILTER(辅助信息!E:E,辅助信息!G:G=G3336)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_xlfn._xlws.FILTER(辅助信息!E:E,辅助信息!G:G=G3337)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_xlfn._xlws.FILTER(辅助信息!E:E,辅助信息!G:G=G3338)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_xlfn._xlws.FILTER(辅助信息!E:E,辅助信息!G:G=G3339)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_xlfn._xlws.FILTER(辅助信息!E:E,辅助信息!G:G=G3340)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_xlfn._xlws.FILTER(辅助信息!E:E,辅助信息!G:G=G3341)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_xlfn._xlws.FILTER(辅助信息!E:E,辅助信息!G:G=G3342)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_xlfn._xlws.FILTER(辅助信息!E:E,辅助信息!G:G=G3343)</f>
        <v>宜宾兴港三江新区长江工业园建设项目-M2-4#厂房</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_xlfn._xlws.FILTER(辅助信息!E:E,辅助信息!G:G=G3344)</f>
        <v>宜宾兴港三江新区长江工业园建设项目-M2-2#厂房</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_xlfn._xlws.FILTER(辅助信息!E:E,辅助信息!G:G=G3345)</f>
        <v>宜宾兴港三江新区长江工业园建设项目-M2-5#厂房</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_xlfn._xlws.FILTER(辅助信息!E:E,辅助信息!G:G=G3346)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_xlfn._xlws.FILTER(辅助信息!E:E,辅助信息!G:G=G3347)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_xlfn._xlws.FILTER(辅助信息!E:E,辅助信息!G:G=G3348)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_xlfn._xlws.FILTER(辅助信息!E:E,辅助信息!G:G=G3349)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_xlfn._xlws.FILTER(辅助信息!E:E,辅助信息!G:G=G3350)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_xlfn._xlws.FILTER(辅助信息!E:E,辅助信息!G:G=G3351)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_xlfn._xlws.FILTER(辅助信息!E:E,辅助信息!G:G=G3352)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_xlfn._xlws.FILTER(辅助信息!E:E,辅助信息!G:G=G3353)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_xlfn._xlws.FILTER(辅助信息!E:E,辅助信息!G:G=G3354)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_xlfn._xlws.FILTER(辅助信息!E:E,辅助信息!G:G=G3355)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_xlfn._xlws.FILTER(辅助信息!E:E,辅助信息!G:G=G3356)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_xlfn._xlws.FILTER(辅助信息!E:E,辅助信息!G:G=G3357)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_xlfn._xlws.FILTER(辅助信息!E:E,辅助信息!G:G=G3358)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_xlfn._xlws.FILTER(辅助信息!E:E,辅助信息!G:G=G3359)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_xlfn._xlws.FILTER(辅助信息!E:E,辅助信息!G:G=G3360)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_xlfn._xlws.FILTER(辅助信息!E:E,辅助信息!G:G=G3361)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_xlfn._xlws.FILTER(辅助信息!E:E,辅助信息!G:G=G3362)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_xlfn._xlws.FILTER(辅助信息!E:E,辅助信息!G:G=G3363)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_xlfn._xlws.FILTER(辅助信息!E:E,辅助信息!G:G=G3364)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_xlfn._xlws.FILTER(辅助信息!E:E,辅助信息!G:G=G3365)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_xlfn._xlws.FILTER(辅助信息!E:E,辅助信息!G:G=G3366)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_xlfn._xlws.FILTER(辅助信息!E:E,辅助信息!G:G=G3367)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_xlfn._xlws.FILTER(辅助信息!E:E,辅助信息!G:G=G3368)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_xlfn._xlws.FILTER(辅助信息!E:E,辅助信息!G:G=G3369)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_xlfn._xlws.FILTER(辅助信息!E:E,辅助信息!G:G=G3370)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_xlfn._xlws.FILTER(辅助信息!E:E,辅助信息!G:G=G3371)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_xlfn._xlws.FILTER(辅助信息!E:E,辅助信息!G:G=G3372)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_xlfn._xlws.FILTER(辅助信息!E:E,辅助信息!G:G=G3373)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_xlfn._xlws.FILTER(辅助信息!E:E,辅助信息!G:G=G3374)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_xlfn._xlws.FILTER(辅助信息!E:E,辅助信息!G:G=G3375)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_xlfn._xlws.FILTER(辅助信息!E:E,辅助信息!G:G=G3376)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_xlfn._xlws.FILTER(辅助信息!E:E,辅助信息!G:G=G3377)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_xlfn._xlws.FILTER(辅助信息!E:E,辅助信息!G:G=G3378)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_xlfn._xlws.FILTER(辅助信息!E:E,辅助信息!G:G=G3379)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_xlfn._xlws.FILTER(辅助信息!E:E,辅助信息!G:G=G3380)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_xlfn._xlws.FILTER(辅助信息!E:E,辅助信息!G:G=G3381)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_xlfn._xlws.FILTER(辅助信息!E:E,辅助信息!G:G=G3382)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_xlfn._xlws.FILTER(辅助信息!E:E,辅助信息!G:G=G3383)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_xlfn._xlws.FILTER(辅助信息!E:E,辅助信息!G:G=G3384)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_xlfn._xlws.FILTER(辅助信息!E:E,辅助信息!G:G=G3385)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_xlfn._xlws.FILTER(辅助信息!E:E,辅助信息!G:G=G3386)</f>
        <v>五冶钢构宜宾高县月江镇建设项目-1</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_xlfn._xlws.FILTER(辅助信息!E:E,辅助信息!G:G=G3387)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_xlfn._xlws.FILTER(辅助信息!E:E,辅助信息!G:G=G3388)</f>
        <v>五冶钢构宜宾高县月江镇建设项目-308亩平场项目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_xlfn._xlws.FILTER(辅助信息!E:E,辅助信息!G:G=G3389)</f>
        <v>五冶钢构宜宾高县月江镇建设项目-308亩平场项目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_xlfn._xlws.FILTER(辅助信息!E:E,辅助信息!G:G=G3390)</f>
        <v>五冶钢构宜宾高县月江镇建设项目-308亩平场项目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_xlfn._xlws.FILTER(辅助信息!E:E,辅助信息!G:G=G3391)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_xlfn._xlws.FILTER(辅助信息!E:E,辅助信息!G:G=G3392)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_xlfn._xlws.FILTER(辅助信息!E:E,辅助信息!G:G=G3393)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_xlfn._xlws.FILTER(辅助信息!E:E,辅助信息!G:G=G3394)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_xlfn._xlws.FILTER(辅助信息!E:E,辅助信息!G:G=G3395)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_xlfn._xlws.FILTER(辅助信息!E:E,辅助信息!G:G=G3396)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_xlfn._xlws.FILTER(辅助信息!E:E,辅助信息!G:G=G3397)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_xlfn._xlws.FILTER(辅助信息!E:E,辅助信息!G:G=G3398)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_xlfn._xlws.FILTER(辅助信息!E:E,辅助信息!G:G=G3399)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_xlfn._xlws.FILTER(辅助信息!E:E,辅助信息!G:G=G3400)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_xlfn._xlws.FILTER(辅助信息!E:E,辅助信息!G:G=G3401)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_xlfn._xlws.FILTER(辅助信息!E:E,辅助信息!G:G=G3402)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_xlfn._xlws.FILTER(辅助信息!E:E,辅助信息!G:G=G3403)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_xlfn._xlws.FILTER(辅助信息!E:E,辅助信息!G:G=G3404)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_xlfn._xlws.FILTER(辅助信息!E:E,辅助信息!G:G=G3405)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_xlfn._xlws.FILTER(辅助信息!E:E,辅助信息!G:G=G3406)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_xlfn._xlws.FILTER(辅助信息!E:E,辅助信息!G:G=G3407)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_xlfn._xlws.FILTER(辅助信息!E:E,辅助信息!G:G=G3408)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_xlfn._xlws.FILTER(辅助信息!E:E,辅助信息!G:G=G3409)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_xlfn._xlws.FILTER(辅助信息!E:E,辅助信息!G:G=G3410)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_xlfn._xlws.FILTER(辅助信息!E:E,辅助信息!G:G=G3411)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_xlfn._xlws.FILTER(辅助信息!E:E,辅助信息!G:G=G3412)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_xlfn._xlws.FILTER(辅助信息!E:E,辅助信息!G:G=G3413)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_xlfn._xlws.FILTER(辅助信息!E:E,辅助信息!G:G=G3414)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_xlfn._xlws.FILTER(辅助信息!E:E,辅助信息!G:G=G3415)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_xlfn._xlws.FILTER(辅助信息!E:E,辅助信息!G:G=G3416)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_xlfn._xlws.FILTER(辅助信息!E:E,辅助信息!G:G=G3417)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_xlfn._xlws.FILTER(辅助信息!E:E,辅助信息!G:G=G3418)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_xlfn._xlws.FILTER(辅助信息!E:E,辅助信息!G:G=G3419)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_xlfn._xlws.FILTER(辅助信息!E:E,辅助信息!G:G=G3420)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_xlfn._xlws.FILTER(辅助信息!E:E,辅助信息!G:G=G3421)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_xlfn._xlws.FILTER(辅助信息!E:E,辅助信息!G:G=G3422)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_xlfn._xlws.FILTER(辅助信息!E:E,辅助信息!G:G=G3423)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_xlfn._xlws.FILTER(辅助信息!E:E,辅助信息!G:G=G3424)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_xlfn._xlws.FILTER(辅助信息!E:E,辅助信息!G:G=G3425)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_xlfn._xlws.FILTER(辅助信息!E:E,辅助信息!G:G=G3426)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_xlfn._xlws.FILTER(辅助信息!E:E,辅助信息!G:G=G3427)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_xlfn._xlws.FILTER(辅助信息!E:E,辅助信息!G:G=G3428)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_xlfn._xlws.FILTER(辅助信息!E:E,辅助信息!G:G=G3429)</f>
        <v>商投建工达州中医药科技园-4工区-11号楼</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_xlfn._xlws.FILTER(辅助信息!E:E,辅助信息!G:G=G3430)</f>
        <v>商投建工达州中医药科技园-4工区-11号楼</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_xlfn._xlws.FILTER(辅助信息!E:E,辅助信息!G:G=G3431)</f>
        <v>商投建工达州中医药科技园-4工区-11号楼</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_xlfn._xlws.FILTER(辅助信息!E:E,辅助信息!G:G=G3432)</f>
        <v>商投建工达州中医药科技园-4工区-11号楼</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_xlfn._xlws.FILTER(辅助信息!E:E,辅助信息!G:G=G3433)</f>
        <v>商投建工达州中医药科技园-2工区-12号楼</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_xlfn._xlws.FILTER(辅助信息!E:E,辅助信息!G:G=G3434)</f>
        <v>商投建工达州中医药科技园-2工区-12号楼</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_xlfn._xlws.FILTER(辅助信息!E:E,辅助信息!G:G=G3435)</f>
        <v>商投建工达州中医药科技园-2工区-12号楼</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_xlfn._xlws.FILTER(辅助信息!E:E,辅助信息!G:G=G3436)</f>
        <v>商投建工达州中医药科技园-2工区-12号楼</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_xlfn._xlws.FILTER(辅助信息!E:E,辅助信息!G:G=G3437)</f>
        <v>商投建工达州中医药科技园-2工区-12号楼</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_xlfn._xlws.FILTER(辅助信息!E:E,辅助信息!G:G=G3438)</f>
        <v>五冶钢构医学科学产业园建设项目房建三部-管网总坪</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_xlfn._xlws.FILTER(辅助信息!E:E,辅助信息!G:G=G3439)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_xlfn._xlws.FILTER(辅助信息!E:E,辅助信息!G:G=G3440)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_xlfn._xlws.FILTER(辅助信息!E:E,辅助信息!G:G=G3441)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_xlfn._xlws.FILTER(辅助信息!E:E,辅助信息!G:G=G3442)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_xlfn._xlws.FILTER(辅助信息!E:E,辅助信息!G:G=G3443)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_xlfn._xlws.FILTER(辅助信息!E:E,辅助信息!G:G=G3444)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_xlfn._xlws.FILTER(辅助信息!E:E,辅助信息!G:G=G3445)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_xlfn._xlws.FILTER(辅助信息!E:E,辅助信息!G:G=G3446)</f>
        <v>武汉电气化局成达万高铁强电项目-达州主城区</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_xlfn._xlws.FILTER(辅助信息!E:E,辅助信息!G:G=G3447)</f>
        <v>武汉电气化局成达万高铁强电项目-达州主城区</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_xlfn._xlws.FILTER(辅助信息!E:E,辅助信息!G:G=G3448)</f>
        <v>武汉电气化局成达万高铁强电项目-达州主城区</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_xlfn._xlws.FILTER(辅助信息!E:E,辅助信息!G:G=G3449)</f>
        <v>武汉电气化局成达万高铁强电项目-达州主城区</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_xlfn._xlws.FILTER(辅助信息!E:E,辅助信息!G:G=G3450)</f>
        <v>武汉电气化局成达万高铁强电项目-达州主城区</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_xlfn._xlws.FILTER(辅助信息!E:E,辅助信息!G:G=G3451)</f>
        <v>武汉电气化局成达万高铁强电项目-达州主城区</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_xlfn._xlws.FILTER(辅助信息!E:E,辅助信息!G:G=G3452)</f>
        <v>武汉电气化局成达万高铁强电项目-达州主城区</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_xlfn._xlws.FILTER(辅助信息!E:E,辅助信息!G:G=G3453)</f>
        <v>武汉电气化局成达万高铁强电项目-达州主城区</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_xlfn._xlws.FILTER(辅助信息!E:E,辅助信息!G:G=G3454)</f>
        <v>武汉电气化局成达万高铁强电项目-达州主城区</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_xlfn._xlws.FILTER(辅助信息!E:E,辅助信息!G:G=G3455)</f>
        <v>武汉电气化局成达万高铁强电项目-达州主城区</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_xlfn._xlws.FILTER(辅助信息!E:E,辅助信息!G:G=G3456)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_xlfn._xlws.FILTER(辅助信息!E:E,辅助信息!G:G=G3457)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_xlfn._xlws.FILTER(辅助信息!E:E,辅助信息!G:G=G3458)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_xlfn._xlws.FILTER(辅助信息!E:E,辅助信息!G:G=G3459)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_xlfn._xlws.FILTER(辅助信息!E:E,辅助信息!G:G=G3460)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_xlfn._xlws.FILTER(辅助信息!E:E,辅助信息!G:G=G3461)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_xlfn._xlws.FILTER(辅助信息!E:E,辅助信息!G:G=G3462)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_xlfn._xlws.FILTER(辅助信息!E:E,辅助信息!G:G=G3463)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_xlfn._xlws.FILTER(辅助信息!E:E,辅助信息!G:G=G3464)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_xlfn._xlws.FILTER(辅助信息!E:E,辅助信息!G:G=G3465)</f>
        <v>宜宾兴港三江新区长江工业园建设项目-M2-2#厂房</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_xlfn._xlws.FILTER(辅助信息!E:E,辅助信息!G:G=G3466)</f>
        <v>宜宾兴港三江新区长江工业园建设项目-M2-5#厂房</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_xlfn._xlws.FILTER(辅助信息!E:E,辅助信息!G:G=G3467)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_xlfn._xlws.FILTER(辅助信息!E:E,辅助信息!G:G=G3468)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_xlfn._xlws.FILTER(辅助信息!E:E,辅助信息!G:G=G3469)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_xlfn._xlws.FILTER(辅助信息!E:E,辅助信息!G:G=G3470)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_xlfn._xlws.FILTER(辅助信息!E:E,辅助信息!G:G=G3471)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_xlfn._xlws.FILTER(辅助信息!E:E,辅助信息!G:G=G3472)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_xlfn._xlws.FILTER(辅助信息!E:E,辅助信息!G:G=G3473)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_xlfn._xlws.FILTER(辅助信息!E:E,辅助信息!G:G=G3474)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_xlfn._xlws.FILTER(辅助信息!E:E,辅助信息!G:G=G3475)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_xlfn._xlws.FILTER(辅助信息!E:E,辅助信息!G:G=G3476)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_xlfn._xlws.FILTER(辅助信息!E:E,辅助信息!G:G=G3477)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_xlfn._xlws.FILTER(辅助信息!E:E,辅助信息!G:G=G3478)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_xlfn._xlws.FILTER(辅助信息!E:E,辅助信息!G:G=G3479)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_xlfn._xlws.FILTER(辅助信息!E:E,辅助信息!G:G=G3480)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_xlfn._xlws.FILTER(辅助信息!E:E,辅助信息!G:G=G3481)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_xlfn._xlws.FILTER(辅助信息!E:E,辅助信息!G:G=G3482)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_xlfn._xlws.FILTER(辅助信息!E:E,辅助信息!G:G=G3483)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_xlfn._xlws.FILTER(辅助信息!E:E,辅助信息!G:G=G3484)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_xlfn._xlws.FILTER(辅助信息!E:E,辅助信息!G:G=G3485)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_xlfn._xlws.FILTER(辅助信息!E:E,辅助信息!G:G=G3486)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_xlfn._xlws.FILTER(辅助信息!E:E,辅助信息!G:G=G3487)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_xlfn._xlws.FILTER(辅助信息!E:E,辅助信息!G:G=G3488)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_xlfn._xlws.FILTER(辅助信息!E:E,辅助信息!G:G=G3489)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_xlfn._xlws.FILTER(辅助信息!E:E,辅助信息!G:G=G3490)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_xlfn._xlws.FILTER(辅助信息!E:E,辅助信息!G:G=G3491)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_xlfn._xlws.FILTER(辅助信息!E:E,辅助信息!G:G=G3492)</f>
        <v>四川商建-射洪城乡一体化项目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_xlfn._xlws.FILTER(辅助信息!E:E,辅助信息!G:G=G3493)</f>
        <v>四川商建-射洪城乡一体化项目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_xlfn._xlws.FILTER(辅助信息!E:E,辅助信息!G:G=G3494)</f>
        <v>四川商建-射洪城乡一体化项目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_xlfn._xlws.FILTER(辅助信息!E:E,辅助信息!G:G=G3495)</f>
        <v>四川商建-射洪城乡一体化项目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_xlfn._xlws.FILTER(辅助信息!E:E,辅助信息!G:G=G3496)</f>
        <v>五冶钢构宜宾高县月江镇建设项目-1</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_xlfn._xlws.FILTER(辅助信息!E:E,辅助信息!G:G=G3497)</f>
        <v>五冶钢构宜宾高县月江镇建设项目-1</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_xlfn._xlws.FILTER(辅助信息!E:E,辅助信息!G:G=G3498)</f>
        <v>五冶钢构宜宾高县月江镇建设项目-1</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_xlfn._xlws.FILTER(辅助信息!E:E,辅助信息!G:G=G3499)</f>
        <v>五冶钢构宜宾高县月江镇建设项目-1</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_xlfn._xlws.FILTER(辅助信息!E:E,辅助信息!G:G=G3500)</f>
        <v>五冶钢构宜宾高县月江镇建设项目-1</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_xlfn._xlws.FILTER(辅助信息!E:E,辅助信息!G:G=G3501)</f>
        <v>五冶钢构宜宾高县月江镇建设项目-1</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_xlfn._xlws.FILTER(辅助信息!E:E,辅助信息!G:G=G3502)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_xlfn._xlws.FILTER(辅助信息!E:E,辅助信息!G:G=G3503)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_xlfn._xlws.FILTER(辅助信息!E:E,辅助信息!G:G=G3504)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_xlfn._xlws.FILTER(辅助信息!E:E,辅助信息!G:G=G3505)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_xlfn._xlws.FILTER(辅助信息!E:E,辅助信息!G:G=G3506)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_xlfn._xlws.FILTER(辅助信息!E:E,辅助信息!G:G=G3507)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_xlfn._xlws.FILTER(辅助信息!E:E,辅助信息!G:G=G3508)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_xlfn._xlws.FILTER(辅助信息!E:E,辅助信息!G:G=G3509)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_xlfn._xlws.FILTER(辅助信息!E:E,辅助信息!G:G=G3510)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_xlfn._xlws.FILTER(辅助信息!E:E,辅助信息!G:G=G3511)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_xlfn._xlws.FILTER(辅助信息!E:E,辅助信息!G:G=G3512)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_xlfn._xlws.FILTER(辅助信息!E:E,辅助信息!G:G=G3513)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_xlfn._xlws.FILTER(辅助信息!E:E,辅助信息!G:G=G3514)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_xlfn._xlws.FILTER(辅助信息!E:E,辅助信息!G:G=G3515)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_xlfn._xlws.FILTER(辅助信息!E:E,辅助信息!G:G=G3516)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_xlfn._xlws.FILTER(辅助信息!E:E,辅助信息!G:G=G3517)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_xlfn._xlws.FILTER(辅助信息!E:E,辅助信息!G:G=G3518)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_xlfn._xlws.FILTER(辅助信息!E:E,辅助信息!G:G=G3519)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_xlfn._xlws.FILTER(辅助信息!E:E,辅助信息!G:G=G3520)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_xlfn._xlws.FILTER(辅助信息!E:E,辅助信息!G:G=G3521)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_xlfn._xlws.FILTER(辅助信息!E:E,辅助信息!G:G=G3522)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_xlfn._xlws.FILTER(辅助信息!E:E,辅助信息!G:G=G3523)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_xlfn._xlws.FILTER(辅助信息!E:E,辅助信息!G:G=G3524)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_xlfn._xlws.FILTER(辅助信息!E:E,辅助信息!G:G=G3525)</f>
        <v>五冶钢构医学科学产业园建设项目房建一部-四标（3-7）</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_xlfn._xlws.FILTER(辅助信息!E:E,辅助信息!G:G=G3526)</f>
        <v>五冶钢构医学科学产业园建设项目房建一部-四标（3-7）</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_xlfn._xlws.FILTER(辅助信息!E:E,辅助信息!G:G=G3527)</f>
        <v>五冶钢构医学科学产业园建设项目房建一部-四标（3-7）</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_xlfn._xlws.FILTER(辅助信息!E:E,辅助信息!G:G=G3528)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_xlfn._xlws.FILTER(辅助信息!E:E,辅助信息!G:G=G3529)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_xlfn._xlws.FILTER(辅助信息!E:E,辅助信息!G:G=G3530)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_xlfn._xlws.FILTER(辅助信息!E:E,辅助信息!G:G=G3531)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_xlfn._xlws.FILTER(辅助信息!E:E,辅助信息!G:G=G3532)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_xlfn._xlws.FILTER(辅助信息!E:E,辅助信息!G:G=G3533)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_xlfn._xlws.FILTER(辅助信息!E:E,辅助信息!G:G=G3534)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_xlfn._xlws.FILTER(辅助信息!E:E,辅助信息!G:G=G3535)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_xlfn._xlws.FILTER(辅助信息!E:E,辅助信息!G:G=G3536)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_xlfn._xlws.FILTER(辅助信息!E:E,辅助信息!G:G=G3537)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_xlfn._xlws.FILTER(辅助信息!E:E,辅助信息!G:G=G3538)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_xlfn._xlws.FILTER(辅助信息!E:E,辅助信息!G:G=G3539)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_xlfn._xlws.FILTER(辅助信息!E:E,辅助信息!G:G=G3540)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_xlfn._xlws.FILTER(辅助信息!E:E,辅助信息!G:G=G3541)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_xlfn._xlws.FILTER(辅助信息!E:E,辅助信息!G:G=G3542)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_xlfn._xlws.FILTER(辅助信息!E:E,辅助信息!G:G=G3543)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_xlfn._xlws.FILTER(辅助信息!E:E,辅助信息!G:G=G3544)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_xlfn._xlws.FILTER(辅助信息!E:E,辅助信息!G:G=G3545)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_xlfn._xlws.FILTER(辅助信息!E:E,辅助信息!G:G=G3546)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_xlfn._xlws.FILTER(辅助信息!E:E,辅助信息!G:G=G3547)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_xlfn._xlws.FILTER(辅助信息!E:E,辅助信息!G:G=G3548)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_xlfn._xlws.FILTER(辅助信息!E:E,辅助信息!G:G=G3549)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_xlfn._xlws.FILTER(辅助信息!E:E,辅助信息!G:G=G3550)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_xlfn._xlws.FILTER(辅助信息!E:E,辅助信息!G:G=G3551)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_xlfn._xlws.FILTER(辅助信息!E:E,辅助信息!G:G=G3552)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_xlfn._xlws.FILTER(辅助信息!E:E,辅助信息!G:G=G3553)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_xlfn._xlws.FILTER(辅助信息!E:E,辅助信息!G:G=G3554)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_xlfn._xlws.FILTER(辅助信息!E:E,辅助信息!G:G=G3555)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_xlfn._xlws.FILTER(辅助信息!E:E,辅助信息!G:G=G3556)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_xlfn._xlws.FILTER(辅助信息!E:E,辅助信息!G:G=G3557)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_xlfn._xlws.FILTER(辅助信息!E:E,辅助信息!G:G=G3558)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_xlfn._xlws.FILTER(辅助信息!E:E,辅助信息!G:G=G3559)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_xlfn._xlws.FILTER(辅助信息!E:E,辅助信息!G:G=G3560)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_xlfn._xlws.FILTER(辅助信息!E:E,辅助信息!G:G=G3561)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_xlfn._xlws.FILTER(辅助信息!E:E,辅助信息!G:G=G3562)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_xlfn._xlws.FILTER(辅助信息!E:E,辅助信息!G:G=G3563)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_xlfn._xlws.FILTER(辅助信息!E:E,辅助信息!G:G=G3564)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_xlfn._xlws.FILTER(辅助信息!E:E,辅助信息!G:G=G3565)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_xlfn._xlws.FILTER(辅助信息!E:E,辅助信息!G:G=G3566)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_xlfn._xlws.FILTER(辅助信息!E:E,辅助信息!G:G=G3567)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_xlfn._xlws.FILTER(辅助信息!E:E,辅助信息!G:G=G3568)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_xlfn._xlws.FILTER(辅助信息!E:E,辅助信息!G:G=G3569)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_xlfn._xlws.FILTER(辅助信息!E:E,辅助信息!G:G=G3570)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_xlfn._xlws.FILTER(辅助信息!E:E,辅助信息!G:G=G3571)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_xlfn._xlws.FILTER(辅助信息!E:E,辅助信息!G:G=G3572)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_xlfn._xlws.FILTER(辅助信息!E:E,辅助信息!G:G=G3573)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_xlfn._xlws.FILTER(辅助信息!E:E,辅助信息!G:G=G3574)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_xlfn._xlws.FILTER(辅助信息!E:E,辅助信息!G:G=G3575)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_xlfn._xlws.FILTER(辅助信息!E:E,辅助信息!G:G=G3576)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_xlfn._xlws.FILTER(辅助信息!E:E,辅助信息!G:G=G3577)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_xlfn._xlws.FILTER(辅助信息!E:E,辅助信息!G:G=G3578)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_xlfn._xlws.FILTER(辅助信息!E:E,辅助信息!G:G=G3579)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_xlfn._xlws.FILTER(辅助信息!E:E,辅助信息!G:G=G3580)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_xlfn._xlws.FILTER(辅助信息!E:E,辅助信息!G:G=G3581)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_xlfn._xlws.FILTER(辅助信息!E:E,辅助信息!G:G=G3582)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_xlfn._xlws.FILTER(辅助信息!E:E,辅助信息!G:G=G3583)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_xlfn._xlws.FILTER(辅助信息!E:E,辅助信息!G:G=G3584)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_xlfn._xlws.FILTER(辅助信息!E:E,辅助信息!G:G=G3585)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_xlfn._xlws.FILTER(辅助信息!E:E,辅助信息!G:G=G3586)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_xlfn._xlws.FILTER(辅助信息!E:E,辅助信息!G:G=G3587)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_xlfn._xlws.FILTER(辅助信息!E:E,辅助信息!G:G=G3588)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_xlfn._xlws.FILTER(辅助信息!E:E,辅助信息!G:G=G3589)</f>
        <v>商投建工达州中医药科技园-4工区-7号楼</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_xlfn._xlws.FILTER(辅助信息!E:E,辅助信息!G:G=G3590)</f>
        <v>商投建工达州中医药科技园-3工区</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_xlfn._xlws.FILTER(辅助信息!E:E,辅助信息!G:G=G3591)</f>
        <v>商投建工达州中医药科技园-3工区</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_xlfn._xlws.FILTER(辅助信息!E:E,辅助信息!G:G=G3592)</f>
        <v>商投建工达州中医药科技园-3工区</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_xlfn._xlws.FILTER(辅助信息!E:E,辅助信息!G:G=G3593)</f>
        <v>商投建工达州中医药科技园-3工区</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_xlfn._xlws.FILTER(辅助信息!E:E,辅助信息!G:G=G3594)</f>
        <v>商投建工达州中医药科技园-3工区</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_xlfn._xlws.FILTER(辅助信息!E:E,辅助信息!G:G=G3595)</f>
        <v>商投建工达州中医药科技园-3工区</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_xlfn._xlws.FILTER(辅助信息!E:E,辅助信息!G:G=G3596)</f>
        <v>商投建工达州中医药科技园-3工区</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_xlfn._xlws.FILTER(辅助信息!E:E,辅助信息!G:G=G3597)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_xlfn._xlws.FILTER(辅助信息!E:E,辅助信息!G:G=G3598)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_xlfn._xlws.FILTER(辅助信息!E:E,辅助信息!G:G=G3599)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_xlfn._xlws.FILTER(辅助信息!E:E,辅助信息!G:G=G3600)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_xlfn._xlws.FILTER(辅助信息!E:E,辅助信息!G:G=G3601)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_xlfn._xlws.FILTER(辅助信息!E:E,辅助信息!G:G=G3602)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_xlfn._xlws.FILTER(辅助信息!E:E,辅助信息!G:G=G3603)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_xlfn._xlws.FILTER(辅助信息!E:E,辅助信息!G:G=G3604)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_xlfn._xlws.FILTER(辅助信息!E:E,辅助信息!G:G=G3605)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_xlfn._xlws.FILTER(辅助信息!E:E,辅助信息!G:G=G3606)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_xlfn._xlws.FILTER(辅助信息!E:E,辅助信息!G:G=G3607)</f>
        <v>商投建工达州中医药科技园-4工区-7号楼</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_xlfn._xlws.FILTER(辅助信息!E:E,辅助信息!G:G=G3608)</f>
        <v>商投建工达州中医药科技园-4工区-7号楼</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_xlfn._xlws.FILTER(辅助信息!E:E,辅助信息!G:G=G3609)</f>
        <v>商投建工达州中医药科技园-4工区-7号楼</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_xlfn._xlws.FILTER(辅助信息!E:E,辅助信息!G:G=G3610)</f>
        <v>商投建工达州中医药科技园-4工区-7号楼</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_xlfn._xlws.FILTER(辅助信息!E:E,辅助信息!G:G=G3611)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_xlfn._xlws.FILTER(辅助信息!E:E,辅助信息!G:G=G3612)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_xlfn._xlws.FILTER(辅助信息!E:E,辅助信息!G:G=G3613)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_xlfn._xlws.FILTER(辅助信息!E:E,辅助信息!G:G=G3614)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_xlfn._xlws.FILTER(辅助信息!E:E,辅助信息!G:G=G3615)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_xlfn._xlws.FILTER(辅助信息!E:E,辅助信息!G:G=G3616)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_xlfn._xlws.FILTER(辅助信息!E:E,辅助信息!G:G=G3617)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_xlfn._xlws.FILTER(辅助信息!E:E,辅助信息!G:G=G3618)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_xlfn._xlws.FILTER(辅助信息!E:E,辅助信息!G:G=G3619)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_xlfn._xlws.FILTER(辅助信息!E:E,辅助信息!G:G=G3620)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_xlfn._xlws.FILTER(辅助信息!E:E,辅助信息!G:G=G3621)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_xlfn._xlws.FILTER(辅助信息!E:E,辅助信息!G:G=G3622)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_xlfn._xlws.FILTER(辅助信息!E:E,辅助信息!G:G=G3623)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_xlfn._xlws.FILTER(辅助信息!E:E,辅助信息!G:G=G3624)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_xlfn._xlws.FILTER(辅助信息!E:E,辅助信息!G:G=G3625)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_xlfn._xlws.FILTER(辅助信息!E:E,辅助信息!G:G=G3626)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_xlfn._xlws.FILTER(辅助信息!E:E,辅助信息!G:G=G3627)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_xlfn._xlws.FILTER(辅助信息!E:E,辅助信息!G:G=G3628)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_xlfn._xlws.FILTER(辅助信息!E:E,辅助信息!G:G=G3629)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_xlfn._xlws.FILTER(辅助信息!E:E,辅助信息!G:G=G3630)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_xlfn._xlws.FILTER(辅助信息!E:E,辅助信息!G:G=G3631)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_xlfn._xlws.FILTER(辅助信息!E:E,辅助信息!G:G=G3632)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_xlfn._xlws.FILTER(辅助信息!E:E,辅助信息!G:G=G3633)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_xlfn._xlws.FILTER(辅助信息!E:E,辅助信息!G:G=G3634)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_xlfn._xlws.FILTER(辅助信息!E:E,辅助信息!G:G=G3635)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_xlfn._xlws.FILTER(辅助信息!E:E,辅助信息!G:G=G3636)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_xlfn._xlws.FILTER(辅助信息!E:E,辅助信息!G:G=G3637)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_xlfn._xlws.FILTER(辅助信息!E:E,辅助信息!G:G=G3638)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_xlfn._xlws.FILTER(辅助信息!E:E,辅助信息!G:G=G3639)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_xlfn._xlws.FILTER(辅助信息!E:E,辅助信息!G:G=G3640)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_xlfn._xlws.FILTER(辅助信息!E:E,辅助信息!G:G=G3641)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_xlfn._xlws.FILTER(辅助信息!E:E,辅助信息!G:G=G3642)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_xlfn._xlws.FILTER(辅助信息!E:E,辅助信息!G:G=G3643)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_xlfn._xlws.FILTER(辅助信息!E:E,辅助信息!G:G=G3644)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_xlfn._xlws.FILTER(辅助信息!E:E,辅助信息!G:G=G3645)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_xlfn._xlws.FILTER(辅助信息!E:E,辅助信息!G:G=G3646)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_xlfn._xlws.FILTER(辅助信息!E:E,辅助信息!G:G=G3647)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_xlfn._xlws.FILTER(辅助信息!E:E,辅助信息!G:G=G3648)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_xlfn._xlws.FILTER(辅助信息!E:E,辅助信息!G:G=G3649)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_xlfn._xlws.FILTER(辅助信息!E:E,辅助信息!G:G=G3650)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_xlfn._xlws.FILTER(辅助信息!E:E,辅助信息!G:G=G3651)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_xlfn._xlws.FILTER(辅助信息!E:E,辅助信息!G:G=G3652)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_xlfn._xlws.FILTER(辅助信息!E:E,辅助信息!G:G=G3653)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_xlfn._xlws.FILTER(辅助信息!E:E,辅助信息!G:G=G3654)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_xlfn._xlws.FILTER(辅助信息!E:E,辅助信息!G:G=G3655)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_xlfn._xlws.FILTER(辅助信息!E:E,辅助信息!G:G=G3656)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_xlfn._xlws.FILTER(辅助信息!E:E,辅助信息!G:G=G3657)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_xlfn._xlws.FILTER(辅助信息!E:E,辅助信息!G:G=G3658)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_xlfn._xlws.FILTER(辅助信息!E:E,辅助信息!G:G=G3659)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_xlfn._xlws.FILTER(辅助信息!E:E,辅助信息!G:G=G3660)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_xlfn._xlws.FILTER(辅助信息!E:E,辅助信息!G:G=G3661)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_xlfn._xlws.FILTER(辅助信息!E:E,辅助信息!G:G=G3662)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_xlfn._xlws.FILTER(辅助信息!E:E,辅助信息!G:G=G3663)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_xlfn._xlws.FILTER(辅助信息!E:E,辅助信息!G:G=G3664)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_xlfn._xlws.FILTER(辅助信息!E:E,辅助信息!G:G=G3665)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_xlfn._xlws.FILTER(辅助信息!E:E,辅助信息!G:G=G3666)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_xlfn._xlws.FILTER(辅助信息!E:E,辅助信息!G:G=G3667)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_xlfn._xlws.FILTER(辅助信息!E:E,辅助信息!G:G=G3668)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_xlfn._xlws.FILTER(辅助信息!E:E,辅助信息!G:G=G3669)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_xlfn._xlws.FILTER(辅助信息!E:E,辅助信息!G:G=G3670)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_xlfn._xlws.FILTER(辅助信息!E:E,辅助信息!G:G=G3671)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_xlfn._xlws.FILTER(辅助信息!E:E,辅助信息!G:G=G3672)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_xlfn._xlws.FILTER(辅助信息!E:E,辅助信息!G:G=G3673)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_xlfn._xlws.FILTER(辅助信息!E:E,辅助信息!G:G=G3674)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_xlfn._xlws.FILTER(辅助信息!E:E,辅助信息!G:G=G3675)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_xlfn._xlws.FILTER(辅助信息!E:E,辅助信息!G:G=G3676)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_xlfn._xlws.FILTER(辅助信息!E:E,辅助信息!G:G=G3677)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_xlfn._xlws.FILTER(辅助信息!E:E,辅助信息!G:G=G3678)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_xlfn._xlws.FILTER(辅助信息!E:E,辅助信息!G:G=G3679)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_xlfn._xlws.FILTER(辅助信息!E:E,辅助信息!G:G=G3680)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_xlfn._xlws.FILTER(辅助信息!E:E,辅助信息!G:G=G3681)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_xlfn._xlws.FILTER(辅助信息!E:E,辅助信息!G:G=G3682)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_xlfn._xlws.FILTER(辅助信息!E:E,辅助信息!G:G=G3683)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_xlfn._xlws.FILTER(辅助信息!E:E,辅助信息!G:G=G3684)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_xlfn._xlws.FILTER(辅助信息!E:E,辅助信息!G:G=G3685)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_xlfn._xlws.FILTER(辅助信息!E:E,辅助信息!G:G=G3686)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_xlfn._xlws.FILTER(辅助信息!E:E,辅助信息!G:G=G3687)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_xlfn._xlws.FILTER(辅助信息!E:E,辅助信息!G:G=G3688)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_xlfn._xlws.FILTER(辅助信息!E:E,辅助信息!G:G=G3689)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_xlfn._xlws.FILTER(辅助信息!E:E,辅助信息!G:G=G3690)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_xlfn._xlws.FILTER(辅助信息!E:E,辅助信息!G:G=G3691)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_xlfn._xlws.FILTER(辅助信息!E:E,辅助信息!G:G=G3692)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_xlfn._xlws.FILTER(辅助信息!E:E,辅助信息!G:G=G3693)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_xlfn._xlws.FILTER(辅助信息!E:E,辅助信息!G:G=G3694)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_xlfn._xlws.FILTER(辅助信息!E:E,辅助信息!G:G=G3695)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_xlfn._xlws.FILTER(辅助信息!E:E,辅助信息!G:G=G3696)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_xlfn._xlws.FILTER(辅助信息!E:E,辅助信息!G:G=G3697)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_xlfn._xlws.FILTER(辅助信息!E:E,辅助信息!G:G=G3698)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_xlfn._xlws.FILTER(辅助信息!E:E,辅助信息!G:G=G3699)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_xlfn._xlws.FILTER(辅助信息!E:E,辅助信息!G:G=G3700)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_xlfn._xlws.FILTER(辅助信息!E:E,辅助信息!G:G=G3701)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_xlfn._xlws.FILTER(辅助信息!E:E,辅助信息!G:G=G3702)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_xlfn._xlws.FILTER(辅助信息!E:E,辅助信息!G:G=G3703)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_xlfn._xlws.FILTER(辅助信息!E:E,辅助信息!G:G=G3704)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_xlfn._xlws.FILTER(辅助信息!E:E,辅助信息!G:G=G3705)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_xlfn._xlws.FILTER(辅助信息!E:E,辅助信息!G:G=G3706)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_xlfn._xlws.FILTER(辅助信息!E:E,辅助信息!G:G=G3707)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_xlfn._xlws.FILTER(辅助信息!E:E,辅助信息!G:G=G3708)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_xlfn._xlws.FILTER(辅助信息!E:E,辅助信息!G:G=G3709)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_xlfn._xlws.FILTER(辅助信息!E:E,辅助信息!G:G=G3710)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_xlfn._xlws.FILTER(辅助信息!E:E,辅助信息!G:G=G3711)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_xlfn._xlws.FILTER(辅助信息!E:E,辅助信息!G:G=G3712)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_xlfn._xlws.FILTER(辅助信息!E:E,辅助信息!G:G=G3713)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_xlfn._xlws.FILTER(辅助信息!E:E,辅助信息!G:G=G3714)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_xlfn._xlws.FILTER(辅助信息!E:E,辅助信息!G:G=G3715)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_xlfn._xlws.FILTER(辅助信息!E:E,辅助信息!G:G=G3716)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_xlfn._xlws.FILTER(辅助信息!E:E,辅助信息!G:G=G3717)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_xlfn._xlws.FILTER(辅助信息!E:E,辅助信息!G:G=G3718)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_xlfn._xlws.FILTER(辅助信息!E:E,辅助信息!G:G=G3719)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_xlfn._xlws.FILTER(辅助信息!E:E,辅助信息!G:G=G3720)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_xlfn._xlws.FILTER(辅助信息!E:E,辅助信息!G:G=G3721)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_xlfn._xlws.FILTER(辅助信息!E:E,辅助信息!G:G=G3722)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_xlfn._xlws.FILTER(辅助信息!E:E,辅助信息!G:G=G3723)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_xlfn._xlws.FILTER(辅助信息!E:E,辅助信息!G:G=G3724)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_xlfn._xlws.FILTER(辅助信息!E:E,辅助信息!G:G=G3725)</f>
        <v>四川商建-射洪城乡一体化项目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_xlfn._xlws.FILTER(辅助信息!E:E,辅助信息!G:G=G3726)</f>
        <v>四川商建-射洪城乡一体化项目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_xlfn._xlws.FILTER(辅助信息!E:E,辅助信息!G:G=G3727)</f>
        <v>四川商建-射洪城乡一体化项目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_xlfn._xlws.FILTER(辅助信息!E:E,辅助信息!G:G=G3728)</f>
        <v>四川商建-射洪城乡一体化项目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_xlfn._xlws.FILTER(辅助信息!E:E,辅助信息!G:G=G3729)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_xlfn._xlws.FILTER(辅助信息!E:E,辅助信息!G:G=G3730)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_xlfn._xlws.FILTER(辅助信息!E:E,辅助信息!G:G=G3731)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_xlfn._xlws.FILTER(辅助信息!E:E,辅助信息!G:G=G3732)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_xlfn._xlws.FILTER(辅助信息!E:E,辅助信息!G:G=G3733)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_xlfn._xlws.FILTER(辅助信息!E:E,辅助信息!G:G=G3734)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_xlfn._xlws.FILTER(辅助信息!E:E,辅助信息!G:G=G3735)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_xlfn._xlws.FILTER(辅助信息!E:E,辅助信息!G:G=G3736)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_xlfn._xlws.FILTER(辅助信息!E:E,辅助信息!G:G=G3737)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_xlfn._xlws.FILTER(辅助信息!E:E,辅助信息!G:G=G3738)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_xlfn._xlws.FILTER(辅助信息!E:E,辅助信息!G:G=G3739)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_xlfn._xlws.FILTER(辅助信息!E:E,辅助信息!G:G=G3740)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_xlfn._xlws.FILTER(辅助信息!E:E,辅助信息!G:G=G3741)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_xlfn._xlws.FILTER(辅助信息!E:E,辅助信息!G:G=G3742)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_xlfn._xlws.FILTER(辅助信息!E:E,辅助信息!G:G=G3743)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_xlfn._xlws.FILTER(辅助信息!E:E,辅助信息!G:G=G3744)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_xlfn._xlws.FILTER(辅助信息!E:E,辅助信息!G:G=G3745)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_xlfn._xlws.FILTER(辅助信息!E:E,辅助信息!G:G=G3746)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_xlfn._xlws.FILTER(辅助信息!E:E,辅助信息!G:G=G3747)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_xlfn._xlws.FILTER(辅助信息!E:E,辅助信息!G:G=G3748)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_xlfn._xlws.FILTER(辅助信息!E:E,辅助信息!G:G=G3749)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_xlfn._xlws.FILTER(辅助信息!E:E,辅助信息!G:G=G3750)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_xlfn._xlws.FILTER(辅助信息!E:E,辅助信息!G:G=G3751)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_xlfn._xlws.FILTER(辅助信息!E:E,辅助信息!G:G=G3752)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_xlfn._xlws.FILTER(辅助信息!E:E,辅助信息!G:G=G3753)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_xlfn._xlws.FILTER(辅助信息!E:E,辅助信息!G:G=G3754)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_xlfn._xlws.FILTER(辅助信息!E:E,辅助信息!G:G=G3755)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_xlfn._xlws.FILTER(辅助信息!E:E,辅助信息!G:G=G3756)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_xlfn._xlws.FILTER(辅助信息!E:E,辅助信息!G:G=G3757)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_xlfn._xlws.FILTER(辅助信息!E:E,辅助信息!G:G=G3758)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_xlfn._xlws.FILTER(辅助信息!E:E,辅助信息!G:G=G3759)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_xlfn._xlws.FILTER(辅助信息!E:E,辅助信息!G:G=G3760)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_xlfn._xlws.FILTER(辅助信息!E:E,辅助信息!G:G=G3761)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_xlfn._xlws.FILTER(辅助信息!E:E,辅助信息!G:G=G3762)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_xlfn._xlws.FILTER(辅助信息!E:E,辅助信息!G:G=G3763)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_xlfn._xlws.FILTER(辅助信息!E:E,辅助信息!G:G=G3764)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_xlfn._xlws.FILTER(辅助信息!E:E,辅助信息!G:G=G3765)</f>
        <v>商投建工达州中医药科技园-3工区</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_xlfn._xlws.FILTER(辅助信息!E:E,辅助信息!G:G=G3766)</f>
        <v>商投建工达州中医药科技园-3工区</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_xlfn._xlws.FILTER(辅助信息!E:E,辅助信息!G:G=G3767)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_xlfn._xlws.FILTER(辅助信息!E:E,辅助信息!G:G=G3768)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_xlfn._xlws.FILTER(辅助信息!E:E,辅助信息!G:G=G3769)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_xlfn._xlws.FILTER(辅助信息!E:E,辅助信息!G:G=G3770)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_xlfn._xlws.FILTER(辅助信息!E:E,辅助信息!G:G=G3771)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_xlfn._xlws.FILTER(辅助信息!E:E,辅助信息!G:G=G3772)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_xlfn._xlws.FILTER(辅助信息!E:E,辅助信息!G:G=G3773)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_xlfn._xlws.FILTER(辅助信息!E:E,辅助信息!G:G=G3774)</f>
        <v>商投建工达州中医药科技园-3工区</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_xlfn._xlws.FILTER(辅助信息!E:E,辅助信息!G:G=G3775)</f>
        <v>商投建工达州中医药科技园-3工区</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_xlfn._xlws.FILTER(辅助信息!E:E,辅助信息!G:G=G3776)</f>
        <v>商投建工达州中医药科技园-3工区</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_xlfn._xlws.FILTER(辅助信息!E:E,辅助信息!G:G=G3777)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_xlfn._xlws.FILTER(辅助信息!E:E,辅助信息!G:G=G3778)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_xlfn._xlws.FILTER(辅助信息!E:E,辅助信息!G:G=G3779)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_xlfn._xlws.FILTER(辅助信息!E:E,辅助信息!G:G=G3780)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_xlfn._xlws.FILTER(辅助信息!E:E,辅助信息!G:G=G3781)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_xlfn._xlws.FILTER(辅助信息!E:E,辅助信息!G:G=G3782)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_xlfn._xlws.FILTER(辅助信息!E:E,辅助信息!G:G=G3783)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_xlfn._xlws.FILTER(辅助信息!E:E,辅助信息!G:G=G3784)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_xlfn._xlws.FILTER(辅助信息!E:E,辅助信息!G:G=G3785)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_xlfn._xlws.FILTER(辅助信息!E:E,辅助信息!G:G=G3786)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_xlfn._xlws.FILTER(辅助信息!E:E,辅助信息!G:G=G3787)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_xlfn._xlws.FILTER(辅助信息!E:E,辅助信息!G:G=G3788)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_xlfn._xlws.FILTER(辅助信息!E:E,辅助信息!G:G=G3789)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_xlfn._xlws.FILTER(辅助信息!E:E,辅助信息!G:G=G3790)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_xlfn._xlws.FILTER(辅助信息!E:E,辅助信息!G:G=G3791)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_xlfn._xlws.FILTER(辅助信息!E:E,辅助信息!G:G=G3792)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_xlfn._xlws.FILTER(辅助信息!E:E,辅助信息!G:G=G3793)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_xlfn._xlws.FILTER(辅助信息!E:E,辅助信息!G:G=G3794)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_xlfn._xlws.FILTER(辅助信息!E:E,辅助信息!G:G=G3795)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_xlfn._xlws.FILTER(辅助信息!E:E,辅助信息!G:G=G3796)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_xlfn._xlws.FILTER(辅助信息!E:E,辅助信息!G:G=G3797)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_xlfn._xlws.FILTER(辅助信息!E:E,辅助信息!G:G=G3798)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_xlfn._xlws.FILTER(辅助信息!E:E,辅助信息!G:G=G3799)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_xlfn._xlws.FILTER(辅助信息!E:E,辅助信息!G:G=G3800)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_xlfn._xlws.FILTER(辅助信息!E:E,辅助信息!G:G=G3801)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_xlfn._xlws.FILTER(辅助信息!E:E,辅助信息!G:G=G3802)</f>
        <v>商投建工达州中医药科技园-1工区</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_xlfn._xlws.FILTER(辅助信息!E:E,辅助信息!G:G=G3803)</f>
        <v>商投建工达州中医药科技园-1工区</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_xlfn._xlws.FILTER(辅助信息!E:E,辅助信息!G:G=G3804)</f>
        <v>商投建工达州中医药科技园-1工区</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_xlfn._xlws.FILTER(辅助信息!E:E,辅助信息!G:G=G3805)</f>
        <v>商投建工达州中医药科技园-1工区</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_xlfn._xlws.FILTER(辅助信息!E:E,辅助信息!G:G=G3806)</f>
        <v>商投建工达州中医药科技园-1工区</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_xlfn._xlws.FILTER(辅助信息!E:E,辅助信息!G:G=G3807)</f>
        <v>商投建工达州中医药科技园-1工区</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_xlfn._xlws.FILTER(辅助信息!E:E,辅助信息!G:G=G3808)</f>
        <v>商投建工达州中医药科技园-1工区</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_xlfn._xlws.FILTER(辅助信息!E:E,辅助信息!G:G=G3809)</f>
        <v>商投建工达州中医药科技园-1工区</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_xlfn._xlws.FILTER(辅助信息!E:E,辅助信息!G:G=G3810)</f>
        <v>商投建工达州中医药科技园-1工区</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_xlfn._xlws.FILTER(辅助信息!E:E,辅助信息!G:G=G3811)</f>
        <v>商投建工达州中医药科技园-1工区</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_xlfn._xlws.FILTER(辅助信息!E:E,辅助信息!G:G=G3812)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_xlfn._xlws.FILTER(辅助信息!E:E,辅助信息!G:G=G3813)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_xlfn._xlws.FILTER(辅助信息!E:E,辅助信息!G:G=G3814)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_xlfn._xlws.FILTER(辅助信息!E:E,辅助信息!G:G=G3815)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_xlfn._xlws.FILTER(辅助信息!E:E,辅助信息!G:G=G3816)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_xlfn._xlws.FILTER(辅助信息!E:E,辅助信息!G:G=G3817)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_xlfn._xlws.FILTER(辅助信息!E:E,辅助信息!G:G=G3818)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_xlfn._xlws.FILTER(辅助信息!E:E,辅助信息!G:G=G3819)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_xlfn._xlws.FILTER(辅助信息!E:E,辅助信息!G:G=G3820)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_xlfn._xlws.FILTER(辅助信息!E:E,辅助信息!G:G=G3821)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_xlfn._xlws.FILTER(辅助信息!E:E,辅助信息!G:G=G3822)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_xlfn._xlws.FILTER(辅助信息!E:E,辅助信息!G:G=G3823)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_xlfn._xlws.FILTER(辅助信息!E:E,辅助信息!G:G=G3824)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_xlfn._xlws.FILTER(辅助信息!E:E,辅助信息!G:G=G3825)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_xlfn._xlws.FILTER(辅助信息!E:E,辅助信息!G:G=G3826)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_xlfn._xlws.FILTER(辅助信息!E:E,辅助信息!G:G=G3827)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_xlfn._xlws.FILTER(辅助信息!E:E,辅助信息!G:G=G3828)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_xlfn._xlws.FILTER(辅助信息!E:E,辅助信息!G:G=G3829)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_xlfn._xlws.FILTER(辅助信息!E:E,辅助信息!G:G=G3830)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_xlfn._xlws.FILTER(辅助信息!E:E,辅助信息!G:G=G3831)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_xlfn._xlws.FILTER(辅助信息!E:E,辅助信息!G:G=G3832)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_xlfn._xlws.FILTER(辅助信息!E:E,辅助信息!G:G=G3833)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_xlfn._xlws.FILTER(辅助信息!E:E,辅助信息!G:G=G3834)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_xlfn._xlws.FILTER(辅助信息!E:E,辅助信息!G:G=G3835)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_xlfn._xlws.FILTER(辅助信息!E:E,辅助信息!G:G=G3836)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_xlfn._xlws.FILTER(辅助信息!E:E,辅助信息!G:G=G3837)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_xlfn._xlws.FILTER(辅助信息!E:E,辅助信息!G:G=G3838)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_xlfn._xlws.FILTER(辅助信息!E:E,辅助信息!G:G=G3839)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_xlfn._xlws.FILTER(辅助信息!E:E,辅助信息!G:G=G3840)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_xlfn._xlws.FILTER(辅助信息!E:E,辅助信息!G:G=G3841)</f>
        <v>五冶钢构医学科学产业园建设项目房建一部-四标（3-7）</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_xlfn._xlws.FILTER(辅助信息!E:E,辅助信息!G:G=G3842)</f>
        <v>五冶钢构医学科学产业园建设项目房建一部-四标（3-7）</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_xlfn._xlws.FILTER(辅助信息!E:E,辅助信息!G:G=G3843)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_xlfn._xlws.FILTER(辅助信息!E:E,辅助信息!G:G=G3844)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_xlfn._xlws.FILTER(辅助信息!E:E,辅助信息!G:G=G3845)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_xlfn._xlws.FILTER(辅助信息!E:E,辅助信息!G:G=G3846)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_xlfn._xlws.FILTER(辅助信息!E:E,辅助信息!G:G=G3847)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_xlfn._xlws.FILTER(辅助信息!E:E,辅助信息!G:G=G3848)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_xlfn._xlws.FILTER(辅助信息!E:E,辅助信息!G:G=G3849)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_xlfn._xlws.FILTER(辅助信息!E:E,辅助信息!G:G=G3850)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_xlfn._xlws.FILTER(辅助信息!E:E,辅助信息!G:G=G3851)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_xlfn._xlws.FILTER(辅助信息!E:E,辅助信息!G:G=G3852)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_xlfn._xlws.FILTER(辅助信息!E:E,辅助信息!G:G=G3853)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_xlfn._xlws.FILTER(辅助信息!E:E,辅助信息!G:G=G3854)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_xlfn._xlws.FILTER(辅助信息!E:E,辅助信息!G:G=G3855)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_xlfn._xlws.FILTER(辅助信息!E:E,辅助信息!G:G=G3856)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_xlfn._xlws.FILTER(辅助信息!E:E,辅助信息!G:G=G3857)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_xlfn._xlws.FILTER(辅助信息!E:E,辅助信息!G:G=G3858)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_xlfn._xlws.FILTER(辅助信息!E:E,辅助信息!G:G=G3859)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_xlfn._xlws.FILTER(辅助信息!E:E,辅助信息!G:G=G3860)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_xlfn._xlws.FILTER(辅助信息!E:E,辅助信息!G:G=G3861)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_xlfn._xlws.FILTER(辅助信息!E:E,辅助信息!G:G=G3862)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_xlfn._xlws.FILTER(辅助信息!E:E,辅助信息!G:G=G3863)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_xlfn._xlws.FILTER(辅助信息!E:E,辅助信息!G:G=G3864)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_xlfn._xlws.FILTER(辅助信息!E:E,辅助信息!G:G=G3865)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_xlfn._xlws.FILTER(辅助信息!E:E,辅助信息!G:G=G3866)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_xlfn._xlws.FILTER(辅助信息!E:E,辅助信息!G:G=G3867)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_xlfn._xlws.FILTER(辅助信息!E:E,辅助信息!G:G=G3868)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_xlfn._xlws.FILTER(辅助信息!E:E,辅助信息!G:G=G3869)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_xlfn._xlws.FILTER(辅助信息!E:E,辅助信息!G:G=G3870)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_xlfn._xlws.FILTER(辅助信息!E:E,辅助信息!G:G=G3871)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_xlfn._xlws.FILTER(辅助信息!E:E,辅助信息!G:G=G3872)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_xlfn._xlws.FILTER(辅助信息!E:E,辅助信息!G:G=G3873)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_xlfn._xlws.FILTER(辅助信息!E:E,辅助信息!G:G=G3874)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_xlfn._xlws.FILTER(辅助信息!E:E,辅助信息!G:G=G3875)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_xlfn._xlws.FILTER(辅助信息!E:E,辅助信息!G:G=G3876)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_xlfn._xlws.FILTER(辅助信息!E:E,辅助信息!G:G=G3877)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_xlfn._xlws.FILTER(辅助信息!E:E,辅助信息!G:G=G3878)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_xlfn._xlws.FILTER(辅助信息!E:E,辅助信息!G:G=G3879)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_xlfn._xlws.FILTER(辅助信息!E:E,辅助信息!G:G=G3880)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_xlfn._xlws.FILTER(辅助信息!E:E,辅助信息!G:G=G3881)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_xlfn._xlws.FILTER(辅助信息!E:E,辅助信息!G:G=G3882)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_xlfn._xlws.FILTER(辅助信息!E:E,辅助信息!G:G=G3883)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_xlfn._xlws.FILTER(辅助信息!E:E,辅助信息!G:G=G3884)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_xlfn._xlws.FILTER(辅助信息!E:E,辅助信息!G:G=G3885)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_xlfn._xlws.FILTER(辅助信息!E:E,辅助信息!G:G=G3886)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_xlfn._xlws.FILTER(辅助信息!E:E,辅助信息!G:G=G3887)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_xlfn._xlws.FILTER(辅助信息!E:E,辅助信息!G:G=G3888)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_xlfn._xlws.FILTER(辅助信息!E:E,辅助信息!G:G=G3889)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_xlfn._xlws.FILTER(辅助信息!E:E,辅助信息!G:G=G3890)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_xlfn._xlws.FILTER(辅助信息!E:E,辅助信息!G:G=G3891)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_xlfn._xlws.FILTER(辅助信息!E:E,辅助信息!G:G=G3892)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_xlfn._xlws.FILTER(辅助信息!E:E,辅助信息!G:G=G3893)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_xlfn._xlws.FILTER(辅助信息!E:E,辅助信息!G:G=G3894)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_xlfn._xlws.FILTER(辅助信息!E:E,辅助信息!G:G=G3895)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_xlfn._xlws.FILTER(辅助信息!E:E,辅助信息!G:G=G3896)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_xlfn._xlws.FILTER(辅助信息!E:E,辅助信息!G:G=G3897)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_xlfn._xlws.FILTER(辅助信息!E:E,辅助信息!G:G=G3898)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_xlfn._xlws.FILTER(辅助信息!E:E,辅助信息!G:G=G3899)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_xlfn._xlws.FILTER(辅助信息!E:E,辅助信息!G:G=G3900)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_xlfn._xlws.FILTER(辅助信息!E:E,辅助信息!G:G=G3901)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_xlfn._xlws.FILTER(辅助信息!E:E,辅助信息!G:G=G3902)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_xlfn._xlws.FILTER(辅助信息!E:E,辅助信息!G:G=G3903)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_xlfn._xlws.FILTER(辅助信息!E:E,辅助信息!G:G=G3904)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_xlfn._xlws.FILTER(辅助信息!E:E,辅助信息!G:G=G3905)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_xlfn._xlws.FILTER(辅助信息!E:E,辅助信息!G:G=G3906)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_xlfn._xlws.FILTER(辅助信息!E:E,辅助信息!G:G=G3907)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_xlfn._xlws.FILTER(辅助信息!E:E,辅助信息!G:G=G3908)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_xlfn._xlws.FILTER(辅助信息!E:E,辅助信息!G:G=G3909)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_xlfn._xlws.FILTER(辅助信息!E:E,辅助信息!G:G=G3910)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_xlfn._xlws.FILTER(辅助信息!E:E,辅助信息!G:G=G3911)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_xlfn._xlws.FILTER(辅助信息!E:E,辅助信息!G:G=G3912)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_xlfn._xlws.FILTER(辅助信息!E:E,辅助信息!G:G=G3913)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_xlfn._xlws.FILTER(辅助信息!E:E,辅助信息!G:G=G3914)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_xlfn._xlws.FILTER(辅助信息!E:E,辅助信息!G:G=G3915)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_xlfn._xlws.FILTER(辅助信息!E:E,辅助信息!G:G=G3916)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_xlfn._xlws.FILTER(辅助信息!E:E,辅助信息!G:G=G3917)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_xlfn._xlws.FILTER(辅助信息!E:E,辅助信息!G:G=G3918)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_xlfn._xlws.FILTER(辅助信息!E:E,辅助信息!G:G=G3919)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_xlfn._xlws.FILTER(辅助信息!E:E,辅助信息!G:G=G3920)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_xlfn._xlws.FILTER(辅助信息!E:E,辅助信息!G:G=G3921)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_xlfn._xlws.FILTER(辅助信息!E:E,辅助信息!G:G=G3922)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_xlfn._xlws.FILTER(辅助信息!E:E,辅助信息!G:G=G3923)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_xlfn._xlws.FILTER(辅助信息!E:E,辅助信息!G:G=G3924)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_xlfn._xlws.FILTER(辅助信息!E:E,辅助信息!G:G=G3925)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_xlfn._xlws.FILTER(辅助信息!E:E,辅助信息!G:G=G3926)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_xlfn._xlws.FILTER(辅助信息!E:E,辅助信息!G:G=G3927)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_xlfn._xlws.FILTER(辅助信息!E:E,辅助信息!G:G=G3928)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_xlfn._xlws.FILTER(辅助信息!E:E,辅助信息!G:G=G3929)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_xlfn._xlws.FILTER(辅助信息!E:E,辅助信息!G:G=G3930)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_xlfn._xlws.FILTER(辅助信息!E:E,辅助信息!G:G=G3931)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_xlfn._xlws.FILTER(辅助信息!E:E,辅助信息!G:G=G3932)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_xlfn._xlws.FILTER(辅助信息!E:E,辅助信息!G:G=G3933)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_xlfn._xlws.FILTER(辅助信息!E:E,辅助信息!G:G=G3934)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_xlfn._xlws.FILTER(辅助信息!E:E,辅助信息!G:G=G3935)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_xlfn._xlws.FILTER(辅助信息!E:E,辅助信息!G:G=G3936)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_xlfn._xlws.FILTER(辅助信息!E:E,辅助信息!G:G=G3937)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_xlfn._xlws.FILTER(辅助信息!E:E,辅助信息!G:G=G3938)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_xlfn._xlws.FILTER(辅助信息!E:E,辅助信息!G:G=G3939)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_xlfn._xlws.FILTER(辅助信息!E:E,辅助信息!G:G=G3940)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_xlfn._xlws.FILTER(辅助信息!E:E,辅助信息!G:G=G3941)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_xlfn._xlws.FILTER(辅助信息!E:E,辅助信息!G:G=G3942)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_xlfn._xlws.FILTER(辅助信息!E:E,辅助信息!G:G=G3943)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_xlfn._xlws.FILTER(辅助信息!E:E,辅助信息!G:G=G3944)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_xlfn._xlws.FILTER(辅助信息!E:E,辅助信息!G:G=G3945)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_xlfn._xlws.FILTER(辅助信息!E:E,辅助信息!G:G=G3946)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_xlfn._xlws.FILTER(辅助信息!E:E,辅助信息!G:G=G3947)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_xlfn._xlws.FILTER(辅助信息!E:E,辅助信息!G:G=G3948)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_xlfn._xlws.FILTER(辅助信息!E:E,辅助信息!G:G=G3949)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_xlfn._xlws.FILTER(辅助信息!E:E,辅助信息!G:G=G3950)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_xlfn._xlws.FILTER(辅助信息!E:E,辅助信息!G:G=G3951)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_xlfn._xlws.FILTER(辅助信息!E:E,辅助信息!G:G=G3952)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_xlfn._xlws.FILTER(辅助信息!E:E,辅助信息!G:G=G3953)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_xlfn._xlws.FILTER(辅助信息!E:E,辅助信息!G:G=G3954)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_xlfn._xlws.FILTER(辅助信息!E:E,辅助信息!G:G=G3955)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_xlfn._xlws.FILTER(辅助信息!E:E,辅助信息!G:G=G3956)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_xlfn._xlws.FILTER(辅助信息!E:E,辅助信息!G:G=G3957)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_xlfn._xlws.FILTER(辅助信息!E:E,辅助信息!G:G=G3958)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_xlfn._xlws.FILTER(辅助信息!E:E,辅助信息!G:G=G3959)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_xlfn._xlws.FILTER(辅助信息!E:E,辅助信息!G:G=G3960)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_xlfn._xlws.FILTER(辅助信息!E:E,辅助信息!G:G=G3961)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_xlfn._xlws.FILTER(辅助信息!E:E,辅助信息!G:G=G3962)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_xlfn._xlws.FILTER(辅助信息!E:E,辅助信息!G:G=G3963)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_xlfn._xlws.FILTER(辅助信息!E:E,辅助信息!G:G=G3964)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_xlfn._xlws.FILTER(辅助信息!E:E,辅助信息!G:G=G3965)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_xlfn._xlws.FILTER(辅助信息!E:E,辅助信息!G:G=G3966)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_xlfn._xlws.FILTER(辅助信息!E:E,辅助信息!G:G=G3967)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_xlfn._xlws.FILTER(辅助信息!E:E,辅助信息!G:G=G3968)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_xlfn._xlws.FILTER(辅助信息!E:E,辅助信息!G:G=G3969)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_xlfn._xlws.FILTER(辅助信息!E:E,辅助信息!G:G=G3970)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_xlfn._xlws.FILTER(辅助信息!E:E,辅助信息!G:G=G3971)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_xlfn._xlws.FILTER(辅助信息!E:E,辅助信息!G:G=G3972)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_xlfn._xlws.FILTER(辅助信息!E:E,辅助信息!G:G=G3973)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_xlfn._xlws.FILTER(辅助信息!E:E,辅助信息!G:G=G3974)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_xlfn._xlws.FILTER(辅助信息!E:E,辅助信息!G:G=G3975)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_xlfn._xlws.FILTER(辅助信息!E:E,辅助信息!G:G=G3976)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_xlfn._xlws.FILTER(辅助信息!E:E,辅助信息!G:G=G3977)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_xlfn._xlws.FILTER(辅助信息!E:E,辅助信息!G:G=G3978)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_xlfn._xlws.FILTER(辅助信息!E:E,辅助信息!G:G=G3979)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_xlfn._xlws.FILTER(辅助信息!E:E,辅助信息!G:G=G3980)</f>
        <v>商投建工达州中医药科技园-4工区-11号楼</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_xlfn._xlws.FILTER(辅助信息!E:E,辅助信息!G:G=G3981)</f>
        <v>商投建工达州中医药科技园-4工区-11号楼</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_xlfn._xlws.FILTER(辅助信息!E:E,辅助信息!G:G=G3982)</f>
        <v>商投建工达州中医药科技园-4工区-11号楼</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_xlfn._xlws.FILTER(辅助信息!E:E,辅助信息!G:G=G3983)</f>
        <v>商投建工达州中医药科技园-4工区-9号楼</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_xlfn._xlws.FILTER(辅助信息!E:E,辅助信息!G:G=G3984)</f>
        <v>商投建工达州中医药科技园-4工区-9号楼</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_xlfn._xlws.FILTER(辅助信息!E:E,辅助信息!G:G=G3985)</f>
        <v>商投建工达州中医药科技园-4工区-9号楼</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_xlfn._xlws.FILTER(辅助信息!E:E,辅助信息!G:G=G3986)</f>
        <v>商投建工达州中医药科技园-4工区-9号楼</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_xlfn._xlws.FILTER(辅助信息!E:E,辅助信息!G:G=G3987)</f>
        <v>商投建工达州中医药科技园-4工区-9号楼</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_xlfn._xlws.FILTER(辅助信息!E:E,辅助信息!G:G=G3988)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_xlfn._xlws.FILTER(辅助信息!E:E,辅助信息!G:G=G3989)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_xlfn._xlws.FILTER(辅助信息!E:E,辅助信息!G:G=G3990)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_xlfn._xlws.FILTER(辅助信息!E:E,辅助信息!G:G=G3991)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_xlfn._xlws.FILTER(辅助信息!E:E,辅助信息!G:G=G3992)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_xlfn._xlws.FILTER(辅助信息!E:E,辅助信息!G:G=G3993)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_xlfn._xlws.FILTER(辅助信息!E:E,辅助信息!G:G=G3994)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_xlfn._xlws.FILTER(辅助信息!E:E,辅助信息!G:G=G3995)</f>
        <v>宜宾兴港三江新区长江工业园保障性租赁住房建设项目-1标</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_xlfn._xlws.FILTER(辅助信息!E:E,辅助信息!G:G=G3996)</f>
        <v>宜宾兴港三江新区长江工业园保障性租赁住房建设项目-1标</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_xlfn._xlws.FILTER(辅助信息!E:E,辅助信息!G:G=G3997)</f>
        <v>宜宾兴港三江新区长江工业园保障性租赁住房建设项目-1标</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_xlfn._xlws.FILTER(辅助信息!E:E,辅助信息!G:G=G3998)</f>
        <v>宜宾兴港三江新区长江工业园保障性租赁住房建设项目-1标</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_xlfn._xlws.FILTER(辅助信息!E:E,辅助信息!G:G=G3999)</f>
        <v>宜宾兴港三江新区长江工业园保障性租赁住房建设项目-2标</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_xlfn._xlws.FILTER(辅助信息!E:E,辅助信息!G:G=G4000)</f>
        <v>宜宾兴港三江新区长江工业园保障性租赁住房建设项目-2标</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_xlfn._xlws.FILTER(辅助信息!E:E,辅助信息!G:G=G4001)</f>
        <v>宜宾兴港三江新区长江工业园保障性租赁住房建设项目-2标</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_xlfn._xlws.FILTER(辅助信息!E:E,辅助信息!G:G=G4002)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_xlfn._xlws.FILTER(辅助信息!E:E,辅助信息!G:G=G4003)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_xlfn._xlws.FILTER(辅助信息!E:E,辅助信息!G:G=G4004)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_xlfn._xlws.FILTER(辅助信息!E:E,辅助信息!G:G=G4005)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_xlfn._xlws.FILTER(辅助信息!E:E,辅助信息!G:G=G4006)</f>
        <v>宜宾兴港三江新区长江工业园保障性租赁住房建设项目-1标</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_xlfn._xlws.FILTER(辅助信息!E:E,辅助信息!G:G=G4007)</f>
        <v>宜宾兴港三江新区长江工业园保障性租赁住房建设项目-2标</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_xlfn._xlws.FILTER(辅助信息!E:E,辅助信息!G:G=G4008)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_xlfn._xlws.FILTER(辅助信息!E:E,辅助信息!G:G=G4009)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_xlfn._xlws.FILTER(辅助信息!E:E,辅助信息!G:G=G4010)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_xlfn._xlws.FILTER(辅助信息!E:E,辅助信息!G:G=G4011)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_xlfn._xlws.FILTER(辅助信息!E:E,辅助信息!G:G=G4012)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_xlfn._xlws.FILTER(辅助信息!E:E,辅助信息!G:G=G4013)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_xlfn._xlws.FILTER(辅助信息!E:E,辅助信息!G:G=G4014)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_xlfn._xlws.FILTER(辅助信息!E:E,辅助信息!G:G=G4015)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_xlfn._xlws.FILTER(辅助信息!E:E,辅助信息!G:G=G4016)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_xlfn._xlws.FILTER(辅助信息!E:E,辅助信息!G:G=G4017)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_xlfn._xlws.FILTER(辅助信息!E:E,辅助信息!G:G=G4018)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_xlfn._xlws.FILTER(辅助信息!E:E,辅助信息!G:G=G4019)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_xlfn._xlws.FILTER(辅助信息!E:E,辅助信息!G:G=G4020)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_xlfn._xlws.FILTER(辅助信息!E:E,辅助信息!G:G=G4021)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_xlfn._xlws.FILTER(辅助信息!E:E,辅助信息!G:G=G4022)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_xlfn._xlws.FILTER(辅助信息!E:E,辅助信息!G:G=G4023)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_xlfn._xlws.FILTER(辅助信息!E:E,辅助信息!G:G=G4024)</f>
        <v>五冶钢构宜宾高县月江镇建设项目-1</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_xlfn._xlws.FILTER(辅助信息!E:E,辅助信息!G:G=G4025)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_xlfn._xlws.FILTER(辅助信息!E:E,辅助信息!G:G=G4026)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_xlfn._xlws.FILTER(辅助信息!E:E,辅助信息!G:G=G4027)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_xlfn._xlws.FILTER(辅助信息!E:E,辅助信息!G:G=G4028)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_xlfn._xlws.FILTER(辅助信息!E:E,辅助信息!G:G=G4029)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_xlfn._xlws.FILTER(辅助信息!E:E,辅助信息!G:G=G4030)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_xlfn._xlws.FILTER(辅助信息!E:E,辅助信息!G:G=G4031)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_xlfn._xlws.FILTER(辅助信息!E:E,辅助信息!G:G=G4032)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_xlfn._xlws.FILTER(辅助信息!E:E,辅助信息!G:G=G4033)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_xlfn._xlws.FILTER(辅助信息!E:E,辅助信息!G:G=G4034)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_xlfn._xlws.FILTER(辅助信息!E:E,辅助信息!G:G=G4035)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_xlfn._xlws.FILTER(辅助信息!E:E,辅助信息!G:G=G4036)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_xlfn._xlws.FILTER(辅助信息!E:E,辅助信息!G:G=G4037)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_xlfn._xlws.FILTER(辅助信息!E:E,辅助信息!G:G=G4038)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_xlfn._xlws.FILTER(辅助信息!E:E,辅助信息!G:G=G4039)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_xlfn._xlws.FILTER(辅助信息!E:E,辅助信息!G:G=G4040)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_xlfn._xlws.FILTER(辅助信息!E:E,辅助信息!G:G=G4041)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_xlfn._xlws.FILTER(辅助信息!E:E,辅助信息!G:G=G4042)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_xlfn._xlws.FILTER(辅助信息!E:E,辅助信息!G:G=G4043)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_xlfn._xlws.FILTER(辅助信息!E:E,辅助信息!G:G=G4044)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_xlfn._xlws.FILTER(辅助信息!E:E,辅助信息!G:G=G4045)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_xlfn._xlws.FILTER(辅助信息!E:E,辅助信息!G:G=G4046)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_xlfn._xlws.FILTER(辅助信息!E:E,辅助信息!G:G=G4047)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_xlfn._xlws.FILTER(辅助信息!E:E,辅助信息!G:G=G4048)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_xlfn._xlws.FILTER(辅助信息!E:E,辅助信息!G:G=G4049)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_xlfn._xlws.FILTER(辅助信息!E:E,辅助信息!G:G=G4050)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_xlfn._xlws.FILTER(辅助信息!E:E,辅助信息!G:G=G4051)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_xlfn._xlws.FILTER(辅助信息!E:E,辅助信息!G:G=G4052)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_xlfn._xlws.FILTER(辅助信息!E:E,辅助信息!G:G=G4053)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_xlfn._xlws.FILTER(辅助信息!E:E,辅助信息!G:G=G4054)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_xlfn._xlws.FILTER(辅助信息!E:E,辅助信息!G:G=G4055)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_xlfn._xlws.FILTER(辅助信息!E:E,辅助信息!G:G=G4056)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_xlfn._xlws.FILTER(辅助信息!E:E,辅助信息!G:G=G4057)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_xlfn._xlws.FILTER(辅助信息!E:E,辅助信息!G:G=G4058)</f>
        <v>宜宾兴港三江新区长江工业园保障性租赁住房建设项目-2标</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_xlfn._xlws.FILTER(辅助信息!E:E,辅助信息!G:G=G4059)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_xlfn._xlws.FILTER(辅助信息!E:E,辅助信息!G:G=G4060)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_xlfn._xlws.FILTER(辅助信息!E:E,辅助信息!G:G=G4061)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_xlfn._xlws.FILTER(辅助信息!E:E,辅助信息!G:G=G4062)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_xlfn._xlws.FILTER(辅助信息!E:E,辅助信息!G:G=G4063)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_xlfn._xlws.FILTER(辅助信息!E:E,辅助信息!G:G=G4064)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_xlfn._xlws.FILTER(辅助信息!E:E,辅助信息!G:G=G4065)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_xlfn._xlws.FILTER(辅助信息!E:E,辅助信息!G:G=G4066)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_xlfn._xlws.FILTER(辅助信息!E:E,辅助信息!G:G=G4067)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_xlfn._xlws.FILTER(辅助信息!E:E,辅助信息!G:G=G4068)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_xlfn._xlws.FILTER(辅助信息!E:E,辅助信息!G:G=G4069)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_xlfn._xlws.FILTER(辅助信息!E:E,辅助信息!G:G=G4070)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_xlfn._xlws.FILTER(辅助信息!E:E,辅助信息!G:G=G4071)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_xlfn._xlws.FILTER(辅助信息!E:E,辅助信息!G:G=G4072)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_xlfn._xlws.FILTER(辅助信息!E:E,辅助信息!G:G=G4073)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_xlfn._xlws.FILTER(辅助信息!E:E,辅助信息!G:G=G4074)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_xlfn._xlws.FILTER(辅助信息!E:E,辅助信息!G:G=G4075)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_xlfn._xlws.FILTER(辅助信息!E:E,辅助信息!G:G=G4076)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_xlfn._xlws.FILTER(辅助信息!E:E,辅助信息!G:G=G4077)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_xlfn._xlws.FILTER(辅助信息!E:E,辅助信息!G:G=G4078)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_xlfn._xlws.FILTER(辅助信息!E:E,辅助信息!G:G=G4079)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_xlfn._xlws.FILTER(辅助信息!E:E,辅助信息!G:G=G4080)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_xlfn._xlws.FILTER(辅助信息!E:E,辅助信息!G:G=G4081)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_xlfn._xlws.FILTER(辅助信息!E:E,辅助信息!G:G=G4082)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_xlfn._xlws.FILTER(辅助信息!E:E,辅助信息!G:G=G4083)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_xlfn._xlws.FILTER(辅助信息!E:E,辅助信息!G:G=G4084)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_xlfn._xlws.FILTER(辅助信息!E:E,辅助信息!G:G=G4085)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_xlfn._xlws.FILTER(辅助信息!E:E,辅助信息!G:G=G4086)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_xlfn._xlws.FILTER(辅助信息!E:E,辅助信息!G:G=G4087)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_xlfn._xlws.FILTER(辅助信息!E:E,辅助信息!G:G=G4088)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_xlfn._xlws.FILTER(辅助信息!E:E,辅助信息!G:G=G4089)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_xlfn._xlws.FILTER(辅助信息!E:E,辅助信息!G:G=G4090)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_xlfn._xlws.FILTER(辅助信息!E:E,辅助信息!G:G=G4091)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_xlfn._xlws.FILTER(辅助信息!E:E,辅助信息!G:G=G4092)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_xlfn._xlws.FILTER(辅助信息!E:E,辅助信息!G:G=G4093)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_xlfn._xlws.FILTER(辅助信息!E:E,辅助信息!G:G=G4094)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_xlfn._xlws.FILTER(辅助信息!E:E,辅助信息!G:G=G4095)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_xlfn._xlws.FILTER(辅助信息!E:E,辅助信息!G:G=G4096)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_xlfn._xlws.FILTER(辅助信息!E:E,辅助信息!G:G=G4097)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_xlfn._xlws.FILTER(辅助信息!E:E,辅助信息!G:G=G4098)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_xlfn._xlws.FILTER(辅助信息!E:E,辅助信息!G:G=G4099)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_xlfn._xlws.FILTER(辅助信息!E:E,辅助信息!G:G=G4100)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_xlfn._xlws.FILTER(辅助信息!E:E,辅助信息!G:G=G4101)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_xlfn._xlws.FILTER(辅助信息!E:E,辅助信息!G:G=G4102)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_xlfn._xlws.FILTER(辅助信息!E:E,辅助信息!G:G=G4103)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_xlfn._xlws.FILTER(辅助信息!E:E,辅助信息!G:G=G4104)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_xlfn._xlws.FILTER(辅助信息!E:E,辅助信息!G:G=G4105)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_xlfn._xlws.FILTER(辅助信息!E:E,辅助信息!G:G=G4106)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_xlfn._xlws.FILTER(辅助信息!E:E,辅助信息!G:G=G4107)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_xlfn._xlws.FILTER(辅助信息!E:E,辅助信息!G:G=G4108)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_xlfn._xlws.FILTER(辅助信息!E:E,辅助信息!G:G=G4109)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_xlfn._xlws.FILTER(辅助信息!E:E,辅助信息!G:G=G4110)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_xlfn._xlws.FILTER(辅助信息!E:E,辅助信息!G:G=G4111)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_xlfn._xlws.FILTER(辅助信息!E:E,辅助信息!G:G=G4112)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_xlfn._xlws.FILTER(辅助信息!E:E,辅助信息!G:G=G4113)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_xlfn._xlws.FILTER(辅助信息!E:E,辅助信息!G:G=G4114)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_xlfn._xlws.FILTER(辅助信息!E:E,辅助信息!G:G=G4115)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_xlfn._xlws.FILTER(辅助信息!E:E,辅助信息!G:G=G4116)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_xlfn._xlws.FILTER(辅助信息!E:E,辅助信息!G:G=G4117)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_xlfn._xlws.FILTER(辅助信息!E:E,辅助信息!G:G=G4118)</f>
        <v>宜宾兴港三江新区长江工业园保障性租赁住房建设项目-2标</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_xlfn._xlws.FILTER(辅助信息!E:E,辅助信息!G:G=G4119)</f>
        <v>宜宾兴港三江新区长江工业园保障性租赁住房建设项目-2标</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_xlfn._xlws.FILTER(辅助信息!E:E,辅助信息!G:G=G4120)</f>
        <v>宜宾兴港三江新区长江工业园保障性租赁住房建设项目-2标</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_xlfn._xlws.FILTER(辅助信息!E:E,辅助信息!G:G=G4121)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_xlfn._xlws.FILTER(辅助信息!E:E,辅助信息!G:G=G4122)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_xlfn._xlws.FILTER(辅助信息!E:E,辅助信息!G:G=G4123)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_xlfn._xlws.FILTER(辅助信息!E:E,辅助信息!G:G=G4124)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_xlfn._xlws.FILTER(辅助信息!E:E,辅助信息!G:G=G4125)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_xlfn._xlws.FILTER(辅助信息!E:E,辅助信息!G:G=G4126)</f>
        <v>五冶钢构宜宾南溪区项目土建4标</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_xlfn._xlws.FILTER(辅助信息!E:E,辅助信息!G:G=G4127)</f>
        <v>五冶钢构宜宾南溪区项目土建4标</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_xlfn._xlws.FILTER(辅助信息!E:E,辅助信息!G:G=G4128)</f>
        <v>五冶钢构宜宾南溪区项目土建4标</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_xlfn._xlws.FILTER(辅助信息!E:E,辅助信息!G:G=G4129)</f>
        <v>五冶钢构宜宾南溪区项目土建4标</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_xlfn._xlws.FILTER(辅助信息!E:E,辅助信息!G:G=G4130)</f>
        <v>五冶钢构宜宾南溪区项目土建4标</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_xlfn._xlws.FILTER(辅助信息!E:E,辅助信息!G:G=G4131)</f>
        <v>五冶钢构宜宾南溪区项目土建4标</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_xlfn._xlws.FILTER(辅助信息!E:E,辅助信息!G:G=G4132)</f>
        <v>五冶钢构宜宾南溪区项目土建4标</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_xlfn._xlws.FILTER(辅助信息!E:E,辅助信息!G:G=G4133)</f>
        <v>五冶钢构宜宾南溪区项目土建4标</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_xlfn._xlws.FILTER(辅助信息!E:E,辅助信息!G:G=G4134)</f>
        <v>五冶钢构宜宾南溪区项目土建4标</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_xlfn._xlws.FILTER(辅助信息!E:E,辅助信息!G:G=G4135)</f>
        <v>五冶钢构宜宾南溪区项目土建4标</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_xlfn._xlws.FILTER(辅助信息!E:E,辅助信息!G:G=G4136)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_xlfn._xlws.FILTER(辅助信息!E:E,辅助信息!G:G=G4137)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_xlfn._xlws.FILTER(辅助信息!E:E,辅助信息!G:G=G4138)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_xlfn._xlws.FILTER(辅助信息!E:E,辅助信息!G:G=G4139)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_xlfn._xlws.FILTER(辅助信息!E:E,辅助信息!G:G=G4140)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_xlfn._xlws.FILTER(辅助信息!E:E,辅助信息!G:G=G4141)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_xlfn._xlws.FILTER(辅助信息!E:E,辅助信息!G:G=G4142)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_xlfn._xlws.FILTER(辅助信息!E:E,辅助信息!G:G=G4143)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_xlfn._xlws.FILTER(辅助信息!E:E,辅助信息!G:G=G4144)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_xlfn._xlws.FILTER(辅助信息!E:E,辅助信息!G:G=G4145)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_xlfn._xlws.FILTER(辅助信息!E:E,辅助信息!G:G=G4146)</f>
        <v>商投建工达州中医药科技园-4工区-11号楼</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_xlfn._xlws.FILTER(辅助信息!E:E,辅助信息!G:G=G4147)</f>
        <v>商投建工达州中医药科技园-4工区-11号楼</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_xlfn._xlws.FILTER(辅助信息!E:E,辅助信息!G:G=G4148)</f>
        <v>商投建工达州中医药科技园-4工区-11号楼</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_xlfn._xlws.FILTER(辅助信息!E:E,辅助信息!G:G=G4149)</f>
        <v>商投建工达州中医药科技园-4工区-11号楼</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_xlfn._xlws.FILTER(辅助信息!E:E,辅助信息!G:G=G4150)</f>
        <v>商投建工达州中医药科技园-4工区-9号楼</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_xlfn._xlws.FILTER(辅助信息!E:E,辅助信息!G:G=G4151)</f>
        <v>商投建工达州中医药科技园-4工区-9号楼</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_xlfn._xlws.FILTER(辅助信息!E:E,辅助信息!G:G=G4152)</f>
        <v>商投建工达州中医药科技园-4工区-9号楼</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_xlfn._xlws.FILTER(辅助信息!E:E,辅助信息!G:G=G4153)</f>
        <v>四川商建-射洪城乡一体化项目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_xlfn._xlws.FILTER(辅助信息!E:E,辅助信息!G:G=G4154)</f>
        <v>四川商建-射洪城乡一体化项目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_xlfn._xlws.FILTER(辅助信息!E:E,辅助信息!G:G=G4155)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_xlfn._xlws.FILTER(辅助信息!E:E,辅助信息!G:G=G4156)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_xlfn._xlws.FILTER(辅助信息!E:E,辅助信息!G:G=G4157)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_xlfn._xlws.FILTER(辅助信息!E:E,辅助信息!G:G=G4158)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_xlfn._xlws.FILTER(辅助信息!E:E,辅助信息!G:G=G4159)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_xlfn._xlws.FILTER(辅助信息!E:E,辅助信息!G:G=G4160)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_xlfn._xlws.FILTER(辅助信息!E:E,辅助信息!G:G=G4161)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_xlfn._xlws.FILTER(辅助信息!E:E,辅助信息!G:G=G4162)</f>
        <v>商投建工达州中医药科技园-1工区</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_xlfn._xlws.FILTER(辅助信息!E:E,辅助信息!G:G=G4163)</f>
        <v>商投建工达州中医药科技园-1工区</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_xlfn._xlws.FILTER(辅助信息!E:E,辅助信息!G:G=G4164)</f>
        <v>商投建工达州中医药科技园-1工区</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_xlfn._xlws.FILTER(辅助信息!E:E,辅助信息!G:G=G4165)</f>
        <v>商投建工达州中医药科技园-1工区</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_xlfn._xlws.FILTER(辅助信息!E:E,辅助信息!G:G=G4166)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_xlfn._xlws.FILTER(辅助信息!E:E,辅助信息!G:G=G4167)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_xlfn._xlws.FILTER(辅助信息!E:E,辅助信息!G:G=G4168)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_xlfn._xlws.FILTER(辅助信息!E:E,辅助信息!G:G=G4169)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_xlfn._xlws.FILTER(辅助信息!E:E,辅助信息!G:G=G4170)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_xlfn._xlws.FILTER(辅助信息!E:E,辅助信息!G:G=G4171)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_xlfn._xlws.FILTER(辅助信息!E:E,辅助信息!G:G=G4172)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_xlfn._xlws.FILTER(辅助信息!E:E,辅助信息!G:G=G4173)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_xlfn._xlws.FILTER(辅助信息!E:E,辅助信息!G:G=G4174)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_xlfn._xlws.FILTER(辅助信息!E:E,辅助信息!G:G=G4175)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_xlfn._xlws.FILTER(辅助信息!E:E,辅助信息!G:G=G4176)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_xlfn._xlws.FILTER(辅助信息!E:E,辅助信息!G:G=G4177)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_xlfn._xlws.FILTER(辅助信息!E:E,辅助信息!G:G=G4178)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_xlfn._xlws.FILTER(辅助信息!E:E,辅助信息!G:G=G4179)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_xlfn._xlws.FILTER(辅助信息!E:E,辅助信息!G:G=G4180)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_xlfn._xlws.FILTER(辅助信息!E:E,辅助信息!G:G=G4181)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_xlfn._xlws.FILTER(辅助信息!E:E,辅助信息!G:G=G4182)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_xlfn._xlws.FILTER(辅助信息!E:E,辅助信息!G:G=G4183)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_xlfn._xlws.FILTER(辅助信息!E:E,辅助信息!G:G=G4184)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_xlfn._xlws.FILTER(辅助信息!E:E,辅助信息!G:G=G4185)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_xlfn._xlws.FILTER(辅助信息!E:E,辅助信息!G:G=G4186)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_xlfn._xlws.FILTER(辅助信息!E:E,辅助信息!G:G=G4187)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_xlfn._xlws.FILTER(辅助信息!E:E,辅助信息!G:G=G4188)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_xlfn._xlws.FILTER(辅助信息!E:E,辅助信息!G:G=G4189)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_xlfn._xlws.FILTER(辅助信息!E:E,辅助信息!G:G=G4190)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_xlfn._xlws.FILTER(辅助信息!E:E,辅助信息!G:G=G4191)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_xlfn._xlws.FILTER(辅助信息!E:E,辅助信息!G:G=G4192)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_xlfn._xlws.FILTER(辅助信息!E:E,辅助信息!G:G=G4193)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_xlfn._xlws.FILTER(辅助信息!E:E,辅助信息!G:G=G4194)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_xlfn._xlws.FILTER(辅助信息!E:E,辅助信息!G:G=G4195)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_xlfn._xlws.FILTER(辅助信息!E:E,辅助信息!G:G=G4196)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_xlfn._xlws.FILTER(辅助信息!E:E,辅助信息!G:G=G4197)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_xlfn._xlws.FILTER(辅助信息!E:E,辅助信息!G:G=G4198)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_xlfn._xlws.FILTER(辅助信息!E:E,辅助信息!G:G=G4199)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_xlfn._xlws.FILTER(辅助信息!E:E,辅助信息!G:G=G4200)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_xlfn._xlws.FILTER(辅助信息!E:E,辅助信息!G:G=G4201)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_xlfn._xlws.FILTER(辅助信息!E:E,辅助信息!G:G=G4202)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_xlfn._xlws.FILTER(辅助信息!E:E,辅助信息!G:G=G4203)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_xlfn._xlws.FILTER(辅助信息!E:E,辅助信息!G:G=G4204)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_xlfn._xlws.FILTER(辅助信息!E:E,辅助信息!G:G=G4205)</f>
        <v>商投建工达州中医药科技园-4工区-7号楼</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_xlfn._xlws.FILTER(辅助信息!E:E,辅助信息!G:G=G4206)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_xlfn._xlws.FILTER(辅助信息!E:E,辅助信息!G:G=G4207)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_xlfn._xlws.FILTER(辅助信息!E:E,辅助信息!G:G=G4208)</f>
        <v>四川商建-射洪城乡一体化项目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_xlfn._xlws.FILTER(辅助信息!E:E,辅助信息!G:G=G4209)</f>
        <v>四川商建-射洪城乡一体化项目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_xlfn._xlws.FILTER(辅助信息!E:E,辅助信息!G:G=G4210)</f>
        <v>四川商建-射洪城乡一体化项目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_xlfn._xlws.FILTER(辅助信息!E:E,辅助信息!G:G=G4211)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_xlfn._xlws.FILTER(辅助信息!E:E,辅助信息!G:G=G4212)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_xlfn._xlws.FILTER(辅助信息!E:E,辅助信息!G:G=G4213)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_xlfn._xlws.FILTER(辅助信息!E:E,辅助信息!G:G=G4214)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_xlfn._xlws.FILTER(辅助信息!E:E,辅助信息!G:G=G4215)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_xlfn._xlws.FILTER(辅助信息!E:E,辅助信息!G:G=G4216)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_xlfn._xlws.FILTER(辅助信息!E:E,辅助信息!G:G=G4217)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_xlfn._xlws.FILTER(辅助信息!E:E,辅助信息!G:G=G4218)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_xlfn._xlws.FILTER(辅助信息!E:E,辅助信息!G:G=G4219)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_xlfn._xlws.FILTER(辅助信息!E:E,辅助信息!G:G=G4220)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_xlfn._xlws.FILTER(辅助信息!E:E,辅助信息!G:G=G4221)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_xlfn._xlws.FILTER(辅助信息!E:E,辅助信息!G:G=G4222)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_xlfn._xlws.FILTER(辅助信息!E:E,辅助信息!G:G=G4223)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_xlfn._xlws.FILTER(辅助信息!E:E,辅助信息!G:G=G4224)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_xlfn._xlws.FILTER(辅助信息!E:E,辅助信息!G:G=G4225)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_xlfn._xlws.FILTER(辅助信息!E:E,辅助信息!G:G=G4226)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_xlfn._xlws.FILTER(辅助信息!E:E,辅助信息!G:G=G4227)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_xlfn._xlws.FILTER(辅助信息!E:E,辅助信息!G:G=G4228)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_xlfn._xlws.FILTER(辅助信息!E:E,辅助信息!G:G=G4229)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_xlfn._xlws.FILTER(辅助信息!E:E,辅助信息!G:G=G4230)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_xlfn._xlws.FILTER(辅助信息!E:E,辅助信息!G:G=G4231)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_xlfn._xlws.FILTER(辅助信息!E:E,辅助信息!G:G=G4232)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_xlfn._xlws.FILTER(辅助信息!E:E,辅助信息!G:G=G4233)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_xlfn._xlws.FILTER(辅助信息!E:E,辅助信息!G:G=G4234)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_xlfn._xlws.FILTER(辅助信息!E:E,辅助信息!G:G=G4235)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_xlfn._xlws.FILTER(辅助信息!E:E,辅助信息!G:G=G4236)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_xlfn._xlws.FILTER(辅助信息!E:E,辅助信息!G:G=G4237)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_xlfn._xlws.FILTER(辅助信息!E:E,辅助信息!G:G=G4238)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_xlfn._xlws.FILTER(辅助信息!E:E,辅助信息!G:G=G4239)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_xlfn._xlws.FILTER(辅助信息!E:E,辅助信息!G:G=G4240)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_xlfn._xlws.FILTER(辅助信息!E:E,辅助信息!G:G=G4241)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_xlfn._xlws.FILTER(辅助信息!E:E,辅助信息!G:G=G4242)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_xlfn._xlws.FILTER(辅助信息!E:E,辅助信息!G:G=G4243)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_xlfn._xlws.FILTER(辅助信息!E:E,辅助信息!G:G=G4244)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_xlfn._xlws.FILTER(辅助信息!E:E,辅助信息!G:G=G4245)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_xlfn._xlws.FILTER(辅助信息!E:E,辅助信息!G:G=G4246)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_xlfn._xlws.FILTER(辅助信息!E:E,辅助信息!G:G=G4247)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_xlfn._xlws.FILTER(辅助信息!E:E,辅助信息!G:G=G4248)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_xlfn._xlws.FILTER(辅助信息!E:E,辅助信息!G:G=G4249)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_xlfn._xlws.FILTER(辅助信息!E:E,辅助信息!G:G=G4250)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_xlfn._xlws.FILTER(辅助信息!E:E,辅助信息!G:G=G4251)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_xlfn._xlws.FILTER(辅助信息!E:E,辅助信息!G:G=G4252)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_xlfn._xlws.FILTER(辅助信息!E:E,辅助信息!G:G=G4253)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_xlfn._xlws.FILTER(辅助信息!E:E,辅助信息!G:G=G4254)</f>
        <v>武汉电气化局成达万高铁强电项目-渠县</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_xlfn._xlws.FILTER(辅助信息!E:E,辅助信息!G:G=G4255)</f>
        <v>武汉电气化局成达万高铁强电项目-渠县</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_xlfn._xlws.FILTER(辅助信息!E:E,辅助信息!G:G=G4256)</f>
        <v>武汉电气化局成达万高铁强电项目-渠县</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_xlfn._xlws.FILTER(辅助信息!E:E,辅助信息!G:G=G4257)</f>
        <v>武汉电气化局成达万高铁强电项目-渠县</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_xlfn._xlws.FILTER(辅助信息!E:E,辅助信息!G:G=G4258)</f>
        <v>武汉电气化局成达万高铁强电项目-渠县</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_xlfn._xlws.FILTER(辅助信息!E:E,辅助信息!G:G=G4259)</f>
        <v>武汉电气化局成达万高铁强电项目-渠县</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_xlfn._xlws.FILTER(辅助信息!E:E,辅助信息!G:G=G4260)</f>
        <v>武汉电气化局成达万高铁强电项目-渠县</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_xlfn._xlws.FILTER(辅助信息!E:E,辅助信息!G:G=G4261)</f>
        <v>武汉电气化局成达万高铁强电项目-渠县</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_xlfn._xlws.FILTER(辅助信息!E:E,辅助信息!G:G=G4262)</f>
        <v>武汉电气化局成达万高铁强电项目-渠县</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_xlfn._xlws.FILTER(辅助信息!E:E,辅助信息!G:G=G4263)</f>
        <v>武汉电气化局成达万高铁强电项目-南充营山</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_xlfn._xlws.FILTER(辅助信息!E:E,辅助信息!G:G=G4264)</f>
        <v>武汉电气化局成达万高铁强电项目-南充营山</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_xlfn._xlws.FILTER(辅助信息!E:E,辅助信息!G:G=G4265)</f>
        <v>武汉电气化局成达万高铁强电项目-南充营山</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_xlfn._xlws.FILTER(辅助信息!E:E,辅助信息!G:G=G4266)</f>
        <v>武汉电气化局成达万高铁强电项目-南充营山</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_xlfn._xlws.FILTER(辅助信息!E:E,辅助信息!G:G=G4267)</f>
        <v>武汉电气化局成达万高铁强电项目-南充营山</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_xlfn._xlws.FILTER(辅助信息!E:E,辅助信息!G:G=G4268)</f>
        <v>武汉电气化局成达万高铁强电项目-南充营山</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_xlfn._xlws.FILTER(辅助信息!E:E,辅助信息!G:G=G4269)</f>
        <v>武汉电气化局成达万高铁强电项目-南充营山</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_xlfn._xlws.FILTER(辅助信息!E:E,辅助信息!G:G=G4270)</f>
        <v>武汉电气化局成达万高铁强电项目-南充营山</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_xlfn._xlws.FILTER(辅助信息!E:E,辅助信息!G:G=G4271)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_xlfn._xlws.FILTER(辅助信息!E:E,辅助信息!G:G=G4272)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_xlfn._xlws.FILTER(辅助信息!E:E,辅助信息!G:G=G4273)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_xlfn._xlws.FILTER(辅助信息!E:E,辅助信息!G:G=G4274)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_xlfn._xlws.FILTER(辅助信息!E:E,辅助信息!G:G=G4275)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_xlfn._xlws.FILTER(辅助信息!E:E,辅助信息!G:G=G4276)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_xlfn._xlws.FILTER(辅助信息!E:E,辅助信息!G:G=G4277)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_xlfn._xlws.FILTER(辅助信息!E:E,辅助信息!G:G=G4278)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_xlfn._xlws.FILTER(辅助信息!E:E,辅助信息!G:G=G4279)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_xlfn._xlws.FILTER(辅助信息!E:E,辅助信息!G:G=G4280)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_xlfn._xlws.FILTER(辅助信息!E:E,辅助信息!G:G=G4281)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_xlfn._xlws.FILTER(辅助信息!E:E,辅助信息!G:G=G4282)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_xlfn._xlws.FILTER(辅助信息!E:E,辅助信息!G:G=G4283)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_xlfn._xlws.FILTER(辅助信息!E:E,辅助信息!G:G=G4284)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_xlfn._xlws.FILTER(辅助信息!E:E,辅助信息!G:G=G4285)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_xlfn._xlws.FILTER(辅助信息!E:E,辅助信息!G:G=G4286)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_xlfn._xlws.FILTER(辅助信息!E:E,辅助信息!G:G=G4287)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_xlfn._xlws.FILTER(辅助信息!E:E,辅助信息!G:G=G4288)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_xlfn._xlws.FILTER(辅助信息!E:E,辅助信息!G:G=G4289)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_xlfn._xlws.FILTER(辅助信息!E:E,辅助信息!G:G=G4290)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_xlfn._xlws.FILTER(辅助信息!E:E,辅助信息!G:G=G4291)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_xlfn._xlws.FILTER(辅助信息!E:E,辅助信息!G:G=G4292)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_xlfn._xlws.FILTER(辅助信息!E:E,辅助信息!G:G=G4293)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_xlfn._xlws.FILTER(辅助信息!E:E,辅助信息!G:G=G4294)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_xlfn._xlws.FILTER(辅助信息!E:E,辅助信息!G:G=G4295)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_xlfn._xlws.FILTER(辅助信息!E:E,辅助信息!G:G=G4296)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_xlfn._xlws.FILTER(辅助信息!E:E,辅助信息!G:G=G4297)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_xlfn._xlws.FILTER(辅助信息!E:E,辅助信息!G:G=G4298)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_xlfn._xlws.FILTER(辅助信息!E:E,辅助信息!G:G=G4299)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_xlfn._xlws.FILTER(辅助信息!E:E,辅助信息!G:G=G4300)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_xlfn._xlws.FILTER(辅助信息!E:E,辅助信息!G:G=G4301)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_xlfn._xlws.FILTER(辅助信息!E:E,辅助信息!G:G=G4302)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_xlfn._xlws.FILTER(辅助信息!E:E,辅助信息!G:G=G4303)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_xlfn._xlws.FILTER(辅助信息!E:E,辅助信息!G:G=G4304)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_xlfn._xlws.FILTER(辅助信息!E:E,辅助信息!G:G=G4305)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_xlfn._xlws.FILTER(辅助信息!E:E,辅助信息!G:G=G4306)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_xlfn._xlws.FILTER(辅助信息!E:E,辅助信息!G:G=G4307)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_xlfn._xlws.FILTER(辅助信息!E:E,辅助信息!G:G=G4308)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_xlfn._xlws.FILTER(辅助信息!E:E,辅助信息!G:G=G4309)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_xlfn._xlws.FILTER(辅助信息!E:E,辅助信息!G:G=G4310)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_xlfn._xlws.FILTER(辅助信息!E:E,辅助信息!G:G=G4311)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_xlfn._xlws.FILTER(辅助信息!E:E,辅助信息!G:G=G4312)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_xlfn._xlws.FILTER(辅助信息!E:E,辅助信息!G:G=G4313)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_xlfn._xlws.FILTER(辅助信息!E:E,辅助信息!G:G=G4314)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_xlfn._xlws.FILTER(辅助信息!E:E,辅助信息!G:G=G4315)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_xlfn._xlws.FILTER(辅助信息!E:E,辅助信息!G:G=G4316)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_xlfn._xlws.FILTER(辅助信息!E:E,辅助信息!G:G=G4317)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_xlfn._xlws.FILTER(辅助信息!E:E,辅助信息!G:G=G4318)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_xlfn._xlws.FILTER(辅助信息!E:E,辅助信息!G:G=G4319)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_xlfn._xlws.FILTER(辅助信息!E:E,辅助信息!G:G=G4320)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_xlfn._xlws.FILTER(辅助信息!E:E,辅助信息!G:G=G4321)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_xlfn._xlws.FILTER(辅助信息!E:E,辅助信息!G:G=G4322)</f>
        <v>五冶钢构医学科学产业园建设项目房建一部-四标（3-7）</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_xlfn._xlws.FILTER(辅助信息!E:E,辅助信息!G:G=G4323)</f>
        <v>五冶钢构医学科学产业园建设项目房建一部-四标（3-7）</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_xlfn._xlws.FILTER(辅助信息!E:E,辅助信息!G:G=G4324)</f>
        <v>商投建工达州中医药科技园-4工区-3号楼</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_xlfn._xlws.FILTER(辅助信息!E:E,辅助信息!G:G=G4325)</f>
        <v>商投建工达州中医药科技园-4工区-3号楼</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_xlfn._xlws.FILTER(辅助信息!E:E,辅助信息!G:G=G4326)</f>
        <v>商投建工达州中医药科技园-4工区-8号楼</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_xlfn._xlws.FILTER(辅助信息!E:E,辅助信息!G:G=G4327)</f>
        <v>商投建工达州中医药科技园-4工区-8号楼</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_xlfn._xlws.FILTER(辅助信息!E:E,辅助信息!G:G=G4328)</f>
        <v>商投建工达州中医药科技园-4工区-8号楼</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_xlfn._xlws.FILTER(辅助信息!E:E,辅助信息!G:G=G4329)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_xlfn._xlws.FILTER(辅助信息!E:E,辅助信息!G:G=G4330)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_xlfn._xlws.FILTER(辅助信息!E:E,辅助信息!G:G=G4331)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_xlfn._xlws.FILTER(辅助信息!E:E,辅助信息!G:G=G4332)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_xlfn._xlws.FILTER(辅助信息!E:E,辅助信息!G:G=G4333)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_xlfn._xlws.FILTER(辅助信息!E:E,辅助信息!G:G=G4334)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_xlfn._xlws.FILTER(辅助信息!E:E,辅助信息!G:G=G4335)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_xlfn._xlws.FILTER(辅助信息!E:E,辅助信息!G:G=G4336)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_xlfn._xlws.FILTER(辅助信息!E:E,辅助信息!G:G=G4337)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_xlfn._xlws.FILTER(辅助信息!E:E,辅助信息!G:G=G4338)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_xlfn._xlws.FILTER(辅助信息!E:E,辅助信息!G:G=G4339)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_xlfn._xlws.FILTER(辅助信息!E:E,辅助信息!G:G=G4340)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_xlfn._xlws.FILTER(辅助信息!E:E,辅助信息!G:G=G4341)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_xlfn._xlws.FILTER(辅助信息!E:E,辅助信息!G:G=G4342)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_xlfn._xlws.FILTER(辅助信息!E:E,辅助信息!G:G=G4343)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_xlfn._xlws.FILTER(辅助信息!E:E,辅助信息!G:G=G4344)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_xlfn._xlws.FILTER(辅助信息!E:E,辅助信息!G:G=G4345)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_xlfn._xlws.FILTER(辅助信息!E:E,辅助信息!G:G=G4346)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_xlfn._xlws.FILTER(辅助信息!E:E,辅助信息!G:G=G4347)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_xlfn._xlws.FILTER(辅助信息!E:E,辅助信息!G:G=G4348)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_xlfn._xlws.FILTER(辅助信息!E:E,辅助信息!G:G=G4349)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_xlfn._xlws.FILTER(辅助信息!E:E,辅助信息!G:G=G4350)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_xlfn._xlws.FILTER(辅助信息!E:E,辅助信息!G:G=G4351)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_xlfn._xlws.FILTER(辅助信息!E:E,辅助信息!G:G=G4352)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_xlfn._xlws.FILTER(辅助信息!E:E,辅助信息!G:G=G4353)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_xlfn._xlws.FILTER(辅助信息!E:E,辅助信息!G:G=G4354)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_xlfn._xlws.FILTER(辅助信息!E:E,辅助信息!G:G=G4355)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_xlfn._xlws.FILTER(辅助信息!E:E,辅助信息!G:G=G4356)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_xlfn._xlws.FILTER(辅助信息!E:E,辅助信息!G:G=G4357)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_xlfn._xlws.FILTER(辅助信息!E:E,辅助信息!G:G=G4358)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_xlfn._xlws.FILTER(辅助信息!E:E,辅助信息!G:G=G4359)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_xlfn._xlws.FILTER(辅助信息!E:E,辅助信息!G:G=G4360)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_xlfn._xlws.FILTER(辅助信息!E:E,辅助信息!G:G=G4361)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_xlfn._xlws.FILTER(辅助信息!E:E,辅助信息!G:G=G4362)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_xlfn._xlws.FILTER(辅助信息!E:E,辅助信息!G:G=G4363)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_xlfn._xlws.FILTER(辅助信息!E:E,辅助信息!G:G=G4364)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_xlfn._xlws.FILTER(辅助信息!E:E,辅助信息!G:G=G4365)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_xlfn._xlws.FILTER(辅助信息!E:E,辅助信息!G:G=G4366)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_xlfn._xlws.FILTER(辅助信息!E:E,辅助信息!G:G=G4367)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_xlfn._xlws.FILTER(辅助信息!E:E,辅助信息!G:G=G4368)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_xlfn._xlws.FILTER(辅助信息!E:E,辅助信息!G:G=G4369)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_xlfn._xlws.FILTER(辅助信息!E:E,辅助信息!G:G=G4370)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_xlfn._xlws.FILTER(辅助信息!E:E,辅助信息!G:G=G4371)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_xlfn._xlws.FILTER(辅助信息!E:E,辅助信息!G:G=G4372)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_xlfn._xlws.FILTER(辅助信息!E:E,辅助信息!G:G=G4373)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_xlfn._xlws.FILTER(辅助信息!E:E,辅助信息!G:G=G4374)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_xlfn._xlws.FILTER(辅助信息!E:E,辅助信息!G:G=G4375)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_xlfn._xlws.FILTER(辅助信息!E:E,辅助信息!G:G=G4376)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_xlfn._xlws.FILTER(辅助信息!E:E,辅助信息!G:G=G4377)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_xlfn._xlws.FILTER(辅助信息!E:E,辅助信息!G:G=G4378)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_xlfn._xlws.FILTER(辅助信息!E:E,辅助信息!G:G=G4379)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_xlfn._xlws.FILTER(辅助信息!E:E,辅助信息!G:G=G4380)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_xlfn._xlws.FILTER(辅助信息!E:E,辅助信息!G:G=G4381)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_xlfn._xlws.FILTER(辅助信息!E:E,辅助信息!G:G=G4382)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_xlfn._xlws.FILTER(辅助信息!E:E,辅助信息!G:G=G4383)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_xlfn._xlws.FILTER(辅助信息!E:E,辅助信息!G:G=G4384)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_xlfn._xlws.FILTER(辅助信息!E:E,辅助信息!G:G=G4385)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_xlfn._xlws.FILTER(辅助信息!E:E,辅助信息!G:G=G4386)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_xlfn._xlws.FILTER(辅助信息!E:E,辅助信息!G:G=G4387)</f>
        <v>商投建工达州中医药科技园-4工区-3号楼</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_xlfn._xlws.FILTER(辅助信息!E:E,辅助信息!G:G=G4388)</f>
        <v>商投建工达州中医药科技园-4工区-8号楼</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_xlfn._xlws.FILTER(辅助信息!E:E,辅助信息!G:G=G4389)</f>
        <v>商投建工达州中医药科技园-4工区-8号楼</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_xlfn._xlws.FILTER(辅助信息!E:E,辅助信息!G:G=G4390)</f>
        <v>商投建工达州中医药科技园-4工区-8号楼</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_xlfn._xlws.FILTER(辅助信息!E:E,辅助信息!G:G=G4391)</f>
        <v>商投建工达州中医药科技园-1工区</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_xlfn._xlws.FILTER(辅助信息!E:E,辅助信息!G:G=G4392)</f>
        <v>商投建工达州中医药科技园-1工区</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_xlfn._xlws.FILTER(辅助信息!E:E,辅助信息!G:G=G4393)</f>
        <v>商投建工达州中医药科技园-1工区</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_xlfn._xlws.FILTER(辅助信息!E:E,辅助信息!G:G=G4394)</f>
        <v>商投建工达州中医药科技园-1工区</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_xlfn._xlws.FILTER(辅助信息!E:E,辅助信息!G:G=G4395)</f>
        <v>商投建工达州中医药科技园-1工区</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_xlfn._xlws.FILTER(辅助信息!E:E,辅助信息!G:G=G4396)</f>
        <v>商投建工达州中医药科技园-1工区</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_xlfn._xlws.FILTER(辅助信息!E:E,辅助信息!G:G=G4397)</f>
        <v>商投建工达州中医药科技园-1工区</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_xlfn._xlws.FILTER(辅助信息!E:E,辅助信息!G:G=G4398)</f>
        <v>商投建工达州中医药科技园-1工区</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_xlfn._xlws.FILTER(辅助信息!E:E,辅助信息!G:G=G4399)</f>
        <v>商投建工达州中医药科技园-1工区</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_xlfn._xlws.FILTER(辅助信息!E:E,辅助信息!G:G=G4400)</f>
        <v>商投建工达州中医药科技园-3工区</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_xlfn._xlws.FILTER(辅助信息!E:E,辅助信息!G:G=G4401)</f>
        <v>商投建工达州中医药科技园-3工区</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_xlfn._xlws.FILTER(辅助信息!E:E,辅助信息!G:G=G4402)</f>
        <v>商投建工达州中医药科技园-3工区</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_xlfn._xlws.FILTER(辅助信息!E:E,辅助信息!G:G=G4403)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_xlfn._xlws.FILTER(辅助信息!E:E,辅助信息!G:G=G4404)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_xlfn._xlws.FILTER(辅助信息!E:E,辅助信息!G:G=G4405)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_xlfn._xlws.FILTER(辅助信息!E:E,辅助信息!G:G=G4406)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_xlfn._xlws.FILTER(辅助信息!E:E,辅助信息!G:G=G4407)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_xlfn._xlws.FILTER(辅助信息!E:E,辅助信息!G:G=G4408)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_xlfn._xlws.FILTER(辅助信息!E:E,辅助信息!G:G=G4409)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_xlfn._xlws.FILTER(辅助信息!E:E,辅助信息!G:G=G4410)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_xlfn._xlws.FILTER(辅助信息!E:E,辅助信息!G:G=G4411)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_xlfn._xlws.FILTER(辅助信息!E:E,辅助信息!G:G=G4412)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_xlfn._xlws.FILTER(辅助信息!E:E,辅助信息!G:G=G4413)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_xlfn._xlws.FILTER(辅助信息!E:E,辅助信息!G:G=G4414)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_xlfn._xlws.FILTER(辅助信息!E:E,辅助信息!G:G=G4415)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_xlfn._xlws.FILTER(辅助信息!E:E,辅助信息!G:G=G4416)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_xlfn._xlws.FILTER(辅助信息!E:E,辅助信息!G:G=G4417)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_xlfn._xlws.FILTER(辅助信息!E:E,辅助信息!G:G=G4418)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_xlfn._xlws.FILTER(辅助信息!E:E,辅助信息!G:G=G4419)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_xlfn._xlws.FILTER(辅助信息!E:E,辅助信息!G:G=G4420)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_xlfn._xlws.FILTER(辅助信息!E:E,辅助信息!G:G=G4421)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_xlfn._xlws.FILTER(辅助信息!E:E,辅助信息!G:G=G4422)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_xlfn._xlws.FILTER(辅助信息!E:E,辅助信息!G:G=G4423)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_xlfn._xlws.FILTER(辅助信息!E:E,辅助信息!G:G=G4424)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_xlfn._xlws.FILTER(辅助信息!E:E,辅助信息!G:G=G4425)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_xlfn._xlws.FILTER(辅助信息!E:E,辅助信息!G:G=G4426)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_xlfn._xlws.FILTER(辅助信息!E:E,辅助信息!G:G=G4427)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_xlfn._xlws.FILTER(辅助信息!E:E,辅助信息!G:G=G4428)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_xlfn._xlws.FILTER(辅助信息!E:E,辅助信息!G:G=G4429)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_xlfn._xlws.FILTER(辅助信息!E:E,辅助信息!G:G=G4430)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_xlfn._xlws.FILTER(辅助信息!E:E,辅助信息!G:G=G4431)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_xlfn._xlws.FILTER(辅助信息!E:E,辅助信息!G:G=G4432)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_xlfn._xlws.FILTER(辅助信息!E:E,辅助信息!G:G=G4433)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_xlfn._xlws.FILTER(辅助信息!E:E,辅助信息!G:G=G4434)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_xlfn._xlws.FILTER(辅助信息!E:E,辅助信息!G:G=G4435)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_xlfn._xlws.FILTER(辅助信息!E:E,辅助信息!G:G=G4436)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_xlfn._xlws.FILTER(辅助信息!E:E,辅助信息!G:G=G4437)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_xlfn._xlws.FILTER(辅助信息!E:E,辅助信息!G:G=G4438)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_xlfn._xlws.FILTER(辅助信息!E:E,辅助信息!G:G=G4439)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_xlfn._xlws.FILTER(辅助信息!E:E,辅助信息!G:G=G4440)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_xlfn._xlws.FILTER(辅助信息!E:E,辅助信息!G:G=G4441)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_xlfn._xlws.FILTER(辅助信息!E:E,辅助信息!G:G=G4442)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_xlfn._xlws.FILTER(辅助信息!E:E,辅助信息!G:G=G4443)</f>
        <v>宜宾兴港三江新区长江工业园保障性租赁住房建设项目-边坡支护</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_xlfn._xlws.FILTER(辅助信息!E:E,辅助信息!G:G=G4444)</f>
        <v>宜宾兴港三江新区长江工业园保障性租赁住房建设项目-2标</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_xlfn._xlws.FILTER(辅助信息!E:E,辅助信息!G:G=G4445)</f>
        <v>宜宾兴港三江新区长江工业园保障性租赁住房建设项目-2标</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_xlfn._xlws.FILTER(辅助信息!E:E,辅助信息!G:G=G4446)</f>
        <v>宜宾兴港三江新区长江工业园保障性租赁住房建设项目-2标</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_xlfn._xlws.FILTER(辅助信息!E:E,辅助信息!G:G=G4447)</f>
        <v>宜宾兴港三江新区长江工业园保障性租赁住房建设项目-2标</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_xlfn._xlws.FILTER(辅助信息!E:E,辅助信息!G:G=G4448)</f>
        <v>宜宾兴港三江新区长江工业园保障性租赁住房建设项目-2标</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_xlfn._xlws.FILTER(辅助信息!E:E,辅助信息!G:G=G4449)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_xlfn._xlws.FILTER(辅助信息!E:E,辅助信息!G:G=G4450)</f>
        <v>商投建工达州中医药科技园-4工区-11号楼</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_xlfn._xlws.FILTER(辅助信息!E:E,辅助信息!G:G=G4451)</f>
        <v>商投建工达州中医药科技园-4工区-11号楼</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_xlfn._xlws.FILTER(辅助信息!E:E,辅助信息!G:G=G4452)</f>
        <v>商投建工达州中医药科技园-4工区-11号楼</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_xlfn._xlws.FILTER(辅助信息!E:E,辅助信息!G:G=G4453)</f>
        <v>商投建工达州中医药科技园-4工区-11号楼</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_xlfn._xlws.FILTER(辅助信息!E:E,辅助信息!G:G=G4454)</f>
        <v>商投建工达州中医药科技园-4工区-11号楼</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_xlfn._xlws.FILTER(辅助信息!E:E,辅助信息!G:G=G4455)</f>
        <v>商投建工达州中医药科技园-4工区-11号楼</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_xlfn._xlws.FILTER(辅助信息!E:E,辅助信息!G:G=G4456)</f>
        <v>商投建工达州中医药科技园-4工区-11号楼</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_xlfn._xlws.FILTER(辅助信息!E:E,辅助信息!G:G=G4457)</f>
        <v>商投建工达州中医药科技园-4工区-11号楼</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_xlfn._xlws.FILTER(辅助信息!E:E,辅助信息!G:G=G4458)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_xlfn._xlws.FILTER(辅助信息!E:E,辅助信息!G:G=G4459)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_xlfn._xlws.FILTER(辅助信息!E:E,辅助信息!G:G=G4460)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_xlfn._xlws.FILTER(辅助信息!E:E,辅助信息!G:G=G4461)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_xlfn._xlws.FILTER(辅助信息!E:E,辅助信息!G:G=G4462)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_xlfn._xlws.FILTER(辅助信息!E:E,辅助信息!G:G=G4463)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_xlfn._xlws.FILTER(辅助信息!E:E,辅助信息!G:G=G4464)</f>
        <v>商投建工达州中医药科技园-4工区-11号楼</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_xlfn._xlws.FILTER(辅助信息!E:E,辅助信息!G:G=G4465)</f>
        <v>商投建工达州中医药科技园-4工区-11号楼</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_xlfn._xlws.FILTER(辅助信息!E:E,辅助信息!G:G=G4466)</f>
        <v>商投建工达州中医药科技园-4工区-11号楼</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_xlfn._xlws.FILTER(辅助信息!E:E,辅助信息!G:G=G4467)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_xlfn._xlws.FILTER(辅助信息!E:E,辅助信息!G:G=G4468)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_xlfn._xlws.FILTER(辅助信息!E:E,辅助信息!G:G=G4469)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_xlfn._xlws.FILTER(辅助信息!E:E,辅助信息!G:G=G4470)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_xlfn._xlws.FILTER(辅助信息!E:E,辅助信息!G:G=G4471)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_xlfn._xlws.FILTER(辅助信息!E:E,辅助信息!G:G=G4472)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_xlfn._xlws.FILTER(辅助信息!E:E,辅助信息!G:G=G4473)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_xlfn._xlws.FILTER(辅助信息!E:E,辅助信息!G:G=G4474)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_xlfn._xlws.FILTER(辅助信息!E:E,辅助信息!G:G=G4475)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_xlfn._xlws.FILTER(辅助信息!E:E,辅助信息!G:G=G4476)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_xlfn._xlws.FILTER(辅助信息!E:E,辅助信息!G:G=G4477)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_xlfn._xlws.FILTER(辅助信息!E:E,辅助信息!G:G=G4478)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_xlfn._xlws.FILTER(辅助信息!E:E,辅助信息!G:G=G4479)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_xlfn._xlws.FILTER(辅助信息!E:E,辅助信息!G:G=G4480)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_xlfn._xlws.FILTER(辅助信息!E:E,辅助信息!G:G=G4481)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_xlfn._xlws.FILTER(辅助信息!E:E,辅助信息!G:G=G4482)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_xlfn._xlws.FILTER(辅助信息!E:E,辅助信息!G:G=G4483)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_xlfn._xlws.FILTER(辅助信息!E:E,辅助信息!G:G=G4484)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_xlfn._xlws.FILTER(辅助信息!E:E,辅助信息!G:G=G4485)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_xlfn._xlws.FILTER(辅助信息!E:E,辅助信息!G:G=G4486)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_xlfn._xlws.FILTER(辅助信息!E:E,辅助信息!G:G=G4487)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_xlfn._xlws.FILTER(辅助信息!E:E,辅助信息!G:G=G4488)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_xlfn._xlws.FILTER(辅助信息!E:E,辅助信息!G:G=G4489)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_xlfn._xlws.FILTER(辅助信息!E:E,辅助信息!G:G=G4490)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_xlfn._xlws.FILTER(辅助信息!E:E,辅助信息!G:G=G4491)</f>
        <v>五冶钢构宜宾高县月江镇建设项目-1</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_xlfn._xlws.FILTER(辅助信息!E:E,辅助信息!G:G=G4492)</f>
        <v>五冶钢构宜宾高县月江镇建设项目-1</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_xlfn._xlws.FILTER(辅助信息!E:E,辅助信息!G:G=G4493)</f>
        <v>五冶钢构宜宾高县月江镇建设项目-1</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_xlfn._xlws.FILTER(辅助信息!E:E,辅助信息!G:G=G4494)</f>
        <v>五冶钢构宜宾高县月江镇建设项目-1</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_xlfn._xlws.FILTER(辅助信息!E:E,辅助信息!G:G=G4495)</f>
        <v>五冶钢构宜宾高县月江镇建设项目-1</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_xlfn._xlws.FILTER(辅助信息!E:E,辅助信息!G:G=G4496)</f>
        <v>五冶钢构宜宾高县月江镇建设项目-1</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_xlfn._xlws.FILTER(辅助信息!E:E,辅助信息!G:G=G4497)</f>
        <v>五冶钢构宜宾高县月江镇建设项目-1</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_xlfn._xlws.FILTER(辅助信息!E:E,辅助信息!G:G=G4498)</f>
        <v>五冶钢构宜宾高县月江镇建设项目-1</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_xlfn._xlws.FILTER(辅助信息!E:E,辅助信息!G:G=G4499)</f>
        <v>五冶钢构宜宾高县月江镇建设项目-1</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_xlfn._xlws.FILTER(辅助信息!E:E,辅助信息!G:G=G4500)</f>
        <v>五冶钢构宜宾高县月江镇建设项目-1</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_xlfn._xlws.FILTER(辅助信息!E:E,辅助信息!G:G=G4501)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_xlfn._xlws.FILTER(辅助信息!E:E,辅助信息!G:G=G4502)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_xlfn._xlws.FILTER(辅助信息!E:E,辅助信息!G:G=G4503)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_xlfn._xlws.FILTER(辅助信息!E:E,辅助信息!G:G=G4504)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_xlfn._xlws.FILTER(辅助信息!E:E,辅助信息!G:G=G4505)</f>
        <v>四川商建-射洪城乡一体化项目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_xlfn._xlws.FILTER(辅助信息!E:E,辅助信息!G:G=G4506)</f>
        <v>四川商建-射洪城乡一体化项目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_xlfn._xlws.FILTER(辅助信息!E:E,辅助信息!G:G=G4507)</f>
        <v>四川商建-射洪城乡一体化项目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_xlfn._xlws.FILTER(辅助信息!E:E,辅助信息!G:G=G4508)</f>
        <v>四川商建-射洪城乡一体化项目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_xlfn._xlws.FILTER(辅助信息!E:E,辅助信息!G:G=G4509)</f>
        <v>四川商建-射洪城乡一体化项目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_xlfn._xlws.FILTER(辅助信息!E:E,辅助信息!G:G=G4510)</f>
        <v>四川商建-射洪城乡一体化项目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_xlfn._xlws.FILTER(辅助信息!E:E,辅助信息!G:G=G4511)</f>
        <v>四川商建-射洪城乡一体化项目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_xlfn._xlws.FILTER(辅助信息!E:E,辅助信息!G:G=G4512)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_xlfn._xlws.FILTER(辅助信息!E:E,辅助信息!G:G=G4513)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_xlfn._xlws.FILTER(辅助信息!E:E,辅助信息!G:G=G4514)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_xlfn._xlws.FILTER(辅助信息!E:E,辅助信息!G:G=G4515)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_xlfn._xlws.FILTER(辅助信息!E:E,辅助信息!G:G=G4516)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_xlfn._xlws.FILTER(辅助信息!E:E,辅助信息!G:G=G4517)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_xlfn._xlws.FILTER(辅助信息!E:E,辅助信息!G:G=G4518)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_xlfn._xlws.FILTER(辅助信息!E:E,辅助信息!G:G=G4519)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_xlfn._xlws.FILTER(辅助信息!E:E,辅助信息!G:G=G4520)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_xlfn._xlws.FILTER(辅助信息!E:E,辅助信息!G:G=G4521)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_xlfn._xlws.FILTER(辅助信息!E:E,辅助信息!G:G=G4522)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_xlfn._xlws.FILTER(辅助信息!E:E,辅助信息!G:G=G4523)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_xlfn._xlws.FILTER(辅助信息!E:E,辅助信息!G:G=G4524)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_xlfn._xlws.FILTER(辅助信息!E:E,辅助信息!G:G=G4525)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_xlfn._xlws.FILTER(辅助信息!E:E,辅助信息!G:G=G4526)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_xlfn._xlws.FILTER(辅助信息!E:E,辅助信息!G:G=G4527)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_xlfn._xlws.FILTER(辅助信息!E:E,辅助信息!G:G=G4528)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_xlfn._xlws.FILTER(辅助信息!E:E,辅助信息!G:G=G4529)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_xlfn._xlws.FILTER(辅助信息!E:E,辅助信息!G:G=G4530)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_xlfn._xlws.FILTER(辅助信息!E:E,辅助信息!G:G=G4531)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_xlfn._xlws.FILTER(辅助信息!E:E,辅助信息!G:G=G4532)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_xlfn._xlws.FILTER(辅助信息!E:E,辅助信息!G:G=G4533)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_xlfn._xlws.FILTER(辅助信息!E:E,辅助信息!G:G=G4534)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_xlfn._xlws.FILTER(辅助信息!E:E,辅助信息!G:G=G4535)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_xlfn._xlws.FILTER(辅助信息!E:E,辅助信息!G:G=G4536)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_xlfn._xlws.FILTER(辅助信息!E:E,辅助信息!G:G=G4537)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_xlfn._xlws.FILTER(辅助信息!E:E,辅助信息!G:G=G4538)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_xlfn._xlws.FILTER(辅助信息!E:E,辅助信息!G:G=G4539)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_xlfn._xlws.FILTER(辅助信息!E:E,辅助信息!G:G=G4540)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_xlfn._xlws.FILTER(辅助信息!E:E,辅助信息!G:G=G4541)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_xlfn._xlws.FILTER(辅助信息!E:E,辅助信息!G:G=G4542)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_xlfn._xlws.FILTER(辅助信息!E:E,辅助信息!G:G=G4543)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_xlfn._xlws.FILTER(辅助信息!E:E,辅助信息!G:G=G4544)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_xlfn._xlws.FILTER(辅助信息!E:E,辅助信息!G:G=G4545)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_xlfn._xlws.FILTER(辅助信息!E:E,辅助信息!G:G=G4546)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_xlfn._xlws.FILTER(辅助信息!E:E,辅助信息!G:G=G4547)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_xlfn._xlws.FILTER(辅助信息!E:E,辅助信息!G:G=G4548)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_xlfn._xlws.FILTER(辅助信息!E:E,辅助信息!G:G=G4549)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_xlfn._xlws.FILTER(辅助信息!E:E,辅助信息!G:G=G4550)</f>
        <v>商投建工达州中医药科技园-4工区-11号楼</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_xlfn._xlws.FILTER(辅助信息!E:E,辅助信息!G:G=G4551)</f>
        <v>商投建工达州中医药科技园-4工区-11号楼</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_xlfn._xlws.FILTER(辅助信息!E:E,辅助信息!G:G=G4552)</f>
        <v>商投建工达州中医药科技园-4工区-11号楼</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_xlfn._xlws.FILTER(辅助信息!E:E,辅助信息!G:G=G4553)</f>
        <v>商投建工达州中医药科技园-4工区-11号楼</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_xlfn._xlws.FILTER(辅助信息!E:E,辅助信息!G:G=G4554)</f>
        <v>商投建工达州中医药科技园-4工区-11号楼</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_xlfn._xlws.FILTER(辅助信息!E:E,辅助信息!G:G=G4555)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_xlfn._xlws.FILTER(辅助信息!E:E,辅助信息!G:G=G4556)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_xlfn._xlws.FILTER(辅助信息!E:E,辅助信息!G:G=G4557)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_xlfn._xlws.FILTER(辅助信息!E:E,辅助信息!G:G=G4558)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_xlfn._xlws.FILTER(辅助信息!E:E,辅助信息!G:G=G4559)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_xlfn._xlws.FILTER(辅助信息!E:E,辅助信息!G:G=G4560)</f>
        <v>宜宾兴港三江新区长江工业园保障性租赁住房建设项目-1标</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_xlfn._xlws.FILTER(辅助信息!E:E,辅助信息!G:G=G4561)</f>
        <v>宜宾兴港三江新区长江工业园保障性租赁住房建设项目-1标</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_xlfn._xlws.FILTER(辅助信息!E:E,辅助信息!G:G=G4562)</f>
        <v>宜宾兴港三江新区长江工业园保障性租赁住房建设项目-2标</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_xlfn._xlws.FILTER(辅助信息!E:E,辅助信息!G:G=G4563)</f>
        <v>宜宾兴港三江新区长江工业园保障性租赁住房建设项目-2标</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_xlfn._xlws.FILTER(辅助信息!E:E,辅助信息!G:G=G4564)</f>
        <v>宜宾兴港三江新区长江工业园保障性租赁住房建设项目-2标</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_xlfn._xlws.FILTER(辅助信息!E:E,辅助信息!G:G=G4565)</f>
        <v>宜宾兴港三江新区长江工业园保障性租赁住房建设项目-1标</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_xlfn._xlws.FILTER(辅助信息!E:E,辅助信息!G:G=G4566)</f>
        <v>宜宾兴港三江新区长江工业园保障性租赁住房建设项目-2标</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_xlfn._xlws.FILTER(辅助信息!E:E,辅助信息!G:G=G4567)</f>
        <v>宜宾兴港三江新区长江工业园保障性租赁住房建设项目-2标</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_xlfn._xlws.FILTER(辅助信息!E:E,辅助信息!G:G=G4568)</f>
        <v>宜宾兴港三江新区长江工业园保障性租赁住房建设项目-2标</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_xlfn._xlws.FILTER(辅助信息!E:E,辅助信息!G:G=G4569)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_xlfn._xlws.FILTER(辅助信息!E:E,辅助信息!G:G=G4570)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_xlfn._xlws.FILTER(辅助信息!E:E,辅助信息!G:G=G4571)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_xlfn._xlws.FILTER(辅助信息!E:E,辅助信息!G:G=G4572)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_xlfn._xlws.FILTER(辅助信息!E:E,辅助信息!G:G=G4573)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_xlfn._xlws.FILTER(辅助信息!E:E,辅助信息!G:G=G4574)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_xlfn._xlws.FILTER(辅助信息!E:E,辅助信息!G:G=G4575)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_xlfn._xlws.FILTER(辅助信息!E:E,辅助信息!G:G=G4576)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_xlfn._xlws.FILTER(辅助信息!E:E,辅助信息!G:G=G4577)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_xlfn._xlws.FILTER(辅助信息!E:E,辅助信息!G:G=G4578)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_xlfn._xlws.FILTER(辅助信息!E:E,辅助信息!G:G=G4579)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_xlfn._xlws.FILTER(辅助信息!E:E,辅助信息!G:G=G4580)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_xlfn._xlws.FILTER(辅助信息!E:E,辅助信息!G:G=G4581)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_xlfn._xlws.FILTER(辅助信息!E:E,辅助信息!G:G=G4582)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_xlfn._xlws.FILTER(辅助信息!E:E,辅助信息!G:G=G4583)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_xlfn._xlws.FILTER(辅助信息!E:E,辅助信息!G:G=G4584)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_xlfn._xlws.FILTER(辅助信息!E:E,辅助信息!G:G=G4585)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_xlfn._xlws.FILTER(辅助信息!E:E,辅助信息!G:G=G4586)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_xlfn._xlws.FILTER(辅助信息!E:E,辅助信息!G:G=G4587)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_xlfn._xlws.FILTER(辅助信息!E:E,辅助信息!G:G=G4588)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_xlfn._xlws.FILTER(辅助信息!E:E,辅助信息!G:G=G4589)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_xlfn._xlws.FILTER(辅助信息!E:E,辅助信息!G:G=G4590)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_xlfn._xlws.FILTER(辅助信息!E:E,辅助信息!G:G=G4591)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_xlfn._xlws.FILTER(辅助信息!E:E,辅助信息!G:G=G4592)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_xlfn._xlws.FILTER(辅助信息!E:E,辅助信息!G:G=G4593)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_xlfn._xlws.FILTER(辅助信息!E:E,辅助信息!G:G=G4594)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_xlfn._xlws.FILTER(辅助信息!E:E,辅助信息!G:G=G4595)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_xlfn._xlws.FILTER(辅助信息!E:E,辅助信息!G:G=G4596)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_xlfn._xlws.FILTER(辅助信息!E:E,辅助信息!G:G=G4597)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_xlfn._xlws.FILTER(辅助信息!E:E,辅助信息!G:G=G4598)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_xlfn._xlws.FILTER(辅助信息!E:E,辅助信息!G:G=G4599)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_xlfn._xlws.FILTER(辅助信息!E:E,辅助信息!G:G=G4600)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_xlfn._xlws.FILTER(辅助信息!E:E,辅助信息!G:G=G4601)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_xlfn._xlws.FILTER(辅助信息!E:E,辅助信息!G:G=G4602)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_xlfn._xlws.FILTER(辅助信息!E:E,辅助信息!G:G=G4603)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_xlfn._xlws.FILTER(辅助信息!E:E,辅助信息!G:G=G4604)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_xlfn._xlws.FILTER(辅助信息!E:E,辅助信息!G:G=G4605)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_xlfn._xlws.FILTER(辅助信息!E:E,辅助信息!G:G=G4606)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_xlfn._xlws.FILTER(辅助信息!E:E,辅助信息!G:G=G4607)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_xlfn._xlws.FILTER(辅助信息!E:E,辅助信息!G:G=G4608)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_xlfn._xlws.FILTER(辅助信息!E:E,辅助信息!G:G=G4609)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_xlfn._xlws.FILTER(辅助信息!E:E,辅助信息!G:G=G4610)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_xlfn._xlws.FILTER(辅助信息!E:E,辅助信息!G:G=G4611)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_xlfn._xlws.FILTER(辅助信息!E:E,辅助信息!G:G=G4612)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_xlfn._xlws.FILTER(辅助信息!E:E,辅助信息!G:G=G4613)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_xlfn._xlws.FILTER(辅助信息!E:E,辅助信息!G:G=G4614)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_xlfn._xlws.FILTER(辅助信息!E:E,辅助信息!G:G=G4615)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_xlfn._xlws.FILTER(辅助信息!E:E,辅助信息!G:G=G4616)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_xlfn._xlws.FILTER(辅助信息!E:E,辅助信息!G:G=G4617)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_xlfn._xlws.FILTER(辅助信息!E:E,辅助信息!G:G=G4618)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_xlfn._xlws.FILTER(辅助信息!E:E,辅助信息!G:G=G4619)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_xlfn._xlws.FILTER(辅助信息!E:E,辅助信息!G:G=G4620)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_xlfn._xlws.FILTER(辅助信息!E:E,辅助信息!G:G=G4621)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_xlfn._xlws.FILTER(辅助信息!E:E,辅助信息!G:G=G4622)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_xlfn._xlws.FILTER(辅助信息!E:E,辅助信息!G:G=G4623)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_xlfn._xlws.FILTER(辅助信息!E:E,辅助信息!G:G=G4624)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_xlfn._xlws.FILTER(辅助信息!E:E,辅助信息!G:G=G4625)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_xlfn._xlws.FILTER(辅助信息!E:E,辅助信息!G:G=G4626)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_xlfn._xlws.FILTER(辅助信息!E:E,辅助信息!G:G=G4627)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_xlfn._xlws.FILTER(辅助信息!E:E,辅助信息!G:G=G4628)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_xlfn._xlws.FILTER(辅助信息!E:E,辅助信息!G:G=G4629)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_xlfn._xlws.FILTER(辅助信息!E:E,辅助信息!G:G=G4630)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_xlfn._xlws.FILTER(辅助信息!E:E,辅助信息!G:G=G4631)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_xlfn._xlws.FILTER(辅助信息!E:E,辅助信息!G:G=G4632)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_xlfn._xlws.FILTER(辅助信息!E:E,辅助信息!G:G=G4633)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_xlfn._xlws.FILTER(辅助信息!E:E,辅助信息!G:G=G4634)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_xlfn._xlws.FILTER(辅助信息!E:E,辅助信息!G:G=G4635)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_xlfn._xlws.FILTER(辅助信息!E:E,辅助信息!G:G=G4636)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_xlfn._xlws.FILTER(辅助信息!E:E,辅助信息!G:G=G4637)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_xlfn._xlws.FILTER(辅助信息!E:E,辅助信息!G:G=G4638)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_xlfn._xlws.FILTER(辅助信息!E:E,辅助信息!G:G=G4639)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_xlfn._xlws.FILTER(辅助信息!E:E,辅助信息!G:G=G4640)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_xlfn._xlws.FILTER(辅助信息!E:E,辅助信息!G:G=G4641)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_xlfn._xlws.FILTER(辅助信息!E:E,辅助信息!G:G=G4642)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_xlfn._xlws.FILTER(辅助信息!E:E,辅助信息!G:G=G4643)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_xlfn._xlws.FILTER(辅助信息!E:E,辅助信息!G:G=G4644)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_xlfn._xlws.FILTER(辅助信息!E:E,辅助信息!G:G=G4645)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_xlfn._xlws.FILTER(辅助信息!E:E,辅助信息!G:G=G4646)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_xlfn._xlws.FILTER(辅助信息!E:E,辅助信息!G:G=G4647)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_xlfn._xlws.FILTER(辅助信息!E:E,辅助信息!G:G=G4648)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_xlfn._xlws.FILTER(辅助信息!E:E,辅助信息!G:G=G4649)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_xlfn._xlws.FILTER(辅助信息!E:E,辅助信息!G:G=G4650)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_xlfn._xlws.FILTER(辅助信息!E:E,辅助信息!G:G=G4651)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_xlfn._xlws.FILTER(辅助信息!E:E,辅助信息!G:G=G4652)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_xlfn._xlws.FILTER(辅助信息!E:E,辅助信息!G:G=G4653)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_xlfn._xlws.FILTER(辅助信息!E:E,辅助信息!G:G=G4654)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_xlfn._xlws.FILTER(辅助信息!E:E,辅助信息!G:G=G4655)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_xlfn._xlws.FILTER(辅助信息!E:E,辅助信息!G:G=G4656)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_xlfn._xlws.FILTER(辅助信息!E:E,辅助信息!G:G=G4657)</f>
        <v>商投建工达州中医药科技园-3工区</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_xlfn._xlws.FILTER(辅助信息!E:E,辅助信息!G:G=G4658)</f>
        <v>商投建工达州中医药科技园-3工区</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_xlfn._xlws.FILTER(辅助信息!E:E,辅助信息!G:G=G4659)</f>
        <v>商投建工达州中医药科技园-3工区</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_xlfn._xlws.FILTER(辅助信息!E:E,辅助信息!G:G=G4660)</f>
        <v>宜宾兴港三江新区长江工业园保障性租赁住房建设项目-土建</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_xlfn._xlws.FILTER(辅助信息!E:E,辅助信息!G:G=G4661)</f>
        <v>宜宾兴港三江新区长江工业园保障性租赁住房建设项目-土建</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_xlfn._xlws.FILTER(辅助信息!E:E,辅助信息!G:G=G4662)</f>
        <v>宜宾兴港三江新区长江工业园保障性租赁住房建设项目-土建</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_xlfn._xlws.FILTER(辅助信息!E:E,辅助信息!G:G=G4663)</f>
        <v>宜宾兴港三江新区长江工业园保障性租赁住房建设项目-土建</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_xlfn._xlws.FILTER(辅助信息!E:E,辅助信息!G:G=G4664)</f>
        <v>宜宾兴港三江新区长江工业园保障性租赁住房建设项目-土建</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_xlfn._xlws.FILTER(辅助信息!E:E,辅助信息!G:G=G4665)</f>
        <v>宜宾兴港三江新区长江工业园保障性租赁住房建设项目-土建</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_xlfn._xlws.FILTER(辅助信息!E:E,辅助信息!G:G=G4666)</f>
        <v>宜宾兴港三江新区长江工业园保障性租赁住房建设项目-1标</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_xlfn._xlws.FILTER(辅助信息!E:E,辅助信息!G:G=G4667)</f>
        <v>宜宾兴港三江新区长江工业园保障性租赁住房建设项目-1标</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_xlfn._xlws.FILTER(辅助信息!E:E,辅助信息!G:G=G4668)</f>
        <v>宜宾兴港三江新区长江工业园保障性租赁住房建设项目-1标</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_xlfn._xlws.FILTER(辅助信息!E:E,辅助信息!G:G=G4669)</f>
        <v>宜宾兴港三江新区长江工业园保障性租赁住房建设项目-2标</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_xlfn._xlws.FILTER(辅助信息!E:E,辅助信息!G:G=G4670)</f>
        <v>宜宾兴港三江新区长江工业园保障性租赁住房建设项目-2标</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_xlfn._xlws.FILTER(辅助信息!E:E,辅助信息!G:G=G4671)</f>
        <v>宜宾兴港三江新区长江工业园保障性租赁住房建设项目-2标</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_xlfn._xlws.FILTER(辅助信息!E:E,辅助信息!G:G=G4672)</f>
        <v>宜宾兴港三江新区长江工业园保障性租赁住房建设项目-1标</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_xlfn._xlws.FILTER(辅助信息!E:E,辅助信息!G:G=G4673)</f>
        <v>宜宾兴港三江新区长江工业园保障性租赁住房建设项目-土建</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_xlfn._xlws.FILTER(辅助信息!E:E,辅助信息!G:G=G4674)</f>
        <v>宜宾兴港三江新区长江工业园保障性租赁住房建设项目-土建</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_xlfn._xlws.FILTER(辅助信息!E:E,辅助信息!G:G=G4675)</f>
        <v>宜宾兴港三江新区长江工业园保障性租赁住房建设项目-土建</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_xlfn._xlws.FILTER(辅助信息!E:E,辅助信息!G:G=G4676)</f>
        <v>宜宾兴港三江新区长江工业园保障性租赁住房建设项目-土建</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_xlfn._xlws.FILTER(辅助信息!E:E,辅助信息!G:G=G4677)</f>
        <v>宜宾兴港三江新区长江工业园保障性租赁住房建设项目-土建</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_xlfn._xlws.FILTER(辅助信息!E:E,辅助信息!G:G=G4678)</f>
        <v>宜宾兴港三江新区长江工业园保障性租赁住房建设项目-1标</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_xlfn._xlws.FILTER(辅助信息!E:E,辅助信息!G:G=G4679)</f>
        <v>宜宾兴港三江新区长江工业园保障性租赁住房建设项目-2标</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_xlfn._xlws.FILTER(辅助信息!E:E,辅助信息!G:G=G4680)</f>
        <v>武汉电气化局成达万高铁强电项目-渠县</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_xlfn._xlws.FILTER(辅助信息!E:E,辅助信息!G:G=G4681)</f>
        <v>武汉电气化局成达万高铁强电项目-渠县</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_xlfn._xlws.FILTER(辅助信息!E:E,辅助信息!G:G=G4682)</f>
        <v>武汉电气化局成达万高铁强电项目-渠县</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_xlfn._xlws.FILTER(辅助信息!E:E,辅助信息!G:G=G4683)</f>
        <v>武汉电气化局成达万高铁强电项目-渠县</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_xlfn._xlws.FILTER(辅助信息!E:E,辅助信息!G:G=G4684)</f>
        <v>武汉电气化局成达万高铁强电项目-渠县</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_xlfn._xlws.FILTER(辅助信息!E:E,辅助信息!G:G=G4685)</f>
        <v>武汉电气化局成达万高铁强电项目-渠县</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_xlfn._xlws.FILTER(辅助信息!E:E,辅助信息!G:G=G4686)</f>
        <v>武汉电气化局成达万高铁强电项目-渠县</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_xlfn._xlws.FILTER(辅助信息!E:E,辅助信息!G:G=G4687)</f>
        <v>武汉电气化局成达万高铁强电项目-渠县</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_xlfn._xlws.FILTER(辅助信息!E:E,辅助信息!G:G=G4688)</f>
        <v>武汉电气化局成达万高铁强电项目-渠县</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_xlfn._xlws.FILTER(辅助信息!E:E,辅助信息!G:G=G4689)</f>
        <v>武汉电气化局成达万高铁强电项目-渠县</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_xlfn._xlws.FILTER(辅助信息!E:E,辅助信息!G:G=G4690)</f>
        <v>武汉电气化局成达万高铁强电项目-达州主城区</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_xlfn._xlws.FILTER(辅助信息!E:E,辅助信息!G:G=G4691)</f>
        <v>武汉电气化局成达万高铁强电项目-达州主城区</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_xlfn._xlws.FILTER(辅助信息!E:E,辅助信息!G:G=G4692)</f>
        <v>武汉电气化局成达万高铁强电项目-达州主城区</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_xlfn._xlws.FILTER(辅助信息!E:E,辅助信息!G:G=G4693)</f>
        <v>武汉电气化局成达万高铁强电项目-达州主城区</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_xlfn._xlws.FILTER(辅助信息!E:E,辅助信息!G:G=G4694)</f>
        <v>武汉电气化局成达万高铁强电项目-达州主城区</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_xlfn._xlws.FILTER(辅助信息!E:E,辅助信息!G:G=G4695)</f>
        <v>武汉电气化局成达万高铁强电项目-达州主城区</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_xlfn._xlws.FILTER(辅助信息!E:E,辅助信息!G:G=G4696)</f>
        <v>武汉电气化局成达万高铁强电项目-达州主城区</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_xlfn._xlws.FILTER(辅助信息!E:E,辅助信息!G:G=G4697)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_xlfn._xlws.FILTER(辅助信息!E:E,辅助信息!G:G=G4698)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_xlfn._xlws.FILTER(辅助信息!E:E,辅助信息!G:G=G4699)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_xlfn._xlws.FILTER(辅助信息!E:E,辅助信息!G:G=G4700)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_xlfn._xlws.FILTER(辅助信息!E:E,辅助信息!G:G=G4701)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_xlfn._xlws.FILTER(辅助信息!E:E,辅助信息!G:G=G4702)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_xlfn._xlws.FILTER(辅助信息!E:E,辅助信息!G:G=G4703)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_xlfn._xlws.FILTER(辅助信息!E:E,辅助信息!G:G=G4704)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_xlfn._xlws.FILTER(辅助信息!E:E,辅助信息!G:G=G4705)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_xlfn._xlws.FILTER(辅助信息!E:E,辅助信息!G:G=G4706)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_xlfn._xlws.FILTER(辅助信息!E:E,辅助信息!G:G=G4707)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_xlfn._xlws.FILTER(辅助信息!E:E,辅助信息!G:G=G4708)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_xlfn._xlws.FILTER(辅助信息!E:E,辅助信息!G:G=G4709)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_xlfn._xlws.FILTER(辅助信息!E:E,辅助信息!G:G=G4710)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_xlfn._xlws.FILTER(辅助信息!E:E,辅助信息!G:G=G4711)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_xlfn._xlws.FILTER(辅助信息!E:E,辅助信息!G:G=G4712)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_xlfn._xlws.FILTER(辅助信息!E:E,辅助信息!G:G=G4713)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_xlfn._xlws.FILTER(辅助信息!E:E,辅助信息!G:G=G4714)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_xlfn._xlws.FILTER(辅助信息!E:E,辅助信息!G:G=G4715)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_xlfn._xlws.FILTER(辅助信息!E:E,辅助信息!G:G=G4716)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_xlfn._xlws.FILTER(辅助信息!E:E,辅助信息!G:G=G4717)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_xlfn._xlws.FILTER(辅助信息!E:E,辅助信息!G:G=G4718)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_xlfn._xlws.FILTER(辅助信息!E:E,辅助信息!G:G=G4719)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_xlfn._xlws.FILTER(辅助信息!E:E,辅助信息!G:G=G4720)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_xlfn._xlws.FILTER(辅助信息!E:E,辅助信息!G:G=G4721)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_xlfn._xlws.FILTER(辅助信息!E:E,辅助信息!G:G=G4722)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_xlfn._xlws.FILTER(辅助信息!E:E,辅助信息!G:G=G4723)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_xlfn._xlws.FILTER(辅助信息!E:E,辅助信息!G:G=G4724)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_xlfn._xlws.FILTER(辅助信息!E:E,辅助信息!G:G=G4725)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_xlfn._xlws.FILTER(辅助信息!E:E,辅助信息!G:G=G4726)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_xlfn._xlws.FILTER(辅助信息!E:E,辅助信息!G:G=G4727)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_xlfn._xlws.FILTER(辅助信息!E:E,辅助信息!G:G=G4728)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_xlfn._xlws.FILTER(辅助信息!E:E,辅助信息!G:G=G4729)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_xlfn._xlws.FILTER(辅助信息!E:E,辅助信息!G:G=G4730)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_xlfn._xlws.FILTER(辅助信息!E:E,辅助信息!G:G=G4731)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_xlfn._xlws.FILTER(辅助信息!E:E,辅助信息!G:G=G4732)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_xlfn._xlws.FILTER(辅助信息!E:E,辅助信息!G:G=G4733)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_xlfn._xlws.FILTER(辅助信息!E:E,辅助信息!G:G=G4734)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_xlfn._xlws.FILTER(辅助信息!E:E,辅助信息!G:G=G4735)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_xlfn._xlws.FILTER(辅助信息!E:E,辅助信息!G:G=G4736)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_xlfn._xlws.FILTER(辅助信息!E:E,辅助信息!G:G=G4737)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_xlfn._xlws.FILTER(辅助信息!E:E,辅助信息!G:G=G4738)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_xlfn._xlws.FILTER(辅助信息!E:E,辅助信息!G:G=G4739)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_xlfn._xlws.FILTER(辅助信息!E:E,辅助信息!G:G=G4740)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_xlfn._xlws.FILTER(辅助信息!E:E,辅助信息!G:G=G4741)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_xlfn._xlws.FILTER(辅助信息!E:E,辅助信息!G:G=G4742)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_xlfn._xlws.FILTER(辅助信息!E:E,辅助信息!G:G=G4743)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_xlfn._xlws.FILTER(辅助信息!E:E,辅助信息!G:G=G4744)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_xlfn._xlws.FILTER(辅助信息!E:E,辅助信息!G:G=G4745)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_xlfn._xlws.FILTER(辅助信息!E:E,辅助信息!G:G=G4746)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_xlfn._xlws.FILTER(辅助信息!E:E,辅助信息!G:G=G4747)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_xlfn._xlws.FILTER(辅助信息!E:E,辅助信息!G:G=G4748)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_xlfn._xlws.FILTER(辅助信息!E:E,辅助信息!G:G=G4749)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_xlfn._xlws.FILTER(辅助信息!E:E,辅助信息!G:G=G4750)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_xlfn._xlws.FILTER(辅助信息!E:E,辅助信息!G:G=G4751)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_xlfn._xlws.FILTER(辅助信息!E:E,辅助信息!G:G=G4752)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_xlfn._xlws.FILTER(辅助信息!E:E,辅助信息!G:G=G4753)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_xlfn._xlws.FILTER(辅助信息!E:E,辅助信息!G:G=G4754)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_xlfn._xlws.FILTER(辅助信息!E:E,辅助信息!G:G=G4755)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_xlfn._xlws.FILTER(辅助信息!E:E,辅助信息!G:G=G4756)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_xlfn._xlws.FILTER(辅助信息!E:E,辅助信息!G:G=G4757)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_xlfn._xlws.FILTER(辅助信息!E:E,辅助信息!G:G=G4758)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_xlfn._xlws.FILTER(辅助信息!E:E,辅助信息!G:G=G4759)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_xlfn._xlws.FILTER(辅助信息!E:E,辅助信息!G:G=G4760)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_xlfn._xlws.FILTER(辅助信息!E:E,辅助信息!G:G=G4761)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_xlfn._xlws.FILTER(辅助信息!E:E,辅助信息!G:G=G4762)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_xlfn._xlws.FILTER(辅助信息!E:E,辅助信息!G:G=G4763)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_xlfn._xlws.FILTER(辅助信息!E:E,辅助信息!G:G=G4764)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_xlfn._xlws.FILTER(辅助信息!E:E,辅助信息!G:G=G4765)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_xlfn._xlws.FILTER(辅助信息!E:E,辅助信息!G:G=G4766)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_xlfn._xlws.FILTER(辅助信息!E:E,辅助信息!G:G=G4767)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_xlfn._xlws.FILTER(辅助信息!E:E,辅助信息!G:G=G4768)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_xlfn._xlws.FILTER(辅助信息!E:E,辅助信息!G:G=G4769)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_xlfn._xlws.FILTER(辅助信息!E:E,辅助信息!G:G=G4770)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_xlfn._xlws.FILTER(辅助信息!E:E,辅助信息!G:G=G4771)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_xlfn._xlws.FILTER(辅助信息!E:E,辅助信息!G:G=G4772)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_xlfn._xlws.FILTER(辅助信息!E:E,辅助信息!G:G=G4773)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_xlfn._xlws.FILTER(辅助信息!E:E,辅助信息!G:G=G4774)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_xlfn._xlws.FILTER(辅助信息!E:E,辅助信息!G:G=G4775)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_xlfn._xlws.FILTER(辅助信息!E:E,辅助信息!G:G=G4776)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_xlfn._xlws.FILTER(辅助信息!E:E,辅助信息!G:G=G4777)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_xlfn._xlws.FILTER(辅助信息!E:E,辅助信息!G:G=G4778)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_xlfn._xlws.FILTER(辅助信息!E:E,辅助信息!G:G=G4779)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_xlfn._xlws.FILTER(辅助信息!E:E,辅助信息!G:G=G4780)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_xlfn._xlws.FILTER(辅助信息!E:E,辅助信息!G:G=G4781)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_xlfn._xlws.FILTER(辅助信息!E:E,辅助信息!G:G=G4782)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_xlfn._xlws.FILTER(辅助信息!E:E,辅助信息!G:G=G4783)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_xlfn._xlws.FILTER(辅助信息!E:E,辅助信息!G:G=G4784)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_xlfn._xlws.FILTER(辅助信息!E:E,辅助信息!G:G=G4785)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_xlfn._xlws.FILTER(辅助信息!E:E,辅助信息!G:G=G4786)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_xlfn._xlws.FILTER(辅助信息!E:E,辅助信息!G:G=G4787)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_xlfn._xlws.FILTER(辅助信息!E:E,辅助信息!G:G=G4788)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_xlfn._xlws.FILTER(辅助信息!E:E,辅助信息!G:G=G4789)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_xlfn._xlws.FILTER(辅助信息!E:E,辅助信息!G:G=G4790)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_xlfn._xlws.FILTER(辅助信息!E:E,辅助信息!G:G=G4791)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_xlfn._xlws.FILTER(辅助信息!E:E,辅助信息!G:G=G4792)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_xlfn._xlws.FILTER(辅助信息!E:E,辅助信息!G:G=G4793)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_xlfn._xlws.FILTER(辅助信息!E:E,辅助信息!G:G=G4794)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_xlfn._xlws.FILTER(辅助信息!E:E,辅助信息!G:G=G4795)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_xlfn._xlws.FILTER(辅助信息!E:E,辅助信息!G:G=G4796)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_xlfn._xlws.FILTER(辅助信息!E:E,辅助信息!G:G=G4797)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_xlfn._xlws.FILTER(辅助信息!E:E,辅助信息!G:G=G4798)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_xlfn._xlws.FILTER(辅助信息!E:E,辅助信息!G:G=G4799)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_xlfn._xlws.FILTER(辅助信息!E:E,辅助信息!G:G=G4800)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_xlfn._xlws.FILTER(辅助信息!E:E,辅助信息!G:G=G4801)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_xlfn._xlws.FILTER(辅助信息!E:E,辅助信息!G:G=G4802)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_xlfn._xlws.FILTER(辅助信息!E:E,辅助信息!G:G=G4803)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_xlfn._xlws.FILTER(辅助信息!E:E,辅助信息!G:G=G4804)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_xlfn._xlws.FILTER(辅助信息!E:E,辅助信息!G:G=G4805)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_xlfn._xlws.FILTER(辅助信息!E:E,辅助信息!G:G=G4806)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_xlfn._xlws.FILTER(辅助信息!E:E,辅助信息!G:G=G4807)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_xlfn._xlws.FILTER(辅助信息!E:E,辅助信息!G:G=G4808)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_xlfn._xlws.FILTER(辅助信息!E:E,辅助信息!G:G=G4809)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_xlfn._xlws.FILTER(辅助信息!E:E,辅助信息!G:G=G4810)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_xlfn._xlws.FILTER(辅助信息!E:E,辅助信息!G:G=G4811)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_xlfn._xlws.FILTER(辅助信息!E:E,辅助信息!G:G=G4812)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_xlfn._xlws.FILTER(辅助信息!E:E,辅助信息!G:G=G4813)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_xlfn._xlws.FILTER(辅助信息!E:E,辅助信息!G:G=G4814)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_xlfn._xlws.FILTER(辅助信息!E:E,辅助信息!G:G=G4815)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_xlfn._xlws.FILTER(辅助信息!E:E,辅助信息!G:G=G4816)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_xlfn._xlws.FILTER(辅助信息!E:E,辅助信息!G:G=G4817)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_xlfn._xlws.FILTER(辅助信息!E:E,辅助信息!G:G=G4818)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_xlfn._xlws.FILTER(辅助信息!E:E,辅助信息!G:G=G4819)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_xlfn._xlws.FILTER(辅助信息!E:E,辅助信息!G:G=G4820)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_xlfn._xlws.FILTER(辅助信息!E:E,辅助信息!G:G=G4821)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_xlfn._xlws.FILTER(辅助信息!E:E,辅助信息!G:G=G4822)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_xlfn._xlws.FILTER(辅助信息!E:E,辅助信息!G:G=G4823)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_xlfn._xlws.FILTER(辅助信息!E:E,辅助信息!G:G=G4824)</f>
        <v>商投建工达州中医药科技园-2工区-12号楼</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_xlfn._xlws.FILTER(辅助信息!E:E,辅助信息!G:G=G4825)</f>
        <v>商投建工达州中医药科技园-2工区-12号楼</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_xlfn._xlws.FILTER(辅助信息!E:E,辅助信息!G:G=G4826)</f>
        <v>商投建工达州中医药科技园-2工区-12号楼</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_xlfn._xlws.FILTER(辅助信息!E:E,辅助信息!G:G=G4827)</f>
        <v>商投建工达州中医药科技园-4工区-8号楼</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_xlfn._xlws.FILTER(辅助信息!E:E,辅助信息!G:G=G4828)</f>
        <v>商投建工达州中医药科技园-4工区-8号楼</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_xlfn._xlws.FILTER(辅助信息!E:E,辅助信息!G:G=G4829)</f>
        <v>商投建工达州中医药科技园-4工区-8号楼</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_xlfn._xlws.FILTER(辅助信息!E:E,辅助信息!G:G=G4830)</f>
        <v>商投建工达州中医药科技园-4工区-2号楼</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_xlfn._xlws.FILTER(辅助信息!E:E,辅助信息!G:G=G4831)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_xlfn._xlws.FILTER(辅助信息!E:E,辅助信息!G:G=G4832)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_xlfn._xlws.FILTER(辅助信息!E:E,辅助信息!G:G=G4833)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_xlfn._xlws.FILTER(辅助信息!E:E,辅助信息!G:G=G4834)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_xlfn._xlws.FILTER(辅助信息!E:E,辅助信息!G:G=G4835)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_xlfn._xlws.FILTER(辅助信息!E:E,辅助信息!G:G=G4836)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_xlfn._xlws.FILTER(辅助信息!E:E,辅助信息!G:G=G4837)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_xlfn._xlws.FILTER(辅助信息!E:E,辅助信息!G:G=G4838)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_xlfn._xlws.FILTER(辅助信息!E:E,辅助信息!G:G=G4839)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_xlfn._xlws.FILTER(辅助信息!E:E,辅助信息!G:G=G4840)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_xlfn._xlws.FILTER(辅助信息!E:E,辅助信息!G:G=G4841)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_xlfn._xlws.FILTER(辅助信息!E:E,辅助信息!G:G=G4842)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_xlfn._xlws.FILTER(辅助信息!E:E,辅助信息!G:G=G4843)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_xlfn._xlws.FILTER(辅助信息!E:E,辅助信息!G:G=G4844)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_xlfn._xlws.FILTER(辅助信息!E:E,辅助信息!G:G=G4845)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_xlfn._xlws.FILTER(辅助信息!E:E,辅助信息!G:G=G4846)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_xlfn._xlws.FILTER(辅助信息!E:E,辅助信息!G:G=G4847)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_xlfn._xlws.FILTER(辅助信息!E:E,辅助信息!G:G=G4848)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_xlfn._xlws.FILTER(辅助信息!E:E,辅助信息!G:G=G4849)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_xlfn._xlws.FILTER(辅助信息!E:E,辅助信息!G:G=G4850)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_xlfn._xlws.FILTER(辅助信息!E:E,辅助信息!G:G=G4851)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_xlfn._xlws.FILTER(辅助信息!E:E,辅助信息!G:G=G4852)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_xlfn._xlws.FILTER(辅助信息!E:E,辅助信息!G:G=G4853)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_xlfn._xlws.FILTER(辅助信息!E:E,辅助信息!G:G=G4854)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_xlfn._xlws.FILTER(辅助信息!E:E,辅助信息!G:G=G4855)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_xlfn._xlws.FILTER(辅助信息!E:E,辅助信息!G:G=G4856)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_xlfn._xlws.FILTER(辅助信息!E:E,辅助信息!G:G=G4857)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_xlfn._xlws.FILTER(辅助信息!E:E,辅助信息!G:G=G4858)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_xlfn._xlws.FILTER(辅助信息!E:E,辅助信息!G:G=G4859)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_xlfn._xlws.FILTER(辅助信息!E:E,辅助信息!G:G=G4860)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_xlfn._xlws.FILTER(辅助信息!E:E,辅助信息!G:G=G4861)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_xlfn._xlws.FILTER(辅助信息!E:E,辅助信息!G:G=G4862)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_xlfn._xlws.FILTER(辅助信息!E:E,辅助信息!G:G=G4863)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_xlfn._xlws.FILTER(辅助信息!E:E,辅助信息!G:G=G4864)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_xlfn._xlws.FILTER(辅助信息!E:E,辅助信息!G:G=G4865)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_xlfn._xlws.FILTER(辅助信息!E:E,辅助信息!G:G=G4866)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_xlfn._xlws.FILTER(辅助信息!E:E,辅助信息!G:G=G4867)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_xlfn._xlws.FILTER(辅助信息!E:E,辅助信息!G:G=G4868)</f>
        <v>五冶钢构宜宾南溪区项目土建4标</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_xlfn._xlws.FILTER(辅助信息!E:E,辅助信息!G:G=G4869)</f>
        <v>五冶钢构宜宾南溪区项目土建4标</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_xlfn._xlws.FILTER(辅助信息!E:E,辅助信息!G:G=G4870)</f>
        <v>五冶钢构宜宾南溪区项目土建4标</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_xlfn._xlws.FILTER(辅助信息!E:E,辅助信息!G:G=G4871)</f>
        <v>五冶钢构宜宾南溪区项目土建4标</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_xlfn._xlws.FILTER(辅助信息!E:E,辅助信息!G:G=G4872)</f>
        <v>五冶钢构宜宾南溪区项目土建4标</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_xlfn._xlws.FILTER(辅助信息!E:E,辅助信息!G:G=G4873)</f>
        <v>五冶钢构宜宾南溪区项目土建4标</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_xlfn._xlws.FILTER(辅助信息!E:E,辅助信息!G:G=G4874)</f>
        <v>五冶钢构宜宾南溪区项目土建4标</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_xlfn._xlws.FILTER(辅助信息!E:E,辅助信息!G:G=G4875)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_xlfn._xlws.FILTER(辅助信息!E:E,辅助信息!G:G=G4876)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_xlfn._xlws.FILTER(辅助信息!E:E,辅助信息!G:G=G4877)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_xlfn._xlws.FILTER(辅助信息!E:E,辅助信息!G:G=G4878)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_xlfn._xlws.FILTER(辅助信息!E:E,辅助信息!G:G=G4879)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_xlfn._xlws.FILTER(辅助信息!E:E,辅助信息!G:G=G4880)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_xlfn._xlws.FILTER(辅助信息!E:E,辅助信息!G:G=G4881)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_xlfn._xlws.FILTER(辅助信息!E:E,辅助信息!G:G=G4882)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_xlfn._xlws.FILTER(辅助信息!E:E,辅助信息!G:G=G4883)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_xlfn._xlws.FILTER(辅助信息!E:E,辅助信息!G:G=G4884)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_xlfn._xlws.FILTER(辅助信息!E:E,辅助信息!G:G=G4885)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_xlfn._xlws.FILTER(辅助信息!E:E,辅助信息!G:G=G4886)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_xlfn._xlws.FILTER(辅助信息!E:E,辅助信息!G:G=G4887)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_xlfn._xlws.FILTER(辅助信息!E:E,辅助信息!G:G=G4888)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_xlfn._xlws.FILTER(辅助信息!E:E,辅助信息!G:G=G4889)</f>
        <v>四川商建-射洪城乡一体化项目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_xlfn._xlws.FILTER(辅助信息!E:E,辅助信息!G:G=G4890)</f>
        <v>武汉电气化局成达万高铁强电项目-渠县</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_xlfn._xlws.FILTER(辅助信息!E:E,辅助信息!G:G=G4891)</f>
        <v>武汉电气化局成达万高铁强电项目-渠县</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_xlfn._xlws.FILTER(辅助信息!E:E,辅助信息!G:G=G4892)</f>
        <v>武汉电气化局成达万高铁强电项目-渠县</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_xlfn._xlws.FILTER(辅助信息!E:E,辅助信息!G:G=G4893)</f>
        <v>商投建工达州中医药科技园-1工区</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_xlfn._xlws.FILTER(辅助信息!E:E,辅助信息!G:G=G4894)</f>
        <v>商投建工达州中医药科技园-1工区</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_xlfn._xlws.FILTER(辅助信息!E:E,辅助信息!G:G=G4895)</f>
        <v>商投建工达州中医药科技园-1工区</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_xlfn._xlws.FILTER(辅助信息!E:E,辅助信息!G:G=G4896)</f>
        <v>商投建工达州中医药科技园-1工区</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_xlfn._xlws.FILTER(辅助信息!E:E,辅助信息!G:G=G4897)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_xlfn._xlws.FILTER(辅助信息!E:E,辅助信息!G:G=G4898)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_xlfn._xlws.FILTER(辅助信息!E:E,辅助信息!G:G=G4899)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_xlfn._xlws.FILTER(辅助信息!E:E,辅助信息!G:G=G4900)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_xlfn._xlws.FILTER(辅助信息!E:E,辅助信息!G:G=G4901)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_xlfn._xlws.FILTER(辅助信息!E:E,辅助信息!G:G=G4902)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_xlfn._xlws.FILTER(辅助信息!E:E,辅助信息!G:G=G4903)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_xlfn._xlws.FILTER(辅助信息!E:E,辅助信息!G:G=G4904)</f>
        <v>五冶钢构宜宾南溪区项目土建4标</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_xlfn._xlws.FILTER(辅助信息!E:E,辅助信息!G:G=G4905)</f>
        <v>五冶钢构宜宾南溪区项目土建4标</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_xlfn._xlws.FILTER(辅助信息!E:E,辅助信息!G:G=G4906)</f>
        <v>五冶钢构宜宾南溪区项目土建4标</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_xlfn._xlws.FILTER(辅助信息!E:E,辅助信息!G:G=G4907)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_xlfn._xlws.FILTER(辅助信息!E:E,辅助信息!G:G=G4908)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_xlfn._xlws.FILTER(辅助信息!E:E,辅助信息!G:G=G4909)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_xlfn._xlws.FILTER(辅助信息!E:E,辅助信息!G:G=G4910)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_xlfn._xlws.FILTER(辅助信息!E:E,辅助信息!G:G=G4911)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_xlfn._xlws.FILTER(辅助信息!E:E,辅助信息!G:G=G4912)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_xlfn._xlws.FILTER(辅助信息!E:E,辅助信息!G:G=G4913)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_xlfn._xlws.FILTER(辅助信息!E:E,辅助信息!G:G=G4914)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_xlfn._xlws.FILTER(辅助信息!E:E,辅助信息!G:G=G4915)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_xlfn._xlws.FILTER(辅助信息!E:E,辅助信息!G:G=G4916)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_xlfn._xlws.FILTER(辅助信息!E:E,辅助信息!G:G=G4917)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_xlfn._xlws.FILTER(辅助信息!E:E,辅助信息!G:G=G4918)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_xlfn._xlws.FILTER(辅助信息!E:E,辅助信息!G:G=G4919)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_xlfn._xlws.FILTER(辅助信息!E:E,辅助信息!G:G=G4920)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_xlfn._xlws.FILTER(辅助信息!E:E,辅助信息!G:G=G4921)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_xlfn._xlws.FILTER(辅助信息!E:E,辅助信息!G:G=G4922)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_xlfn._xlws.FILTER(辅助信息!E:E,辅助信息!G:G=G4923)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_xlfn._xlws.FILTER(辅助信息!E:E,辅助信息!G:G=G4924)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_xlfn._xlws.FILTER(辅助信息!E:E,辅助信息!G:G=G4925)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_xlfn._xlws.FILTER(辅助信息!E:E,辅助信息!G:G=G4926)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_xlfn._xlws.FILTER(辅助信息!E:E,辅助信息!G:G=G4927)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_xlfn._xlws.FILTER(辅助信息!E:E,辅助信息!G:G=G4928)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_xlfn._xlws.FILTER(辅助信息!E:E,辅助信息!G:G=G4929)</f>
        <v>五冶钢构宜宾南溪区项目土建4标</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_xlfn._xlws.FILTER(辅助信息!E:E,辅助信息!G:G=G4930)</f>
        <v>五冶钢构宜宾南溪区项目土建4标</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_xlfn._xlws.FILTER(辅助信息!E:E,辅助信息!G:G=G4931)</f>
        <v>五冶钢构宜宾南溪区项目土建4标</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_xlfn._xlws.FILTER(辅助信息!E:E,辅助信息!G:G=G4932)</f>
        <v>五冶钢构宜宾南溪区项目土建4标</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_xlfn._xlws.FILTER(辅助信息!E:E,辅助信息!G:G=G4933)</f>
        <v>五冶钢构宜宾南溪区项目土建4标</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_xlfn._xlws.FILTER(辅助信息!E:E,辅助信息!G:G=G4934)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_xlfn._xlws.FILTER(辅助信息!E:E,辅助信息!G:G=G4935)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_xlfn._xlws.FILTER(辅助信息!E:E,辅助信息!G:G=G4936)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_xlfn._xlws.FILTER(辅助信息!E:E,辅助信息!G:G=G4937)</f>
        <v>商投建工达州中医药科技园-4工区-7号楼</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_xlfn._xlws.FILTER(辅助信息!E:E,辅助信息!G:G=G4938)</f>
        <v>商投建工达州中医药科技园-4工区-8号楼</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_xlfn._xlws.FILTER(辅助信息!E:E,辅助信息!G:G=G4939)</f>
        <v>商投建工达州中医药科技园-4工区-8号楼</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_xlfn._xlws.FILTER(辅助信息!E:E,辅助信息!G:G=G4940)</f>
        <v>商投建工达州中医药科技园-4工区-8号楼</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_xlfn._xlws.FILTER(辅助信息!E:E,辅助信息!G:G=G4941)</f>
        <v>商投建工达州中医药科技园-1工区</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_xlfn._xlws.FILTER(辅助信息!E:E,辅助信息!G:G=G4942)</f>
        <v>商投建工达州中医药科技园-1工区</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_xlfn._xlws.FILTER(辅助信息!E:E,辅助信息!G:G=G4943)</f>
        <v>商投建工达州中医药科技园-1工区</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_xlfn._xlws.FILTER(辅助信息!E:E,辅助信息!G:G=G4944)</f>
        <v>商投建工达州中医药科技园-1工区</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_xlfn._xlws.FILTER(辅助信息!E:E,辅助信息!G:G=G4945)</f>
        <v>五冶钢构医学科学产业园建设项目房建连接线道路工程-2</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_xlfn._xlws.FILTER(辅助信息!E:E,辅助信息!G:G=G4946)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_xlfn._xlws.FILTER(辅助信息!E:E,辅助信息!G:G=G4947)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_xlfn._xlws.FILTER(辅助信息!E:E,辅助信息!G:G=G4948)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_xlfn._xlws.FILTER(辅助信息!E:E,辅助信息!G:G=G4949)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_xlfn._xlws.FILTER(辅助信息!E:E,辅助信息!G:G=G4950)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_xlfn._xlws.FILTER(辅助信息!E:E,辅助信息!G:G=G4951)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_xlfn._xlws.FILTER(辅助信息!E:E,辅助信息!G:G=G4952)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_xlfn._xlws.FILTER(辅助信息!E:E,辅助信息!G:G=G4953)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_xlfn._xlws.FILTER(辅助信息!E:E,辅助信息!G:G=G4954)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_xlfn._xlws.FILTER(辅助信息!E:E,辅助信息!G:G=G4955)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_xlfn._xlws.FILTER(辅助信息!E:E,辅助信息!G:G=G4956)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_xlfn._xlws.FILTER(辅助信息!E:E,辅助信息!G:G=G4957)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_xlfn._xlws.FILTER(辅助信息!E:E,辅助信息!G:G=G4958)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_xlfn._xlws.FILTER(辅助信息!E:E,辅助信息!G:G=G4959)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_xlfn._xlws.FILTER(辅助信息!E:E,辅助信息!G:G=G4960)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_xlfn._xlws.FILTER(辅助信息!E:E,辅助信息!G:G=G4961)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_xlfn._xlws.FILTER(辅助信息!E:E,辅助信息!G:G=G4962)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_xlfn._xlws.FILTER(辅助信息!E:E,辅助信息!G:G=G4963)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_xlfn._xlws.FILTER(辅助信息!E:E,辅助信息!G:G=G4964)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_xlfn._xlws.FILTER(辅助信息!E:E,辅助信息!G:G=G4965)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_xlfn._xlws.FILTER(辅助信息!E:E,辅助信息!G:G=G4966)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_xlfn._xlws.FILTER(辅助信息!E:E,辅助信息!G:G=G4967)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_xlfn._xlws.FILTER(辅助信息!E:E,辅助信息!G:G=G4968)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_xlfn._xlws.FILTER(辅助信息!E:E,辅助信息!G:G=G4969)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_xlfn._xlws.FILTER(辅助信息!E:E,辅助信息!G:G=G4970)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_xlfn._xlws.FILTER(辅助信息!E:E,辅助信息!G:G=G4971)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_xlfn._xlws.FILTER(辅助信息!E:E,辅助信息!G:G=G4972)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_xlfn._xlws.FILTER(辅助信息!E:E,辅助信息!G:G=G4973)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_xlfn._xlws.FILTER(辅助信息!E:E,辅助信息!G:G=G4974)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_xlfn._xlws.FILTER(辅助信息!E:E,辅助信息!G:G=G4975)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_xlfn._xlws.FILTER(辅助信息!E:E,辅助信息!G:G=G4976)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_xlfn._xlws.FILTER(辅助信息!E:E,辅助信息!G:G=G4977)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_xlfn._xlws.FILTER(辅助信息!E:E,辅助信息!G:G=G4978)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_xlfn._xlws.FILTER(辅助信息!E:E,辅助信息!G:G=G4979)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_xlfn._xlws.FILTER(辅助信息!E:E,辅助信息!G:G=G4980)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_xlfn._xlws.FILTER(辅助信息!E:E,辅助信息!G:G=G4981)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_xlfn._xlws.FILTER(辅助信息!E:E,辅助信息!G:G=G4982)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_xlfn._xlws.FILTER(辅助信息!E:E,辅助信息!G:G=G4983)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_xlfn._xlws.FILTER(辅助信息!E:E,辅助信息!G:G=G4984)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_xlfn._xlws.FILTER(辅助信息!E:E,辅助信息!G:G=G4985)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_xlfn._xlws.FILTER(辅助信息!E:E,辅助信息!G:G=G4986)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_xlfn._xlws.FILTER(辅助信息!E:E,辅助信息!G:G=G4987)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_xlfn._xlws.FILTER(辅助信息!E:E,辅助信息!G:G=G4988)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_xlfn._xlws.FILTER(辅助信息!E:E,辅助信息!G:G=G4989)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_xlfn._xlws.FILTER(辅助信息!E:E,辅助信息!G:G=G4990)</f>
        <v>商投建工达州中医药科技园-4工区-11号楼</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_xlfn._xlws.FILTER(辅助信息!E:E,辅助信息!G:G=G4991)</f>
        <v>商投建工达州中医药科技园-4工区-11号楼</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_xlfn._xlws.FILTER(辅助信息!E:E,辅助信息!G:G=G4992)</f>
        <v>商投建工达州中医药科技园-4工区-11号楼</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_xlfn._xlws.FILTER(辅助信息!E:E,辅助信息!G:G=G4993)</f>
        <v>商投建工达州中医药科技园-4工区-11号楼</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_xlfn._xlws.FILTER(辅助信息!E:E,辅助信息!G:G=G4994)</f>
        <v>商投建工达州中医药科技园-4工区-8号楼</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_xlfn._xlws.FILTER(辅助信息!E:E,辅助信息!G:G=G4995)</f>
        <v>商投建工达州中医药科技园-4工区-8号楼</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_xlfn._xlws.FILTER(辅助信息!E:E,辅助信息!G:G=G4996)</f>
        <v>商投建工达州中医药科技园-4工区-8号楼</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_xlfn._xlws.FILTER(辅助信息!E:E,辅助信息!G:G=G4997)</f>
        <v>商投建工达州中医药科技园-4工区-8号楼</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_xlfn._xlws.FILTER(辅助信息!E:E,辅助信息!G:G=G4998)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_xlfn._xlws.FILTER(辅助信息!E:E,辅助信息!G:G=G4999)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_xlfn._xlws.FILTER(辅助信息!E:E,辅助信息!G:G=G5000)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_xlfn._xlws.FILTER(辅助信息!E:E,辅助信息!G:G=G5001)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_xlfn._xlws.FILTER(辅助信息!E:E,辅助信息!G:G=G5002)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_xlfn._xlws.FILTER(辅助信息!E:E,辅助信息!G:G=G5003)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_xlfn._xlws.FILTER(辅助信息!E:E,辅助信息!G:G=G5004)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_xlfn._xlws.FILTER(辅助信息!E:E,辅助信息!G:G=G5005)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_xlfn._xlws.FILTER(辅助信息!E:E,辅助信息!G:G=G5006)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_xlfn._xlws.FILTER(辅助信息!E:E,辅助信息!G:G=G5007)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_xlfn._xlws.FILTER(辅助信息!E:E,辅助信息!G:G=G5008)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_xlfn._xlws.FILTER(辅助信息!E:E,辅助信息!G:G=G5009)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_xlfn._xlws.FILTER(辅助信息!E:E,辅助信息!G:G=G5010)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_xlfn._xlws.FILTER(辅助信息!E:E,辅助信息!G:G=G5011)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_xlfn._xlws.FILTER(辅助信息!E:E,辅助信息!G:G=G5012)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_xlfn._xlws.FILTER(辅助信息!E:E,辅助信息!G:G=G5013)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_xlfn._xlws.FILTER(辅助信息!E:E,辅助信息!G:G=G5014)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_xlfn._xlws.FILTER(辅助信息!E:E,辅助信息!G:G=G5015)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_xlfn._xlws.FILTER(辅助信息!E:E,辅助信息!G:G=G5016)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_xlfn._xlws.FILTER(辅助信息!E:E,辅助信息!G:G=G5017)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_xlfn._xlws.FILTER(辅助信息!E:E,辅助信息!G:G=G5018)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_xlfn._xlws.FILTER(辅助信息!E:E,辅助信息!G:G=G5019)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_xlfn._xlws.FILTER(辅助信息!E:E,辅助信息!G:G=G5020)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_xlfn._xlws.FILTER(辅助信息!E:E,辅助信息!G:G=G5021)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_xlfn._xlws.FILTER(辅助信息!E:E,辅助信息!G:G=G5022)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_xlfn._xlws.FILTER(辅助信息!E:E,辅助信息!G:G=G5023)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_xlfn._xlws.FILTER(辅助信息!E:E,辅助信息!G:G=G5024)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_xlfn._xlws.FILTER(辅助信息!E:E,辅助信息!G:G=G5025)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_xlfn._xlws.FILTER(辅助信息!E:E,辅助信息!G:G=G5026)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_xlfn._xlws.FILTER(辅助信息!E:E,辅助信息!G:G=G5027)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_xlfn._xlws.FILTER(辅助信息!E:E,辅助信息!G:G=G5028)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_xlfn._xlws.FILTER(辅助信息!E:E,辅助信息!G:G=G5029)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_xlfn._xlws.FILTER(辅助信息!E:E,辅助信息!G:G=G5030)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_xlfn._xlws.FILTER(辅助信息!E:E,辅助信息!G:G=G5031)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_xlfn._xlws.FILTER(辅助信息!E:E,辅助信息!G:G=G5032)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_xlfn._xlws.FILTER(辅助信息!E:E,辅助信息!G:G=G5033)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_xlfn._xlws.FILTER(辅助信息!E:E,辅助信息!G:G=G5034)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_xlfn._xlws.FILTER(辅助信息!E:E,辅助信息!G:G=G5035)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_xlfn._xlws.FILTER(辅助信息!E:E,辅助信息!G:G=G5036)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_xlfn._xlws.FILTER(辅助信息!E:E,辅助信息!G:G=G5037)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_xlfn._xlws.FILTER(辅助信息!E:E,辅助信息!G:G=G5038)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_xlfn._xlws.FILTER(辅助信息!E:E,辅助信息!G:G=G5039)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_xlfn._xlws.FILTER(辅助信息!E:E,辅助信息!G:G=G5040)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_xlfn._xlws.FILTER(辅助信息!E:E,辅助信息!G:G=G5041)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_xlfn._xlws.FILTER(辅助信息!E:E,辅助信息!G:G=G5042)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_xlfn._xlws.FILTER(辅助信息!E:E,辅助信息!G:G=G5043)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_xlfn._xlws.FILTER(辅助信息!E:E,辅助信息!G:G=G5044)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_xlfn._xlws.FILTER(辅助信息!E:E,辅助信息!G:G=G5045)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_xlfn._xlws.FILTER(辅助信息!E:E,辅助信息!G:G=G5046)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_xlfn._xlws.FILTER(辅助信息!E:E,辅助信息!G:G=G5047)</f>
        <v>宜宾兴港三江新区长江工业园保障性租赁住房建设项目-1标</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_xlfn._xlws.FILTER(辅助信息!E:E,辅助信息!G:G=G5048)</f>
        <v>宜宾兴港三江新区长江工业园保障性租赁住房建设项目-1标</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_xlfn._xlws.FILTER(辅助信息!E:E,辅助信息!G:G=G5049)</f>
        <v>宜宾兴港三江新区长江工业园保障性租赁住房建设项目-土建</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_xlfn._xlws.FILTER(辅助信息!E:E,辅助信息!G:G=G5050)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_xlfn._xlws.FILTER(辅助信息!E:E,辅助信息!G:G=G5051)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_xlfn._xlws.FILTER(辅助信息!E:E,辅助信息!G:G=G5052)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_xlfn._xlws.FILTER(辅助信息!E:E,辅助信息!G:G=G5053)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_xlfn._xlws.FILTER(辅助信息!E:E,辅助信息!G:G=G5054)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_xlfn._xlws.FILTER(辅助信息!E:E,辅助信息!G:G=G5055)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_xlfn._xlws.FILTER(辅助信息!E:E,辅助信息!G:G=G5056)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_xlfn._xlws.FILTER(辅助信息!E:E,辅助信息!G:G=G5057)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_xlfn._xlws.FILTER(辅助信息!E:E,辅助信息!G:G=G5058)</f>
        <v>宜宾兴港三江新区长江工业园保障性租赁住房建设项目-1标</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_xlfn._xlws.FILTER(辅助信息!E:E,辅助信息!G:G=G5059)</f>
        <v>宜宾兴港三江新区长江工业园保障性租赁住房建设项目-土建</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_xlfn._xlws.FILTER(辅助信息!E:E,辅助信息!G:G=G5060)</f>
        <v>宜宾兴港三江新区长江工业园保障性租赁住房建设项目-土建</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_xlfn._xlws.FILTER(辅助信息!E:E,辅助信息!G:G=G5061)</f>
        <v>宜宾兴港三江新区长江工业园保障性租赁住房建设项目-土建</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_xlfn._xlws.FILTER(辅助信息!E:E,辅助信息!G:G=G5062)</f>
        <v>宜宾兴港三江新区长江工业园保障性租赁住房建设项目-土建</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_xlfn._xlws.FILTER(辅助信息!E:E,辅助信息!G:G=G5063)</f>
        <v>宜宾兴港三江新区长江工业园保障性租赁住房建设项目-土建</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_xlfn._xlws.FILTER(辅助信息!E:E,辅助信息!G:G=G5064)</f>
        <v>宜宾兴港三江新区长江工业园保障性租赁住房建设项目-土建</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_xlfn._xlws.FILTER(辅助信息!E:E,辅助信息!G:G=G5065)</f>
        <v>宜宾兴港三江新区长江工业园保障性租赁住房建设项目-土建</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_xlfn._xlws.FILTER(辅助信息!E:E,辅助信息!G:G=G5066)</f>
        <v>商投建工达州中医药科技园-4工区-8号楼</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_xlfn._xlws.FILTER(辅助信息!E:E,辅助信息!G:G=G5067)</f>
        <v>商投建工达州中医药科技园-4工区-8号楼</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_xlfn._xlws.FILTER(辅助信息!E:E,辅助信息!G:G=G5068)</f>
        <v>商投建工达州中医药科技园-4工区-8号楼</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_xlfn._xlws.FILTER(辅助信息!E:E,辅助信息!G:G=G5069)</f>
        <v>商投建工达州中医药科技园-4工区-8号楼</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_xlfn._xlws.FILTER(辅助信息!E:E,辅助信息!G:G=G5070)</f>
        <v>商投建工达州中医药科技园-1工区</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_xlfn._xlws.FILTER(辅助信息!E:E,辅助信息!G:G=G5071)</f>
        <v>商投建工达州中医药科技园-1工区</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_xlfn._xlws.FILTER(辅助信息!E:E,辅助信息!G:G=G5072)</f>
        <v>商投建工达州中医药科技园-1工区</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_xlfn._xlws.FILTER(辅助信息!E:E,辅助信息!G:G=G5073)</f>
        <v>商投建工达州中医药科技园-1工区</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_xlfn._xlws.FILTER(辅助信息!E:E,辅助信息!G:G=G5074)</f>
        <v>商投建工达州中医药科技园-2工区-12号楼</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_xlfn._xlws.FILTER(辅助信息!E:E,辅助信息!G:G=G5075)</f>
        <v>商投建工达州中医药科技园-2工区-12号楼</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_xlfn._xlws.FILTER(辅助信息!E:E,辅助信息!G:G=G5076)</f>
        <v>商投建工达州中医药科技园-2工区-12号楼</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_xlfn._xlws.FILTER(辅助信息!E:E,辅助信息!G:G=G5077)</f>
        <v>商投建工达州中医药科技园-2工区-12号楼</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_xlfn._xlws.FILTER(辅助信息!E:E,辅助信息!G:G=G5078)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_xlfn._xlws.FILTER(辅助信息!E:E,辅助信息!G:G=G5079)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_xlfn._xlws.FILTER(辅助信息!E:E,辅助信息!G:G=G5080)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_xlfn._xlws.FILTER(辅助信息!E:E,辅助信息!G:G=G5081)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_xlfn._xlws.FILTER(辅助信息!E:E,辅助信息!G:G=G5082)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_xlfn._xlws.FILTER(辅助信息!E:E,辅助信息!G:G=G5083)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_xlfn._xlws.FILTER(辅助信息!E:E,辅助信息!G:G=G5084)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_xlfn._xlws.FILTER(辅助信息!E:E,辅助信息!G:G=G5085)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_xlfn._xlws.FILTER(辅助信息!E:E,辅助信息!G:G=G5086)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_xlfn._xlws.FILTER(辅助信息!E:E,辅助信息!G:G=G5087)</f>
        <v>四川商建-射洪城乡一体化项目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_xlfn._xlws.FILTER(辅助信息!E:E,辅助信息!G:G=G5088)</f>
        <v>四川商建-射洪城乡一体化项目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_xlfn._xlws.FILTER(辅助信息!E:E,辅助信息!G:G=G5089)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_xlfn._xlws.FILTER(辅助信息!E:E,辅助信息!G:G=G5090)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_xlfn._xlws.FILTER(辅助信息!E:E,辅助信息!G:G=G5091)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_xlfn._xlws.FILTER(辅助信息!E:E,辅助信息!G:G=G5092)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_xlfn._xlws.FILTER(辅助信息!E:E,辅助信息!G:G=G5093)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_xlfn._xlws.FILTER(辅助信息!E:E,辅助信息!G:G=G5094)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_xlfn._xlws.FILTER(辅助信息!E:E,辅助信息!G:G=G5095)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_xlfn._xlws.FILTER(辅助信息!E:E,辅助信息!G:G=G5096)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_xlfn._xlws.FILTER(辅助信息!E:E,辅助信息!G:G=G5097)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_xlfn._xlws.FILTER(辅助信息!E:E,辅助信息!G:G=G5098)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_xlfn._xlws.FILTER(辅助信息!E:E,辅助信息!G:G=G5099)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_xlfn._xlws.FILTER(辅助信息!E:E,辅助信息!G:G=G5100)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_xlfn._xlws.FILTER(辅助信息!E:E,辅助信息!G:G=G5101)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_xlfn._xlws.FILTER(辅助信息!E:E,辅助信息!G:G=G5102)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_xlfn._xlws.FILTER(辅助信息!E:E,辅助信息!G:G=G5103)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_xlfn._xlws.FILTER(辅助信息!E:E,辅助信息!G:G=G5104)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_xlfn._xlws.FILTER(辅助信息!E:E,辅助信息!G:G=G5105)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_xlfn._xlws.FILTER(辅助信息!E:E,辅助信息!G:G=G5106)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_xlfn._xlws.FILTER(辅助信息!E:E,辅助信息!G:G=G5107)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_xlfn._xlws.FILTER(辅助信息!E:E,辅助信息!G:G=G5108)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_xlfn._xlws.FILTER(辅助信息!E:E,辅助信息!G:G=G5109)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_xlfn._xlws.FILTER(辅助信息!E:E,辅助信息!G:G=G5110)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_xlfn._xlws.FILTER(辅助信息!E:E,辅助信息!G:G=G5111)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_xlfn._xlws.FILTER(辅助信息!E:E,辅助信息!G:G=G5112)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_xlfn._xlws.FILTER(辅助信息!E:E,辅助信息!G:G=G5113)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_xlfn._xlws.FILTER(辅助信息!E:E,辅助信息!G:G=G5114)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_xlfn._xlws.FILTER(辅助信息!E:E,辅助信息!G:G=G5115)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_xlfn._xlws.FILTER(辅助信息!E:E,辅助信息!G:G=G5116)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_xlfn._xlws.FILTER(辅助信息!E:E,辅助信息!G:G=G5117)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_xlfn._xlws.FILTER(辅助信息!E:E,辅助信息!G:G=G5118)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_xlfn._xlws.FILTER(辅助信息!E:E,辅助信息!G:G=G5119)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_xlfn._xlws.FILTER(辅助信息!E:E,辅助信息!G:G=G5120)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_xlfn._xlws.FILTER(辅助信息!E:E,辅助信息!G:G=G5121)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_xlfn._xlws.FILTER(辅助信息!E:E,辅助信息!G:G=G5122)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_xlfn._xlws.FILTER(辅助信息!E:E,辅助信息!G:G=G5123)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_xlfn._xlws.FILTER(辅助信息!E:E,辅助信息!G:G=G5124)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_xlfn._xlws.FILTER(辅助信息!E:E,辅助信息!G:G=G5125)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_xlfn._xlws.FILTER(辅助信息!E:E,辅助信息!G:G=G5126)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_xlfn._xlws.FILTER(辅助信息!E:E,辅助信息!G:G=G5127)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_xlfn._xlws.FILTER(辅助信息!E:E,辅助信息!G:G=G5128)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_xlfn._xlws.FILTER(辅助信息!E:E,辅助信息!G:G=G5129)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_xlfn._xlws.FILTER(辅助信息!E:E,辅助信息!G:G=G5130)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_xlfn._xlws.FILTER(辅助信息!E:E,辅助信息!G:G=G5131)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_xlfn._xlws.FILTER(辅助信息!E:E,辅助信息!G:G=G5132)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_xlfn._xlws.FILTER(辅助信息!E:E,辅助信息!G:G=G5133)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_xlfn._xlws.FILTER(辅助信息!E:E,辅助信息!G:G=G5134)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_xlfn._xlws.FILTER(辅助信息!E:E,辅助信息!G:G=G5135)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_xlfn._xlws.FILTER(辅助信息!E:E,辅助信息!G:G=G5136)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_xlfn._xlws.FILTER(辅助信息!E:E,辅助信息!G:G=G5137)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_xlfn._xlws.FILTER(辅助信息!E:E,辅助信息!G:G=G5138)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_xlfn._xlws.FILTER(辅助信息!E:E,辅助信息!G:G=G5139)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_xlfn._xlws.FILTER(辅助信息!E:E,辅助信息!G:G=G5140)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_xlfn._xlws.FILTER(辅助信息!E:E,辅助信息!G:G=G5141)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_xlfn._xlws.FILTER(辅助信息!E:E,辅助信息!G:G=G5142)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_xlfn._xlws.FILTER(辅助信息!E:E,辅助信息!G:G=G5143)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_xlfn._xlws.FILTER(辅助信息!E:E,辅助信息!G:G=G5144)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_xlfn._xlws.FILTER(辅助信息!E:E,辅助信息!G:G=G5145)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_xlfn._xlws.FILTER(辅助信息!E:E,辅助信息!G:G=G5146)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_xlfn._xlws.FILTER(辅助信息!E:E,辅助信息!G:G=G5147)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_xlfn._xlws.FILTER(辅助信息!E:E,辅助信息!G:G=G5148)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_xlfn._xlws.FILTER(辅助信息!E:E,辅助信息!G:G=G5149)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_xlfn._xlws.FILTER(辅助信息!E:E,辅助信息!G:G=G5150)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_xlfn._xlws.FILTER(辅助信息!E:E,辅助信息!G:G=G5151)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_xlfn._xlws.FILTER(辅助信息!E:E,辅助信息!G:G=G5152)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_xlfn._xlws.FILTER(辅助信息!E:E,辅助信息!G:G=G5153)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_xlfn._xlws.FILTER(辅助信息!E:E,辅助信息!G:G=G5154)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_xlfn._xlws.FILTER(辅助信息!E:E,辅助信息!G:G=G5155)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_xlfn._xlws.FILTER(辅助信息!E:E,辅助信息!G:G=G5156)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_xlfn._xlws.FILTER(辅助信息!E:E,辅助信息!G:G=G5157)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_xlfn._xlws.FILTER(辅助信息!E:E,辅助信息!G:G=G5158)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_xlfn._xlws.FILTER(辅助信息!E:E,辅助信息!G:G=G5159)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_xlfn._xlws.FILTER(辅助信息!E:E,辅助信息!G:G=G5160)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_xlfn._xlws.FILTER(辅助信息!E:E,辅助信息!G:G=G5161)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_xlfn._xlws.FILTER(辅助信息!E:E,辅助信息!G:G=G5162)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_xlfn._xlws.FILTER(辅助信息!E:E,辅助信息!G:G=G5163)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_xlfn._xlws.FILTER(辅助信息!E:E,辅助信息!G:G=G5164)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_xlfn._xlws.FILTER(辅助信息!E:E,辅助信息!G:G=G5165)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_xlfn._xlws.FILTER(辅助信息!E:E,辅助信息!G:G=G5166)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_xlfn._xlws.FILTER(辅助信息!E:E,辅助信息!G:G=G5167)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_xlfn._xlws.FILTER(辅助信息!E:E,辅助信息!G:G=G5168)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_xlfn._xlws.FILTER(辅助信息!E:E,辅助信息!G:G=G5169)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_xlfn._xlws.FILTER(辅助信息!E:E,辅助信息!G:G=G5170)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_xlfn._xlws.FILTER(辅助信息!E:E,辅助信息!G:G=G5171)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_xlfn._xlws.FILTER(辅助信息!E:E,辅助信息!G:G=G5172)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_xlfn._xlws.FILTER(辅助信息!E:E,辅助信息!G:G=G5173)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_xlfn._xlws.FILTER(辅助信息!E:E,辅助信息!G:G=G5174)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_xlfn._xlws.FILTER(辅助信息!E:E,辅助信息!G:G=G5175)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_xlfn._xlws.FILTER(辅助信息!E:E,辅助信息!G:G=G5176)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_xlfn._xlws.FILTER(辅助信息!E:E,辅助信息!G:G=G5177)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_xlfn._xlws.FILTER(辅助信息!E:E,辅助信息!G:G=G5178)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_xlfn._xlws.FILTER(辅助信息!E:E,辅助信息!G:G=G5179)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_xlfn._xlws.FILTER(辅助信息!E:E,辅助信息!G:G=G5180)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_xlfn._xlws.FILTER(辅助信息!E:E,辅助信息!G:G=G5181)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_xlfn._xlws.FILTER(辅助信息!E:E,辅助信息!G:G=G5182)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_xlfn._xlws.FILTER(辅助信息!E:E,辅助信息!G:G=G5183)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_xlfn._xlws.FILTER(辅助信息!E:E,辅助信息!G:G=G5184)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_xlfn._xlws.FILTER(辅助信息!E:E,辅助信息!G:G=G5185)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_xlfn._xlws.FILTER(辅助信息!E:E,辅助信息!G:G=G5186)</f>
        <v>商投建工达州中医药科技园-4工区-11号楼</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_xlfn._xlws.FILTER(辅助信息!E:E,辅助信息!G:G=G5187)</f>
        <v>商投建工达州中医药科技园-4工区-11号楼</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_xlfn._xlws.FILTER(辅助信息!E:E,辅助信息!G:G=G5188)</f>
        <v>商投建工达州中医药科技园-4工区-11号楼</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_xlfn._xlws.FILTER(辅助信息!E:E,辅助信息!G:G=G5189)</f>
        <v>商投建工达州中医药科技园-4工区-11号楼</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_xlfn._xlws.FILTER(辅助信息!E:E,辅助信息!G:G=G5190)</f>
        <v>商投建工达州中医药科技园-4工区-11号楼</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_xlfn._xlws.FILTER(辅助信息!E:E,辅助信息!G:G=G5191)</f>
        <v>商投建工达州中医药科技园-4工区-11号楼</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_xlfn._xlws.FILTER(辅助信息!E:E,辅助信息!G:G=G5192)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_xlfn._xlws.FILTER(辅助信息!E:E,辅助信息!G:G=G5193)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_xlfn._xlws.FILTER(辅助信息!E:E,辅助信息!G:G=G5194)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_xlfn._xlws.FILTER(辅助信息!E:E,辅助信息!G:G=G5195)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_xlfn._xlws.FILTER(辅助信息!E:E,辅助信息!G:G=G5196)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_xlfn._xlws.FILTER(辅助信息!E:E,辅助信息!G:G=G5197)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_xlfn._xlws.FILTER(辅助信息!E:E,辅助信息!G:G=G5198)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_xlfn._xlws.FILTER(辅助信息!E:E,辅助信息!G:G=G5199)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_xlfn._xlws.FILTER(辅助信息!E:E,辅助信息!G:G=G5200)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_xlfn._xlws.FILTER(辅助信息!E:E,辅助信息!G:G=G5201)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_xlfn._xlws.FILTER(辅助信息!E:E,辅助信息!G:G=G5202)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_xlfn._xlws.FILTER(辅助信息!E:E,辅助信息!G:G=G5203)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_xlfn._xlws.FILTER(辅助信息!E:E,辅助信息!G:G=G5204)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_xlfn._xlws.FILTER(辅助信息!E:E,辅助信息!G:G=G5205)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_xlfn._xlws.FILTER(辅助信息!E:E,辅助信息!G:G=G5206)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_xlfn._xlws.FILTER(辅助信息!E:E,辅助信息!G:G=G5207)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_xlfn._xlws.FILTER(辅助信息!E:E,辅助信息!G:G=G5208)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_xlfn._xlws.FILTER(辅助信息!E:E,辅助信息!G:G=G5209)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_xlfn._xlws.FILTER(辅助信息!E:E,辅助信息!G:G=G5210)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_xlfn._xlws.FILTER(辅助信息!E:E,辅助信息!G:G=G5211)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_xlfn._xlws.FILTER(辅助信息!E:E,辅助信息!G:G=G5212)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_xlfn._xlws.FILTER(辅助信息!E:E,辅助信息!G:G=G5213)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_xlfn._xlws.FILTER(辅助信息!E:E,辅助信息!G:G=G5214)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_xlfn._xlws.FILTER(辅助信息!E:E,辅助信息!G:G=G5215)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_xlfn._xlws.FILTER(辅助信息!E:E,辅助信息!G:G=G5216)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_xlfn._xlws.FILTER(辅助信息!E:E,辅助信息!G:G=G5217)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_xlfn._xlws.FILTER(辅助信息!E:E,辅助信息!G:G=G5218)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_xlfn._xlws.FILTER(辅助信息!E:E,辅助信息!G:G=G5219)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_xlfn._xlws.FILTER(辅助信息!E:E,辅助信息!G:G=G5220)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_xlfn._xlws.FILTER(辅助信息!E:E,辅助信息!G:G=G5221)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_xlfn._xlws.FILTER(辅助信息!E:E,辅助信息!G:G=G5222)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_xlfn._xlws.FILTER(辅助信息!E:E,辅助信息!G:G=G5223)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_xlfn._xlws.FILTER(辅助信息!E:E,辅助信息!G:G=G5224)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_xlfn._xlws.FILTER(辅助信息!E:E,辅助信息!G:G=G5225)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_xlfn._xlws.FILTER(辅助信息!E:E,辅助信息!G:G=G5226)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_xlfn._xlws.FILTER(辅助信息!E:E,辅助信息!G:G=G5227)</f>
        <v>五冶钢构宜宾高县月江镇建设项目-1</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_xlfn._xlws.FILTER(辅助信息!E:E,辅助信息!G:G=G5228)</f>
        <v>五冶钢构宜宾高县月江镇建设项目-1</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_xlfn._xlws.FILTER(辅助信息!E:E,辅助信息!G:G=G5229)</f>
        <v>五冶钢构宜宾高县月江镇建设项目-1</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_xlfn._xlws.FILTER(辅助信息!E:E,辅助信息!G:G=G5230)</f>
        <v>五冶钢构宜宾高县月江镇建设项目-1</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_xlfn._xlws.FILTER(辅助信息!E:E,辅助信息!G:G=G5231)</f>
        <v>五冶钢构宜宾高县月江镇建设项目-1</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_xlfn._xlws.FILTER(辅助信息!E:E,辅助信息!G:G=G5232)</f>
        <v>五冶钢构宜宾高县月江镇建设项目-1</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_xlfn._xlws.FILTER(辅助信息!E:E,辅助信息!G:G=G5233)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_xlfn._xlws.FILTER(辅助信息!E:E,辅助信息!G:G=G5234)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_xlfn._xlws.FILTER(辅助信息!E:E,辅助信息!G:G=G5235)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_xlfn._xlws.FILTER(辅助信息!E:E,辅助信息!G:G=G5236)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_xlfn._xlws.FILTER(辅助信息!E:E,辅助信息!G:G=G5237)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_xlfn._xlws.FILTER(辅助信息!E:E,辅助信息!G:G=G5238)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_xlfn._xlws.FILTER(辅助信息!E:E,辅助信息!G:G=G5239)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_xlfn._xlws.FILTER(辅助信息!E:E,辅助信息!G:G=G5240)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_xlfn._xlws.FILTER(辅助信息!E:E,辅助信息!G:G=G5241)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_xlfn._xlws.FILTER(辅助信息!E:E,辅助信息!G:G=G5242)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_xlfn._xlws.FILTER(辅助信息!E:E,辅助信息!G:G=G5243)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_xlfn._xlws.FILTER(辅助信息!E:E,辅助信息!G:G=G5244)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_xlfn._xlws.FILTER(辅助信息!E:E,辅助信息!G:G=G5245)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_xlfn._xlws.FILTER(辅助信息!E:E,辅助信息!G:G=G5246)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_xlfn._xlws.FILTER(辅助信息!E:E,辅助信息!G:G=G5247)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_xlfn._xlws.FILTER(辅助信息!E:E,辅助信息!G:G=G5248)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_xlfn._xlws.FILTER(辅助信息!E:E,辅助信息!G:G=G5249)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_xlfn._xlws.FILTER(辅助信息!E:E,辅助信息!G:G=G5250)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_xlfn._xlws.FILTER(辅助信息!E:E,辅助信息!G:G=G5251)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_xlfn._xlws.FILTER(辅助信息!E:E,辅助信息!G:G=G5252)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_xlfn._xlws.FILTER(辅助信息!E:E,辅助信息!G:G=G5253)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_xlfn._xlws.FILTER(辅助信息!E:E,辅助信息!G:G=G5254)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_xlfn._xlws.FILTER(辅助信息!E:E,辅助信息!G:G=G5255)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_xlfn._xlws.FILTER(辅助信息!E:E,辅助信息!G:G=G5256)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_xlfn._xlws.FILTER(辅助信息!E:E,辅助信息!G:G=G5257)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_xlfn._xlws.FILTER(辅助信息!E:E,辅助信息!G:G=G5258)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_xlfn._xlws.FILTER(辅助信息!E:E,辅助信息!G:G=G5259)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_xlfn._xlws.FILTER(辅助信息!E:E,辅助信息!G:G=G5260)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_xlfn._xlws.FILTER(辅助信息!E:E,辅助信息!G:G=G5261)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_xlfn._xlws.FILTER(辅助信息!E:E,辅助信息!G:G=G5262)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_xlfn._xlws.FILTER(辅助信息!E:E,辅助信息!G:G=G5263)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_xlfn._xlws.FILTER(辅助信息!E:E,辅助信息!G:G=G5264)</f>
        <v>宜宾兴港三江新区长江工业园保障性租赁住房建设项目-1标</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_xlfn._xlws.FILTER(辅助信息!E:E,辅助信息!G:G=G5265)</f>
        <v>宜宾兴港三江新区长江工业园保障性租赁住房建设项目-1标</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_xlfn._xlws.FILTER(辅助信息!E:E,辅助信息!G:G=G5266)</f>
        <v>宜宾兴港三江新区长江工业园保障性租赁住房建设项目-1标</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_xlfn._xlws.FILTER(辅助信息!E:E,辅助信息!G:G=G5267)</f>
        <v>宜宾兴港三江新区长江工业园保障性租赁住房建设项目-1标</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_xlfn._xlws.FILTER(辅助信息!E:E,辅助信息!G:G=G5268)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_xlfn._xlws.FILTER(辅助信息!E:E,辅助信息!G:G=G5269)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_xlfn._xlws.FILTER(辅助信息!E:E,辅助信息!G:G=G5270)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_xlfn._xlws.FILTER(辅助信息!E:E,辅助信息!G:G=G5271)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_xlfn._xlws.FILTER(辅助信息!E:E,辅助信息!G:G=G5272)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_xlfn._xlws.FILTER(辅助信息!E:E,辅助信息!G:G=G5273)</f>
        <v>商投建工达州中医药科技园-4工区-8号楼</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_xlfn._xlws.FILTER(辅助信息!E:E,辅助信息!G:G=G5274)</f>
        <v>商投建工达州中医药科技园-4工区-8号楼</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_xlfn._xlws.FILTER(辅助信息!E:E,辅助信息!G:G=G5275)</f>
        <v>商投建工达州中医药科技园-4工区-8号楼</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_xlfn._xlws.FILTER(辅助信息!E:E,辅助信息!G:G=G5276)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_xlfn._xlws.FILTER(辅助信息!E:E,辅助信息!G:G=G5277)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_xlfn._xlws.FILTER(辅助信息!E:E,辅助信息!G:G=G5278)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_xlfn._xlws.FILTER(辅助信息!E:E,辅助信息!G:G=G5279)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_xlfn._xlws.FILTER(辅助信息!E:E,辅助信息!G:G=G5280)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_xlfn._xlws.FILTER(辅助信息!E:E,辅助信息!G:G=G5281)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_xlfn._xlws.FILTER(辅助信息!E:E,辅助信息!G:G=G5282)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_xlfn._xlws.FILTER(辅助信息!E:E,辅助信息!G:G=G5283)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_xlfn._xlws.FILTER(辅助信息!E:E,辅助信息!G:G=G5284)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_xlfn._xlws.FILTER(辅助信息!E:E,辅助信息!G:G=G5285)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_xlfn._xlws.FILTER(辅助信息!E:E,辅助信息!G:G=G5286)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_xlfn._xlws.FILTER(辅助信息!E:E,辅助信息!G:G=G5287)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_xlfn._xlws.FILTER(辅助信息!E:E,辅助信息!G:G=G5288)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_xlfn._xlws.FILTER(辅助信息!E:E,辅助信息!G:G=G5289)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_xlfn._xlws.FILTER(辅助信息!E:E,辅助信息!G:G=G5290)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_xlfn._xlws.FILTER(辅助信息!E:E,辅助信息!G:G=G5291)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_xlfn._xlws.FILTER(辅助信息!E:E,辅助信息!G:G=G5292)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_xlfn._xlws.FILTER(辅助信息!E:E,辅助信息!G:G=G5293)</f>
        <v>宜宾兴港三江新区长江工业园保障性租赁住房建设项目-土建</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_xlfn._xlws.FILTER(辅助信息!E:E,辅助信息!G:G=G5294)</f>
        <v>宜宾兴港三江新区长江工业园保障性租赁住房建设项目-土建</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_xlfn._xlws.FILTER(辅助信息!E:E,辅助信息!G:G=G5295)</f>
        <v>宜宾兴港三江新区长江工业园保障性租赁住房建设项目-土建</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_xlfn._xlws.FILTER(辅助信息!E:E,辅助信息!G:G=G5296)</f>
        <v>宜宾兴港三江新区长江工业园保障性租赁住房建设项目-土建</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_xlfn._xlws.FILTER(辅助信息!E:E,辅助信息!G:G=G5297)</f>
        <v>宜宾兴港三江新区长江工业园保障性租赁住房建设项目-土建</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_xlfn._xlws.FILTER(辅助信息!E:E,辅助信息!G:G=G5298)</f>
        <v>宜宾兴港三江新区长江工业园保障性租赁住房建设项目-土建</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_xlfn._xlws.FILTER(辅助信息!E:E,辅助信息!G:G=G5299)</f>
        <v>宜宾兴港三江新区长江工业园保障性租赁住房建设项目-土建</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_xlfn._xlws.FILTER(辅助信息!E:E,辅助信息!G:G=G5300)</f>
        <v>宜宾兴港三江新区长江工业园保障性租赁住房建设项目-土建</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_xlfn._xlws.FILTER(辅助信息!E:E,辅助信息!G:G=G5301)</f>
        <v>宜宾兴港三江新区长江工业园保障性租赁住房建设项目-土建</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_xlfn._xlws.FILTER(辅助信息!E:E,辅助信息!G:G=G5302)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_xlfn._xlws.FILTER(辅助信息!E:E,辅助信息!G:G=G5303)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_xlfn._xlws.FILTER(辅助信息!E:E,辅助信息!G:G=G5304)</f>
        <v>四川商建-射洪城乡一体化项目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_xlfn._xlws.FILTER(辅助信息!E:E,辅助信息!G:G=G5305)</f>
        <v>四川商建-射洪城乡一体化项目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_xlfn._xlws.FILTER(辅助信息!E:E,辅助信息!G:G=G5306)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_xlfn._xlws.FILTER(辅助信息!E:E,辅助信息!G:G=G5307)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_xlfn._xlws.FILTER(辅助信息!E:E,辅助信息!G:G=G5308)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_xlfn._xlws.FILTER(辅助信息!E:E,辅助信息!G:G=G5309)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_xlfn._xlws.FILTER(辅助信息!E:E,辅助信息!G:G=G5310)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_xlfn._xlws.FILTER(辅助信息!E:E,辅助信息!G:G=G5311)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_xlfn._xlws.FILTER(辅助信息!E:E,辅助信息!G:G=G5312)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_xlfn._xlws.FILTER(辅助信息!E:E,辅助信息!G:G=G5313)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_xlfn._xlws.FILTER(辅助信息!E:E,辅助信息!G:G=G5314)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_xlfn._xlws.FILTER(辅助信息!E:E,辅助信息!G:G=G5315)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_xlfn._xlws.FILTER(辅助信息!E:E,辅助信息!G:G=G5316)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_xlfn._xlws.FILTER(辅助信息!E:E,辅助信息!G:G=G5317)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_xlfn._xlws.FILTER(辅助信息!E:E,辅助信息!G:G=G5318)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_xlfn._xlws.FILTER(辅助信息!E:E,辅助信息!G:G=G5319)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_xlfn._xlws.FILTER(辅助信息!E:E,辅助信息!G:G=G5320)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_xlfn._xlws.FILTER(辅助信息!E:E,辅助信息!G:G=G5321)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_xlfn._xlws.FILTER(辅助信息!E:E,辅助信息!G:G=G5322)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_xlfn._xlws.FILTER(辅助信息!E:E,辅助信息!G:G=G5323)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_xlfn._xlws.FILTER(辅助信息!E:E,辅助信息!G:G=G5324)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_xlfn._xlws.FILTER(辅助信息!E:E,辅助信息!G:G=G5325)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_xlfn._xlws.FILTER(辅助信息!E:E,辅助信息!G:G=G5326)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_xlfn._xlws.FILTER(辅助信息!E:E,辅助信息!G:G=G5327)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_xlfn._xlws.FILTER(辅助信息!E:E,辅助信息!G:G=G5328)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_xlfn._xlws.FILTER(辅助信息!E:E,辅助信息!G:G=G5329)</f>
        <v>商投建工达州中医药科技园-4工区-11号楼</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_xlfn._xlws.FILTER(辅助信息!E:E,辅助信息!G:G=G5330)</f>
        <v>商投建工达州中医药科技园-4工区-11号楼</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_xlfn._xlws.FILTER(辅助信息!E:E,辅助信息!G:G=G5331)</f>
        <v>商投建工达州中医药科技园-4工区-11号楼</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_xlfn._xlws.FILTER(辅助信息!E:E,辅助信息!G:G=G5332)</f>
        <v>商投建工达州中医药科技园-4工区-11号楼</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_xlfn._xlws.FILTER(辅助信息!E:E,辅助信息!G:G=G5333)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_xlfn._xlws.FILTER(辅助信息!E:E,辅助信息!G:G=G5334)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_xlfn._xlws.FILTER(辅助信息!E:E,辅助信息!G:G=G5335)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_xlfn._xlws.FILTER(辅助信息!E:E,辅助信息!G:G=G5336)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_xlfn._xlws.FILTER(辅助信息!E:E,辅助信息!G:G=G5337)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_xlfn._xlws.FILTER(辅助信息!E:E,辅助信息!G:G=G5338)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_xlfn._xlws.FILTER(辅助信息!E:E,辅助信息!G:G=G5339)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_xlfn._xlws.FILTER(辅助信息!E:E,辅助信息!G:G=G5340)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_xlfn._xlws.FILTER(辅助信息!E:E,辅助信息!G:G=G5341)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_xlfn._xlws.FILTER(辅助信息!E:E,辅助信息!G:G=G5342)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_xlfn._xlws.FILTER(辅助信息!E:E,辅助信息!G:G=G5343)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_xlfn._xlws.FILTER(辅助信息!E:E,辅助信息!G:G=G5344)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_xlfn._xlws.FILTER(辅助信息!E:E,辅助信息!G:G=G5345)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_xlfn._xlws.FILTER(辅助信息!E:E,辅助信息!G:G=G5346)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_xlfn._xlws.FILTER(辅助信息!E:E,辅助信息!G:G=G5347)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_xlfn._xlws.FILTER(辅助信息!E:E,辅助信息!G:G=G5348)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_xlfn._xlws.FILTER(辅助信息!E:E,辅助信息!G:G=G5349)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_xlfn._xlws.FILTER(辅助信息!E:E,辅助信息!G:G=G5350)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_xlfn._xlws.FILTER(辅助信息!E:E,辅助信息!G:G=G5351)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_xlfn._xlws.FILTER(辅助信息!E:E,辅助信息!G:G=G5352)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_xlfn._xlws.FILTER(辅助信息!E:E,辅助信息!G:G=G5353)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_xlfn._xlws.FILTER(辅助信息!E:E,辅助信息!G:G=G5354)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_xlfn._xlws.FILTER(辅助信息!E:E,辅助信息!G:G=G5355)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_xlfn._xlws.FILTER(辅助信息!E:E,辅助信息!G:G=G5356)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_xlfn._xlws.FILTER(辅助信息!E:E,辅助信息!G:G=G5357)</f>
        <v>宜宾兴港三江新区长江工业园保障性租赁住房建设项目-土建</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_xlfn._xlws.FILTER(辅助信息!E:E,辅助信息!G:G=G5358)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_xlfn._xlws.FILTER(辅助信息!E:E,辅助信息!G:G=G5359)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_xlfn._xlws.FILTER(辅助信息!E:E,辅助信息!G:G=G5360)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_xlfn._xlws.FILTER(辅助信息!E:E,辅助信息!G:G=G5361)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_xlfn._xlws.FILTER(辅助信息!E:E,辅助信息!G:G=G5362)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_xlfn._xlws.FILTER(辅助信息!E:E,辅助信息!G:G=G5363)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_xlfn._xlws.FILTER(辅助信息!E:E,辅助信息!G:G=G5364)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_xlfn._xlws.FILTER(辅助信息!E:E,辅助信息!G:G=G5365)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_xlfn._xlws.FILTER(辅助信息!E:E,辅助信息!G:G=G5366)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_xlfn._xlws.FILTER(辅助信息!E:E,辅助信息!G:G=G5367)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_xlfn._xlws.FILTER(辅助信息!E:E,辅助信息!G:G=G5368)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_xlfn._xlws.FILTER(辅助信息!E:E,辅助信息!G:G=G5369)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_xlfn._xlws.FILTER(辅助信息!E:E,辅助信息!G:G=G5370)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_xlfn._xlws.FILTER(辅助信息!E:E,辅助信息!G:G=G5371)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_xlfn._xlws.FILTER(辅助信息!E:E,辅助信息!G:G=G5372)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_xlfn._xlws.FILTER(辅助信息!E:E,辅助信息!G:G=G5373)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_xlfn._xlws.FILTER(辅助信息!E:E,辅助信息!G:G=G5374)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_xlfn._xlws.FILTER(辅助信息!E:E,辅助信息!G:G=G5375)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_xlfn._xlws.FILTER(辅助信息!E:E,辅助信息!G:G=G5376)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_xlfn._xlws.FILTER(辅助信息!E:E,辅助信息!G:G=G5377)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_xlfn._xlws.FILTER(辅助信息!E:E,辅助信息!G:G=G5378)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_xlfn._xlws.FILTER(辅助信息!E:E,辅助信息!G:G=G5379)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_xlfn._xlws.FILTER(辅助信息!E:E,辅助信息!G:G=G5380)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_xlfn._xlws.FILTER(辅助信息!E:E,辅助信息!G:G=G5381)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_xlfn._xlws.FILTER(辅助信息!E:E,辅助信息!G:G=G5382)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_xlfn._xlws.FILTER(辅助信息!E:E,辅助信息!G:G=G5383)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_xlfn._xlws.FILTER(辅助信息!E:E,辅助信息!G:G=G5384)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_xlfn._xlws.FILTER(辅助信息!E:E,辅助信息!G:G=G5385)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_xlfn._xlws.FILTER(辅助信息!E:E,辅助信息!G:G=G5386)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_xlfn._xlws.FILTER(辅助信息!E:E,辅助信息!G:G=G5387)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_xlfn._xlws.FILTER(辅助信息!E:E,辅助信息!G:G=G5388)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_xlfn._xlws.FILTER(辅助信息!E:E,辅助信息!G:G=G5389)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_xlfn._xlws.FILTER(辅助信息!E:E,辅助信息!G:G=G5390)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_xlfn._xlws.FILTER(辅助信息!E:E,辅助信息!G:G=G5391)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_xlfn._xlws.FILTER(辅助信息!E:E,辅助信息!G:G=G5392)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_xlfn._xlws.FILTER(辅助信息!E:E,辅助信息!G:G=G5393)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_xlfn._xlws.FILTER(辅助信息!E:E,辅助信息!G:G=G5394)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_xlfn._xlws.FILTER(辅助信息!E:E,辅助信息!G:G=G5395)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_xlfn._xlws.FILTER(辅助信息!E:E,辅助信息!G:G=G5396)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_xlfn._xlws.FILTER(辅助信息!E:E,辅助信息!G:G=G5397)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_xlfn._xlws.FILTER(辅助信息!E:E,辅助信息!G:G=G5398)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_xlfn._xlws.FILTER(辅助信息!E:E,辅助信息!G:G=G5399)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_xlfn._xlws.FILTER(辅助信息!E:E,辅助信息!G:G=G5400)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_xlfn._xlws.FILTER(辅助信息!E:E,辅助信息!G:G=G5401)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_xlfn._xlws.FILTER(辅助信息!E:E,辅助信息!G:G=G5402)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_xlfn._xlws.FILTER(辅助信息!E:E,辅助信息!G:G=G5403)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_xlfn._xlws.FILTER(辅助信息!E:E,辅助信息!G:G=G5404)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_xlfn._xlws.FILTER(辅助信息!E:E,辅助信息!G:G=G5405)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_xlfn._xlws.FILTER(辅助信息!E:E,辅助信息!G:G=G5406)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_xlfn._xlws.FILTER(辅助信息!E:E,辅助信息!G:G=G5407)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_xlfn._xlws.FILTER(辅助信息!E:E,辅助信息!G:G=G5408)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_xlfn._xlws.FILTER(辅助信息!E:E,辅助信息!G:G=G5409)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_xlfn._xlws.FILTER(辅助信息!E:E,辅助信息!G:G=G5410)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_xlfn._xlws.FILTER(辅助信息!E:E,辅助信息!G:G=G5411)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_xlfn._xlws.FILTER(辅助信息!E:E,辅助信息!G:G=G5412)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_xlfn._xlws.FILTER(辅助信息!E:E,辅助信息!G:G=G5413)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_xlfn._xlws.FILTER(辅助信息!E:E,辅助信息!G:G=G5414)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_xlfn._xlws.FILTER(辅助信息!E:E,辅助信息!G:G=G5415)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_xlfn._xlws.FILTER(辅助信息!E:E,辅助信息!G:G=G5416)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_xlfn._xlws.FILTER(辅助信息!E:E,辅助信息!G:G=G5417)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_xlfn._xlws.FILTER(辅助信息!E:E,辅助信息!G:G=G5418)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_xlfn._xlws.FILTER(辅助信息!E:E,辅助信息!G:G=G5419)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_xlfn._xlws.FILTER(辅助信息!E:E,辅助信息!G:G=G5420)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_xlfn._xlws.FILTER(辅助信息!E:E,辅助信息!G:G=G5421)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_xlfn._xlws.FILTER(辅助信息!E:E,辅助信息!G:G=G5422)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_xlfn._xlws.FILTER(辅助信息!E:E,辅助信息!G:G=G5423)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_xlfn._xlws.FILTER(辅助信息!E:E,辅助信息!G:G=G5424)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_xlfn._xlws.FILTER(辅助信息!E:E,辅助信息!G:G=G5425)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_xlfn._xlws.FILTER(辅助信息!E:E,辅助信息!G:G=G5426)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_xlfn._xlws.FILTER(辅助信息!E:E,辅助信息!G:G=G5427)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_xlfn._xlws.FILTER(辅助信息!E:E,辅助信息!G:G=G5428)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_xlfn._xlws.FILTER(辅助信息!E:E,辅助信息!G:G=G5429)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_xlfn._xlws.FILTER(辅助信息!E:E,辅助信息!G:G=G5430)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_xlfn._xlws.FILTER(辅助信息!E:E,辅助信息!G:G=G5431)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_xlfn._xlws.FILTER(辅助信息!E:E,辅助信息!G:G=G5432)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_xlfn._xlws.FILTER(辅助信息!E:E,辅助信息!G:G=G5433)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_xlfn._xlws.FILTER(辅助信息!E:E,辅助信息!G:G=G5434)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_xlfn._xlws.FILTER(辅助信息!E:E,辅助信息!G:G=G5435)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_xlfn._xlws.FILTER(辅助信息!E:E,辅助信息!G:G=G5436)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_xlfn._xlws.FILTER(辅助信息!E:E,辅助信息!G:G=G5437)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_xlfn._xlws.FILTER(辅助信息!E:E,辅助信息!G:G=G5438)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_xlfn._xlws.FILTER(辅助信息!E:E,辅助信息!G:G=G5439)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_xlfn._xlws.FILTER(辅助信息!E:E,辅助信息!G:G=G5440)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_xlfn._xlws.FILTER(辅助信息!E:E,辅助信息!G:G=G5441)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_xlfn._xlws.FILTER(辅助信息!E:E,辅助信息!G:G=G5442)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_xlfn._xlws.FILTER(辅助信息!E:E,辅助信息!G:G=G5443)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_xlfn._xlws.FILTER(辅助信息!E:E,辅助信息!G:G=G5444)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_xlfn._xlws.FILTER(辅助信息!E:E,辅助信息!G:G=G5445)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_xlfn._xlws.FILTER(辅助信息!E:E,辅助信息!G:G=G5446)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_xlfn._xlws.FILTER(辅助信息!E:E,辅助信息!G:G=G5447)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_xlfn._xlws.FILTER(辅助信息!E:E,辅助信息!G:G=G5448)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_xlfn._xlws.FILTER(辅助信息!E:E,辅助信息!G:G=G5449)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_xlfn._xlws.FILTER(辅助信息!E:E,辅助信息!G:G=G5450)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_xlfn._xlws.FILTER(辅助信息!E:E,辅助信息!G:G=G5451)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_xlfn._xlws.FILTER(辅助信息!E:E,辅助信息!G:G=G5452)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_xlfn._xlws.FILTER(辅助信息!E:E,辅助信息!G:G=G5453)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_xlfn._xlws.FILTER(辅助信息!E:E,辅助信息!G:G=G5454)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_xlfn._xlws.FILTER(辅助信息!E:E,辅助信息!G:G=G5455)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_xlfn._xlws.FILTER(辅助信息!E:E,辅助信息!G:G=G5456)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_xlfn._xlws.FILTER(辅助信息!E:E,辅助信息!G:G=G5457)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_xlfn._xlws.FILTER(辅助信息!E:E,辅助信息!G:G=G5458)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_xlfn._xlws.FILTER(辅助信息!E:E,辅助信息!G:G=G5459)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_xlfn._xlws.FILTER(辅助信息!E:E,辅助信息!G:G=G5460)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_xlfn._xlws.FILTER(辅助信息!E:E,辅助信息!G:G=G5461)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_xlfn._xlws.FILTER(辅助信息!E:E,辅助信息!G:G=G5462)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_xlfn._xlws.FILTER(辅助信息!E:E,辅助信息!G:G=G5463)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_xlfn._xlws.FILTER(辅助信息!E:E,辅助信息!G:G=G5464)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_xlfn._xlws.FILTER(辅助信息!E:E,辅助信息!G:G=G5465)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_xlfn._xlws.FILTER(辅助信息!E:E,辅助信息!G:G=G5466)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_xlfn._xlws.FILTER(辅助信息!E:E,辅助信息!G:G=G5467)</f>
        <v>商投建工达州中医药科技园-1工区</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_xlfn._xlws.FILTER(辅助信息!E:E,辅助信息!G:G=G5468)</f>
        <v>商投建工达州中医药科技园-1工区</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_xlfn._xlws.FILTER(辅助信息!E:E,辅助信息!G:G=G5469)</f>
        <v>商投建工达州中医药科技园-1工区</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_xlfn._xlws.FILTER(辅助信息!E:E,辅助信息!G:G=G5470)</f>
        <v>商投建工达州中医药科技园-1工区</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_xlfn._xlws.FILTER(辅助信息!E:E,辅助信息!G:G=G5471)</f>
        <v>商投建工达州中医药科技园-1工区</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_xlfn._xlws.FILTER(辅助信息!E:E,辅助信息!G:G=G5472)</f>
        <v>商投建工达州中医药科技园-1工区</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_xlfn._xlws.FILTER(辅助信息!E:E,辅助信息!G:G=G5473)</f>
        <v>商投建工达州中医药科技园-1工区</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_xlfn._xlws.FILTER(辅助信息!E:E,辅助信息!G:G=G5474)</f>
        <v>武汉电气化局成达万高铁强电项目-达州主城区-达州南站</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_xlfn._xlws.FILTER(辅助信息!E:E,辅助信息!G:G=G5475)</f>
        <v>武汉电气化局成达万高铁强电项目-达州主城区-达州南站</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_xlfn._xlws.FILTER(辅助信息!E:E,辅助信息!G:G=G5476)</f>
        <v>武汉电气化局成达万高铁强电项目-达州主城区-达州南站</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_xlfn._xlws.FILTER(辅助信息!E:E,辅助信息!G:G=G5477)</f>
        <v>武汉电气化局成达万高铁强电项目-达州主城区-达州南站</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_xlfn._xlws.FILTER(辅助信息!E:E,辅助信息!G:G=G5478)</f>
        <v>武汉电气化局成达万高铁强电项目-达州主城区-达州南站</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_xlfn._xlws.FILTER(辅助信息!E:E,辅助信息!G:G=G5479)</f>
        <v>武汉电气化局成达万高铁强电项目-达州主城区-达州南站</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_xlfn._xlws.FILTER(辅助信息!E:E,辅助信息!G:G=G5480)</f>
        <v>武汉电气化局成达万高铁强电项目-达州主城区-达州南站</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_xlfn._xlws.FILTER(辅助信息!E:E,辅助信息!G:G=G5481)</f>
        <v>武汉电气化局成达万高铁强电项目-达州主城区-达州南站</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_xlfn._xlws.FILTER(辅助信息!E:E,辅助信息!G:G=G5482)</f>
        <v>武汉电气化局成达万高铁强电项目-达州主城区-达州南站</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_xlfn._xlws.FILTER(辅助信息!E:E,辅助信息!G:G=G5483)</f>
        <v>武汉电气化局成达万高铁强电项目-达州主城区-达州南站</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_xlfn._xlws.FILTER(辅助信息!E:E,辅助信息!G:G=G5484)</f>
        <v>武汉电气化局成达万高铁强电项目-达州主城区-达州南站</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_xlfn._xlws.FILTER(辅助信息!E:E,辅助信息!G:G=G5485)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_xlfn._xlws.FILTER(辅助信息!E:E,辅助信息!G:G=G5486)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_xlfn._xlws.FILTER(辅助信息!E:E,辅助信息!G:G=G5487)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_xlfn._xlws.FILTER(辅助信息!E:E,辅助信息!G:G=G5488)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_xlfn._xlws.FILTER(辅助信息!E:E,辅助信息!G:G=G5489)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_xlfn._xlws.FILTER(辅助信息!E:E,辅助信息!G:G=G5490)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_xlfn._xlws.FILTER(辅助信息!E:E,辅助信息!G:G=G5491)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_xlfn._xlws.FILTER(辅助信息!E:E,辅助信息!G:G=G5492)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_xlfn._xlws.FILTER(辅助信息!E:E,辅助信息!G:G=G5493)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_xlfn._xlws.FILTER(辅助信息!E:E,辅助信息!G:G=G5494)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_xlfn._xlws.FILTER(辅助信息!E:E,辅助信息!G:G=G5495)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_xlfn._xlws.FILTER(辅助信息!E:E,辅助信息!G:G=G5496)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_xlfn._xlws.FILTER(辅助信息!E:E,辅助信息!G:G=G5497)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_xlfn._xlws.FILTER(辅助信息!E:E,辅助信息!G:G=G5498)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_xlfn._xlws.FILTER(辅助信息!E:E,辅助信息!G:G=G5499)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_xlfn._xlws.FILTER(辅助信息!E:E,辅助信息!G:G=G5500)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_xlfn._xlws.FILTER(辅助信息!E:E,辅助信息!G:G=G5501)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_xlfn._xlws.FILTER(辅助信息!E:E,辅助信息!G:G=G5502)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_xlfn._xlws.FILTER(辅助信息!E:E,辅助信息!G:G=G5503)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_xlfn._xlws.FILTER(辅助信息!E:E,辅助信息!G:G=G5504)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_xlfn._xlws.FILTER(辅助信息!E:E,辅助信息!G:G=G5505)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_xlfn._xlws.FILTER(辅助信息!E:E,辅助信息!G:G=G5506)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_xlfn._xlws.FILTER(辅助信息!E:E,辅助信息!G:G=G5507)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_xlfn._xlws.FILTER(辅助信息!E:E,辅助信息!G:G=G5508)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_xlfn._xlws.FILTER(辅助信息!E:E,辅助信息!G:G=G5509)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_xlfn._xlws.FILTER(辅助信息!E:E,辅助信息!G:G=G5510)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_xlfn._xlws.FILTER(辅助信息!E:E,辅助信息!G:G=G5511)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_xlfn._xlws.FILTER(辅助信息!E:E,辅助信息!G:G=G5512)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_xlfn._xlws.FILTER(辅助信息!E:E,辅助信息!G:G=G5513)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_xlfn._xlws.FILTER(辅助信息!E:E,辅助信息!G:G=G5514)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_xlfn._xlws.FILTER(辅助信息!E:E,辅助信息!G:G=G5515)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_xlfn._xlws.FILTER(辅助信息!E:E,辅助信息!G:G=G5516)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_xlfn._xlws.FILTER(辅助信息!E:E,辅助信息!G:G=G5517)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_xlfn._xlws.FILTER(辅助信息!E:E,辅助信息!G:G=G5518)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_xlfn._xlws.FILTER(辅助信息!E:E,辅助信息!G:G=G5519)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_xlfn._xlws.FILTER(辅助信息!E:E,辅助信息!G:G=G5520)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_xlfn._xlws.FILTER(辅助信息!E:E,辅助信息!G:G=G5521)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_xlfn._xlws.FILTER(辅助信息!E:E,辅助信息!G:G=G5522)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_xlfn._xlws.FILTER(辅助信息!E:E,辅助信息!G:G=G5523)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_xlfn._xlws.FILTER(辅助信息!E:E,辅助信息!G:G=G5524)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_xlfn._xlws.FILTER(辅助信息!E:E,辅助信息!G:G=G5525)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_xlfn._xlws.FILTER(辅助信息!E:E,辅助信息!G:G=G5526)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_xlfn._xlws.FILTER(辅助信息!E:E,辅助信息!G:G=G5527)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_xlfn._xlws.FILTER(辅助信息!E:E,辅助信息!G:G=G5528)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_xlfn._xlws.FILTER(辅助信息!E:E,辅助信息!G:G=G5529)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_xlfn._xlws.FILTER(辅助信息!E:E,辅助信息!G:G=G5530)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_xlfn._xlws.FILTER(辅助信息!E:E,辅助信息!G:G=G5531)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_xlfn._xlws.FILTER(辅助信息!E:E,辅助信息!G:G=G5532)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_xlfn._xlws.FILTER(辅助信息!E:E,辅助信息!G:G=G5533)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_xlfn._xlws.FILTER(辅助信息!E:E,辅助信息!G:G=G5534)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_xlfn._xlws.FILTER(辅助信息!E:E,辅助信息!G:G=G5535)</f>
        <v>宜宾兴港三江新区长江工业园保障性租赁住房建设项目-土建</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_xlfn._xlws.FILTER(辅助信息!E:E,辅助信息!G:G=G5536)</f>
        <v>宜宾兴港三江新区长江工业园保障性租赁住房建设项目-土建</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_xlfn._xlws.FILTER(辅助信息!E:E,辅助信息!G:G=G5537)</f>
        <v>宜宾兴港三江新区长江工业园保障性租赁住房建设项目-土建</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_xlfn._xlws.FILTER(辅助信息!E:E,辅助信息!G:G=G5538)</f>
        <v>宜宾兴港三江新区长江工业园保障性租赁住房建设项目-土建</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_xlfn._xlws.FILTER(辅助信息!E:E,辅助信息!G:G=G5539)</f>
        <v>宜宾兴港三江新区长江工业园保障性租赁住房建设项目-土建</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_xlfn._xlws.FILTER(辅助信息!E:E,辅助信息!G:G=G5540)</f>
        <v>宜宾兴港三江新区长江工业园保障性租赁住房建设项目-土建</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_xlfn._xlws.FILTER(辅助信息!E:E,辅助信息!G:G=G5541)</f>
        <v>宜宾兴港三江新区长江工业园保障性租赁住房建设项目-土建</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_xlfn._xlws.FILTER(辅助信息!E:E,辅助信息!G:G=G5542)</f>
        <v>宜宾兴港三江新区长江工业园保障性租赁住房建设项目-土建</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_xlfn._xlws.FILTER(辅助信息!E:E,辅助信息!G:G=G5543)</f>
        <v>宜宾兴港三江新区长江工业园保障性租赁住房建设项目-土建</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_xlfn._xlws.FILTER(辅助信息!E:E,辅助信息!G:G=G5544)</f>
        <v>宜宾兴港三江新区长江工业园保障性租赁住房建设项目-土建</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_xlfn._xlws.FILTER(辅助信息!E:E,辅助信息!G:G=G5545)</f>
        <v>宜宾兴港三江新区长江工业园保障性租赁住房建设项目-土建</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_xlfn._xlws.FILTER(辅助信息!E:E,辅助信息!G:G=G5546)</f>
        <v>宜宾兴港三江新区长江工业园保障性租赁住房建设项目-土建</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_xlfn._xlws.FILTER(辅助信息!E:E,辅助信息!G:G=G5547)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_xlfn._xlws.FILTER(辅助信息!E:E,辅助信息!G:G=G5548)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_xlfn._xlws.FILTER(辅助信息!E:E,辅助信息!G:G=G5549)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_xlfn._xlws.FILTER(辅助信息!E:E,辅助信息!G:G=G5550)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_xlfn._xlws.FILTER(辅助信息!E:E,辅助信息!G:G=G5551)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_xlfn._xlws.FILTER(辅助信息!E:E,辅助信息!G:G=G5552)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_xlfn._xlws.FILTER(辅助信息!E:E,辅助信息!G:G=G5553)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_xlfn._xlws.FILTER(辅助信息!E:E,辅助信息!G:G=G5554)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_xlfn._xlws.FILTER(辅助信息!E:E,辅助信息!G:G=G5555)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_xlfn._xlws.FILTER(辅助信息!E:E,辅助信息!G:G=G5556)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_xlfn._xlws.FILTER(辅助信息!E:E,辅助信息!G:G=G5557)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_xlfn._xlws.FILTER(辅助信息!E:E,辅助信息!G:G=G5558)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_xlfn._xlws.FILTER(辅助信息!E:E,辅助信息!G:G=G5559)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_xlfn._xlws.FILTER(辅助信息!E:E,辅助信息!G:G=G5560)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_xlfn._xlws.FILTER(辅助信息!E:E,辅助信息!G:G=G5561)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_xlfn._xlws.FILTER(辅助信息!E:E,辅助信息!G:G=G5562)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_xlfn._xlws.FILTER(辅助信息!E:E,辅助信息!G:G=G5563)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_xlfn._xlws.FILTER(辅助信息!E:E,辅助信息!G:G=G5564)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_xlfn._xlws.FILTER(辅助信息!E:E,辅助信息!G:G=G5565)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_xlfn._xlws.FILTER(辅助信息!E:E,辅助信息!G:G=G5566)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_xlfn._xlws.FILTER(辅助信息!E:E,辅助信息!G:G=G5567)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_xlfn._xlws.FILTER(辅助信息!E:E,辅助信息!G:G=G5568)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_xlfn._xlws.FILTER(辅助信息!E:E,辅助信息!G:G=G5569)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_xlfn._xlws.FILTER(辅助信息!E:E,辅助信息!G:G=G5570)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_xlfn._xlws.FILTER(辅助信息!E:E,辅助信息!G:G=G5571)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_xlfn._xlws.FILTER(辅助信息!E:E,辅助信息!G:G=G5572)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_xlfn._xlws.FILTER(辅助信息!E:E,辅助信息!G:G=G5573)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_xlfn._xlws.FILTER(辅助信息!E:E,辅助信息!G:G=G5574)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_xlfn._xlws.FILTER(辅助信息!E:E,辅助信息!G:G=G5575)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_xlfn._xlws.FILTER(辅助信息!E:E,辅助信息!G:G=G5576)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_xlfn._xlws.FILTER(辅助信息!E:E,辅助信息!G:G=G5577)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_xlfn._xlws.FILTER(辅助信息!E:E,辅助信息!G:G=G5578)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_xlfn._xlws.FILTER(辅助信息!E:E,辅助信息!G:G=G5579)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_xlfn._xlws.FILTER(辅助信息!E:E,辅助信息!G:G=G5580)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_xlfn._xlws.FILTER(辅助信息!E:E,辅助信息!G:G=G5581)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_xlfn._xlws.FILTER(辅助信息!E:E,辅助信息!G:G=G5582)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_xlfn._xlws.FILTER(辅助信息!E:E,辅助信息!G:G=G5583)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_xlfn._xlws.FILTER(辅助信息!E:E,辅助信息!G:G=G5584)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_xlfn._xlws.FILTER(辅助信息!E:E,辅助信息!G:G=G5585)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_xlfn._xlws.FILTER(辅助信息!E:E,辅助信息!G:G=G5586)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_xlfn._xlws.FILTER(辅助信息!E:E,辅助信息!G:G=G5587)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_xlfn._xlws.FILTER(辅助信息!E:E,辅助信息!G:G=G5588)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_xlfn._xlws.FILTER(辅助信息!E:E,辅助信息!G:G=G5589)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_xlfn._xlws.FILTER(辅助信息!E:E,辅助信息!G:G=G5590)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_xlfn._xlws.FILTER(辅助信息!E:E,辅助信息!G:G=G5591)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_xlfn._xlws.FILTER(辅助信息!E:E,辅助信息!G:G=G5592)</f>
        <v>商投建工达州中医药科技园-4工区-8号楼</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_xlfn._xlws.FILTER(辅助信息!E:E,辅助信息!G:G=G5593)</f>
        <v>商投建工达州中医药科技园-4工区-8号楼</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_xlfn._xlws.FILTER(辅助信息!E:E,辅助信息!G:G=G5594)</f>
        <v>商投建工达州中医药科技园-4工区-8号楼</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_xlfn._xlws.FILTER(辅助信息!E:E,辅助信息!G:G=G5595)</f>
        <v>商投建工达州中医药科技园-4工区-8号楼</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_xlfn._xlws.FILTER(辅助信息!E:E,辅助信息!G:G=G5596)</f>
        <v>商投建工达州中医药科技园-4工区-8号楼</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_xlfn._xlws.FILTER(辅助信息!E:E,辅助信息!G:G=G5597)</f>
        <v>商投建工达州中医药科技园-4工区-8号楼</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_xlfn._xlws.FILTER(辅助信息!E:E,辅助信息!G:G=G5598)</f>
        <v>商投建工达州中医药科技园-4工区-11号楼</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_xlfn._xlws.FILTER(辅助信息!E:E,辅助信息!G:G=G5599)</f>
        <v>宜宾兴港三江新区长江工业园保障性租赁住房建设项目-土建</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_xlfn._xlws.FILTER(辅助信息!E:E,辅助信息!G:G=G5600)</f>
        <v>宜宾兴港三江新区长江工业园保障性租赁住房建设项目-土建</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_xlfn._xlws.FILTER(辅助信息!E:E,辅助信息!G:G=G5601)</f>
        <v>宜宾兴港三江新区长江工业园保障性租赁住房建设项目-土建</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_xlfn._xlws.FILTER(辅助信息!E:E,辅助信息!G:G=G5602)</f>
        <v>宜宾兴港三江新区长江工业园保障性租赁住房建设项目-土建</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_xlfn._xlws.FILTER(辅助信息!E:E,辅助信息!G:G=G5603)</f>
        <v>五冶钢构宜宾高县月江镇建设项目-1</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_xlfn._xlws.FILTER(辅助信息!E:E,辅助信息!G:G=G5604)</f>
        <v>五冶钢构宜宾高县月江镇建设项目-1</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_xlfn._xlws.FILTER(辅助信息!E:E,辅助信息!G:G=G5605)</f>
        <v>五冶钢构宜宾高县月江镇建设项目-1</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_xlfn._xlws.FILTER(辅助信息!E:E,辅助信息!G:G=G5606)</f>
        <v>五冶钢构宜宾高县月江镇建设项目-1</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_xlfn._xlws.FILTER(辅助信息!E:E,辅助信息!G:G=G5607)</f>
        <v>五冶钢构宜宾高县月江镇建设项目-1</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_xlfn._xlws.FILTER(辅助信息!E:E,辅助信息!G:G=G5608)</f>
        <v>五冶钢构宜宾高县月江镇建设项目-1</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_xlfn._xlws.FILTER(辅助信息!E:E,辅助信息!G:G=G5609)</f>
        <v>五冶钢构宜宾高县月江镇建设项目-1</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_xlfn._xlws.FILTER(辅助信息!E:E,辅助信息!G:G=G5610)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_xlfn._xlws.FILTER(辅助信息!E:E,辅助信息!G:G=G5611)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_xlfn._xlws.FILTER(辅助信息!E:E,辅助信息!G:G=G5612)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_xlfn._xlws.FILTER(辅助信息!E:E,辅助信息!G:G=G5613)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_xlfn._xlws.FILTER(辅助信息!E:E,辅助信息!G:G=G5614)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_xlfn._xlws.FILTER(辅助信息!E:E,辅助信息!G:G=G5615)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_xlfn._xlws.FILTER(辅助信息!E:E,辅助信息!G:G=G5616)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_xlfn._xlws.FILTER(辅助信息!E:E,辅助信息!G:G=G5617)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_xlfn._xlws.FILTER(辅助信息!E:E,辅助信息!G:G=G5618)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_xlfn._xlws.FILTER(辅助信息!E:E,辅助信息!G:G=G5619)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_xlfn._xlws.FILTER(辅助信息!E:E,辅助信息!G:G=G5620)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_xlfn._xlws.FILTER(辅助信息!E:E,辅助信息!G:G=G5621)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_xlfn._xlws.FILTER(辅助信息!E:E,辅助信息!G:G=G5622)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_xlfn._xlws.FILTER(辅助信息!E:E,辅助信息!G:G=G5623)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_xlfn._xlws.FILTER(辅助信息!E:E,辅助信息!G:G=G5624)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_xlfn._xlws.FILTER(辅助信息!E:E,辅助信息!G:G=G5625)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_xlfn._xlws.FILTER(辅助信息!E:E,辅助信息!G:G=G5626)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_xlfn._xlws.FILTER(辅助信息!E:E,辅助信息!G:G=G5627)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_xlfn._xlws.FILTER(辅助信息!E:E,辅助信息!G:G=G5628)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_xlfn._xlws.FILTER(辅助信息!E:E,辅助信息!G:G=G5629)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_xlfn._xlws.FILTER(辅助信息!E:E,辅助信息!G:G=G5630)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_xlfn._xlws.FILTER(辅助信息!E:E,辅助信息!G:G=G5631)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_xlfn._xlws.FILTER(辅助信息!E:E,辅助信息!G:G=G5632)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_xlfn._xlws.FILTER(辅助信息!E:E,辅助信息!G:G=G5633)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_xlfn._xlws.FILTER(辅助信息!E:E,辅助信息!G:G=G5634)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_xlfn._xlws.FILTER(辅助信息!E:E,辅助信息!G:G=G5635)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_xlfn._xlws.FILTER(辅助信息!E:E,辅助信息!G:G=G5636)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_xlfn._xlws.FILTER(辅助信息!E:E,辅助信息!G:G=G5637)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_xlfn._xlws.FILTER(辅助信息!E:E,辅助信息!G:G=G5638)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_xlfn._xlws.FILTER(辅助信息!E:E,辅助信息!G:G=G5639)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_xlfn._xlws.FILTER(辅助信息!E:E,辅助信息!G:G=G5640)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_xlfn._xlws.FILTER(辅助信息!E:E,辅助信息!G:G=G5641)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_xlfn._xlws.FILTER(辅助信息!E:E,辅助信息!G:G=G5642)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_xlfn._xlws.FILTER(辅助信息!E:E,辅助信息!G:G=G5643)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_xlfn._xlws.FILTER(辅助信息!E:E,辅助信息!G:G=G5644)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_xlfn._xlws.FILTER(辅助信息!E:E,辅助信息!G:G=G5645)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_xlfn._xlws.FILTER(辅助信息!E:E,辅助信息!G:G=G5646)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_xlfn._xlws.FILTER(辅助信息!E:E,辅助信息!G:G=G5647)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_xlfn._xlws.FILTER(辅助信息!E:E,辅助信息!G:G=G5648)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_xlfn._xlws.FILTER(辅助信息!E:E,辅助信息!G:G=G5649)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_xlfn._xlws.FILTER(辅助信息!E:E,辅助信息!G:G=G5650)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_xlfn._xlws.FILTER(辅助信息!E:E,辅助信息!G:G=G5651)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_xlfn._xlws.FILTER(辅助信息!E:E,辅助信息!G:G=G5652)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_xlfn._xlws.FILTER(辅助信息!E:E,辅助信息!G:G=G5653)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_xlfn._xlws.FILTER(辅助信息!E:E,辅助信息!G:G=G5654)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_xlfn._xlws.FILTER(辅助信息!E:E,辅助信息!G:G=G5655)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_xlfn._xlws.FILTER(辅助信息!E:E,辅助信息!G:G=G5656)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_xlfn._xlws.FILTER(辅助信息!E:E,辅助信息!G:G=G5657)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_xlfn._xlws.FILTER(辅助信息!E:E,辅助信息!G:G=G5658)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_xlfn._xlws.FILTER(辅助信息!E:E,辅助信息!G:G=G5659)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_xlfn._xlws.FILTER(辅助信息!E:E,辅助信息!G:G=G5660)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_xlfn._xlws.FILTER(辅助信息!E:E,辅助信息!G:G=G5661)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_xlfn._xlws.FILTER(辅助信息!E:E,辅助信息!G:G=G5662)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_xlfn._xlws.FILTER(辅助信息!E:E,辅助信息!G:G=G5663)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_xlfn._xlws.FILTER(辅助信息!E:E,辅助信息!G:G=G5664)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_xlfn._xlws.FILTER(辅助信息!E:E,辅助信息!G:G=G5665)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_xlfn._xlws.FILTER(辅助信息!E:E,辅助信息!G:G=G5666)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_xlfn._xlws.FILTER(辅助信息!E:E,辅助信息!G:G=G5667)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_xlfn._xlws.FILTER(辅助信息!E:E,辅助信息!G:G=G5668)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_xlfn._xlws.FILTER(辅助信息!E:E,辅助信息!G:G=G5669)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_xlfn._xlws.FILTER(辅助信息!E:E,辅助信息!G:G=G5670)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_xlfn._xlws.FILTER(辅助信息!E:E,辅助信息!G:G=G5671)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_xlfn._xlws.FILTER(辅助信息!E:E,辅助信息!G:G=G5672)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_xlfn._xlws.FILTER(辅助信息!E:E,辅助信息!G:G=G5673)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_xlfn._xlws.FILTER(辅助信息!E:E,辅助信息!G:G=G5674)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_xlfn._xlws.FILTER(辅助信息!E:E,辅助信息!G:G=G5675)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_xlfn._xlws.FILTER(辅助信息!E:E,辅助信息!G:G=G5676)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_xlfn._xlws.FILTER(辅助信息!E:E,辅助信息!G:G=G5677)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_xlfn._xlws.FILTER(辅助信息!E:E,辅助信息!G:G=G5678)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_xlfn._xlws.FILTER(辅助信息!E:E,辅助信息!G:G=G5679)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_xlfn._xlws.FILTER(辅助信息!E:E,辅助信息!G:G=G5680)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_xlfn._xlws.FILTER(辅助信息!E:E,辅助信息!G:G=G5681)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_xlfn._xlws.FILTER(辅助信息!E:E,辅助信息!G:G=G5682)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_xlfn._xlws.FILTER(辅助信息!E:E,辅助信息!G:G=G5683)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_xlfn._xlws.FILTER(辅助信息!E:E,辅助信息!G:G=G5684)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_xlfn._xlws.FILTER(辅助信息!E:E,辅助信息!G:G=G5685)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_xlfn._xlws.FILTER(辅助信息!E:E,辅助信息!G:G=G5686)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_xlfn._xlws.FILTER(辅助信息!E:E,辅助信息!G:G=G5687)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_xlfn._xlws.FILTER(辅助信息!E:E,辅助信息!G:G=G5688)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_xlfn._xlws.FILTER(辅助信息!E:E,辅助信息!G:G=G5689)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_xlfn._xlws.FILTER(辅助信息!E:E,辅助信息!G:G=G5690)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_xlfn._xlws.FILTER(辅助信息!E:E,辅助信息!G:G=G5691)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_xlfn._xlws.FILTER(辅助信息!E:E,辅助信息!G:G=G5692)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_xlfn._xlws.FILTER(辅助信息!E:E,辅助信息!G:G=G5693)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_xlfn._xlws.FILTER(辅助信息!E:E,辅助信息!G:G=G5694)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_xlfn._xlws.FILTER(辅助信息!E:E,辅助信息!G:G=G5695)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_xlfn._xlws.FILTER(辅助信息!E:E,辅助信息!G:G=G5696)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_xlfn._xlws.FILTER(辅助信息!E:E,辅助信息!G:G=G5697)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_xlfn._xlws.FILTER(辅助信息!E:E,辅助信息!G:G=G5698)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_xlfn._xlws.FILTER(辅助信息!E:E,辅助信息!G:G=G5699)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_xlfn._xlws.FILTER(辅助信息!E:E,辅助信息!G:G=G5700)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_xlfn._xlws.FILTER(辅助信息!E:E,辅助信息!G:G=G5701)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_xlfn._xlws.FILTER(辅助信息!E:E,辅助信息!G:G=G5702)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_xlfn._xlws.FILTER(辅助信息!E:E,辅助信息!G:G=G5703)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_xlfn._xlws.FILTER(辅助信息!E:E,辅助信息!G:G=G5704)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_xlfn._xlws.FILTER(辅助信息!E:E,辅助信息!G:G=G5705)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_xlfn._xlws.FILTER(辅助信息!E:E,辅助信息!G:G=G5706)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_xlfn._xlws.FILTER(辅助信息!E:E,辅助信息!G:G=G5707)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_xlfn._xlws.FILTER(辅助信息!E:E,辅助信息!G:G=G5708)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_xlfn._xlws.FILTER(辅助信息!E:E,辅助信息!G:G=G5709)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_xlfn._xlws.FILTER(辅助信息!E:E,辅助信息!G:G=G5710)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_xlfn._xlws.FILTER(辅助信息!E:E,辅助信息!G:G=G5711)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_xlfn._xlws.FILTER(辅助信息!E:E,辅助信息!G:G=G5712)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_xlfn._xlws.FILTER(辅助信息!E:E,辅助信息!G:G=G5713)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_xlfn._xlws.FILTER(辅助信息!E:E,辅助信息!G:G=G5714)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_xlfn._xlws.FILTER(辅助信息!E:E,辅助信息!G:G=G5715)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_xlfn._xlws.FILTER(辅助信息!E:E,辅助信息!G:G=G5716)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_xlfn._xlws.FILTER(辅助信息!E:E,辅助信息!G:G=G5717)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_xlfn._xlws.FILTER(辅助信息!E:E,辅助信息!G:G=G5718)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_xlfn._xlws.FILTER(辅助信息!E:E,辅助信息!G:G=G5719)</f>
        <v>商投建工达州中医药科技园-4工区-11号楼</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_xlfn._xlws.FILTER(辅助信息!E:E,辅助信息!G:G=G5720)</f>
        <v>商投建工达州中医药科技园-4工区-11号楼</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_xlfn._xlws.FILTER(辅助信息!E:E,辅助信息!G:G=G5721)</f>
        <v>商投建工达州中医药科技园-4工区-11号楼</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_xlfn._xlws.FILTER(辅助信息!E:E,辅助信息!G:G=G5722)</f>
        <v>商投建工达州中医药科技园-4工区-11号楼</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_xlfn._xlws.FILTER(辅助信息!E:E,辅助信息!G:G=G5723)</f>
        <v>四川商建-射洪城乡一体化项目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_xlfn._xlws.FILTER(辅助信息!E:E,辅助信息!G:G=G5724)</f>
        <v>四川商建-射洪城乡一体化项目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_xlfn._xlws.FILTER(辅助信息!E:E,辅助信息!G:G=G5725)</f>
        <v>商投建工达州中医药科技园-1工区</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_xlfn._xlws.FILTER(辅助信息!E:E,辅助信息!G:G=G5726)</f>
        <v>商投建工达州中医药科技园-1工区</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_xlfn._xlws.FILTER(辅助信息!E:E,辅助信息!G:G=G5727)</f>
        <v>商投建工达州中医药科技园-1工区</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_xlfn._xlws.FILTER(辅助信息!E:E,辅助信息!G:G=G5728)</f>
        <v>商投建工达州中医药科技园-1工区</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_xlfn._xlws.FILTER(辅助信息!E:E,辅助信息!G:G=G5729)</f>
        <v>商投建工达州中医药科技园-1工区</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_xlfn._xlws.FILTER(辅助信息!E:E,辅助信息!G:G=G5730)</f>
        <v>五冶建设龙泉芙蓉花语项目-1,3地块</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_xlfn._xlws.FILTER(辅助信息!E:E,辅助信息!G:G=G5731)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_xlfn._xlws.FILTER(辅助信息!E:E,辅助信息!G:G=G5732)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_xlfn._xlws.FILTER(辅助信息!E:E,辅助信息!G:G=G5733)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_xlfn._xlws.FILTER(辅助信息!E:E,辅助信息!G:G=G5734)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_xlfn._xlws.FILTER(辅助信息!E:E,辅助信息!G:G=G5735)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_xlfn._xlws.FILTER(辅助信息!E:E,辅助信息!G:G=G5736)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_xlfn._xlws.FILTER(辅助信息!E:E,辅助信息!G:G=G5737)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_xlfn._xlws.FILTER(辅助信息!E:E,辅助信息!G:G=G5738)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_xlfn._xlws.FILTER(辅助信息!E:E,辅助信息!G:G=G5739)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_xlfn._xlws.FILTER(辅助信息!E:E,辅助信息!G:G=G5740)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_xlfn._xlws.FILTER(辅助信息!E:E,辅助信息!G:G=G5741)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_xlfn._xlws.FILTER(辅助信息!E:E,辅助信息!G:G=G5742)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_xlfn._xlws.FILTER(辅助信息!E:E,辅助信息!G:G=G5743)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_xlfn._xlws.FILTER(辅助信息!E:E,辅助信息!G:G=G5744)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_xlfn._xlws.FILTER(辅助信息!E:E,辅助信息!G:G=G5745)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_xlfn._xlws.FILTER(辅助信息!E:E,辅助信息!G:G=G5746)</f>
        <v>商投建工达州中医药科技园-4工区-11号楼</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_xlfn._xlws.FILTER(辅助信息!E:E,辅助信息!G:G=G5747)</f>
        <v>商投建工达州中医药科技园-4工区-11号楼</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_xlfn._xlws.FILTER(辅助信息!E:E,辅助信息!G:G=G5748)</f>
        <v>商投建工达州中医药科技园-4工区-11号楼</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_xlfn._xlws.FILTER(辅助信息!E:E,辅助信息!G:G=G5749)</f>
        <v>商投建工达州中医药科技园-4工区-11号楼</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_xlfn._xlws.FILTER(辅助信息!E:E,辅助信息!G:G=G5750)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_xlfn._xlws.FILTER(辅助信息!E:E,辅助信息!G:G=G5751)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_xlfn._xlws.FILTER(辅助信息!E:E,辅助信息!G:G=G5752)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_xlfn._xlws.FILTER(辅助信息!E:E,辅助信息!G:G=G5753)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_xlfn._xlws.FILTER(辅助信息!E:E,辅助信息!G:G=G5754)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_xlfn._xlws.FILTER(辅助信息!E:E,辅助信息!G:G=G5755)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_xlfn._xlws.FILTER(辅助信息!E:E,辅助信息!G:G=G5756)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_xlfn._xlws.FILTER(辅助信息!E:E,辅助信息!G:G=G5757)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_xlfn._xlws.FILTER(辅助信息!E:E,辅助信息!G:G=G5758)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_xlfn._xlws.FILTER(辅助信息!E:E,辅助信息!G:G=G5759)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_xlfn._xlws.FILTER(辅助信息!E:E,辅助信息!G:G=G5760)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_xlfn._xlws.FILTER(辅助信息!E:E,辅助信息!G:G=G5761)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_xlfn._xlws.FILTER(辅助信息!E:E,辅助信息!G:G=G5762)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_xlfn._xlws.FILTER(辅助信息!E:E,辅助信息!G:G=G5763)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_xlfn._xlws.FILTER(辅助信息!E:E,辅助信息!G:G=G5764)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_xlfn._xlws.FILTER(辅助信息!E:E,辅助信息!G:G=G5765)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_xlfn._xlws.FILTER(辅助信息!E:E,辅助信息!G:G=G5766)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_xlfn._xlws.FILTER(辅助信息!E:E,辅助信息!G:G=G5767)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_xlfn._xlws.FILTER(辅助信息!E:E,辅助信息!G:G=G5768)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_xlfn._xlws.FILTER(辅助信息!E:E,辅助信息!G:G=G5769)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_xlfn._xlws.FILTER(辅助信息!E:E,辅助信息!G:G=G5770)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_xlfn._xlws.FILTER(辅助信息!E:E,辅助信息!G:G=G5771)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_xlfn._xlws.FILTER(辅助信息!E:E,辅助信息!G:G=G5772)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_xlfn._xlws.FILTER(辅助信息!E:E,辅助信息!G:G=G5773)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_xlfn._xlws.FILTER(辅助信息!E:E,辅助信息!G:G=G5774)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_xlfn._xlws.FILTER(辅助信息!E:E,辅助信息!G:G=G5775)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_xlfn._xlws.FILTER(辅助信息!E:E,辅助信息!G:G=G5776)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_xlfn._xlws.FILTER(辅助信息!E:E,辅助信息!G:G=G5777)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_xlfn._xlws.FILTER(辅助信息!E:E,辅助信息!G:G=G5778)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_xlfn._xlws.FILTER(辅助信息!E:E,辅助信息!G:G=G5779)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_xlfn._xlws.FILTER(辅助信息!E:E,辅助信息!G:G=G5780)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_xlfn._xlws.FILTER(辅助信息!E:E,辅助信息!G:G=G5781)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_xlfn._xlws.FILTER(辅助信息!E:E,辅助信息!G:G=G5782)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_xlfn._xlws.FILTER(辅助信息!E:E,辅助信息!G:G=G5783)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_xlfn._xlws.FILTER(辅助信息!E:E,辅助信息!G:G=G5784)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_xlfn._xlws.FILTER(辅助信息!E:E,辅助信息!G:G=G5785)</f>
        <v>宜宾兴港三江新区长江工业园保障性租赁住房建设项目-土建</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_xlfn._xlws.FILTER(辅助信息!E:E,辅助信息!G:G=G5786)</f>
        <v>宜宾兴港三江新区长江工业园保障性租赁住房建设项目-土建</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_xlfn._xlws.FILTER(辅助信息!E:E,辅助信息!G:G=G5787)</f>
        <v>宜宾兴港三江新区长江工业园保障性租赁住房建设项目-土建</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_xlfn._xlws.FILTER(辅助信息!E:E,辅助信息!G:G=G5788)</f>
        <v>宜宾兴港三江新区长江工业园保障性租赁住房建设项目-土建</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_xlfn._xlws.FILTER(辅助信息!E:E,辅助信息!G:G=G5789)</f>
        <v>宜宾兴港三江新区长江工业园保障性租赁住房建设项目-土建</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_xlfn._xlws.FILTER(辅助信息!E:E,辅助信息!G:G=G5790)</f>
        <v>宜宾兴港三江新区长江工业园保障性租赁住房建设项目-土建</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_xlfn._xlws.FILTER(辅助信息!E:E,辅助信息!G:G=G5791)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_xlfn._xlws.FILTER(辅助信息!E:E,辅助信息!G:G=G5792)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_xlfn._xlws.FILTER(辅助信息!E:E,辅助信息!G:G=G5793)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_xlfn._xlws.FILTER(辅助信息!E:E,辅助信息!G:G=G5794)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_xlfn._xlws.FILTER(辅助信息!E:E,辅助信息!G:G=G5795)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_xlfn._xlws.FILTER(辅助信息!E:E,辅助信息!G:G=G5796)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_xlfn._xlws.FILTER(辅助信息!E:E,辅助信息!G:G=G5797)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_xlfn._xlws.FILTER(辅助信息!E:E,辅助信息!G:G=G5798)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_xlfn._xlws.FILTER(辅助信息!E:E,辅助信息!G:G=G5799)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_xlfn._xlws.FILTER(辅助信息!E:E,辅助信息!G:G=G5800)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_xlfn._xlws.FILTER(辅助信息!E:E,辅助信息!G:G=G5801)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_xlfn._xlws.FILTER(辅助信息!E:E,辅助信息!G:G=G5802)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_xlfn._xlws.FILTER(辅助信息!E:E,辅助信息!G:G=G5803)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_xlfn._xlws.FILTER(辅助信息!E:E,辅助信息!G:G=G5804)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_xlfn._xlws.FILTER(辅助信息!E:E,辅助信息!G:G=G5805)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_xlfn._xlws.FILTER(辅助信息!E:E,辅助信息!G:G=G5806)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_xlfn._xlws.FILTER(辅助信息!E:E,辅助信息!G:G=G5807)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_xlfn._xlws.FILTER(辅助信息!E:E,辅助信息!G:G=G5808)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_xlfn._xlws.FILTER(辅助信息!E:E,辅助信息!G:G=G5809)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_xlfn._xlws.FILTER(辅助信息!E:E,辅助信息!G:G=G5810)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_xlfn._xlws.FILTER(辅助信息!E:E,辅助信息!G:G=G5811)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_xlfn._xlws.FILTER(辅助信息!E:E,辅助信息!G:G=G5812)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_xlfn._xlws.FILTER(辅助信息!E:E,辅助信息!G:G=G5813)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_xlfn._xlws.FILTER(辅助信息!E:E,辅助信息!G:G=G5814)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_xlfn._xlws.FILTER(辅助信息!E:E,辅助信息!G:G=G5815)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_xlfn._xlws.FILTER(辅助信息!E:E,辅助信息!G:G=G5816)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_xlfn._xlws.FILTER(辅助信息!E:E,辅助信息!G:G=G5817)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_xlfn._xlws.FILTER(辅助信息!E:E,辅助信息!G:G=G5818)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_xlfn._xlws.FILTER(辅助信息!E:E,辅助信息!G:G=G5819)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_xlfn._xlws.FILTER(辅助信息!E:E,辅助信息!G:G=G5820)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_xlfn._xlws.FILTER(辅助信息!E:E,辅助信息!G:G=G5821)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_xlfn._xlws.FILTER(辅助信息!E:E,辅助信息!G:G=G5822)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_xlfn._xlws.FILTER(辅助信息!E:E,辅助信息!G:G=G5823)</f>
        <v>宜宾兴港三江新区长江工业园保障性租赁住房建设项目-土建</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_xlfn._xlws.FILTER(辅助信息!E:E,辅助信息!G:G=G5824)</f>
        <v>宜宾兴港三江新区长江工业园保障性租赁住房建设项目-土建</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_xlfn._xlws.FILTER(辅助信息!E:E,辅助信息!G:G=G5825)</f>
        <v>宜宾兴港三江新区长江工业园保障性租赁住房建设项目-土建</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_xlfn._xlws.FILTER(辅助信息!E:E,辅助信息!G:G=G5826)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_xlfn._xlws.FILTER(辅助信息!E:E,辅助信息!G:G=G5827)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_xlfn._xlws.FILTER(辅助信息!E:E,辅助信息!G:G=G5828)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_xlfn._xlws.FILTER(辅助信息!E:E,辅助信息!G:G=G5829)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_xlfn._xlws.FILTER(辅助信息!E:E,辅助信息!G:G=G5830)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_xlfn._xlws.FILTER(辅助信息!E:E,辅助信息!G:G=G5831)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_xlfn._xlws.FILTER(辅助信息!E:E,辅助信息!G:G=G5832)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_xlfn._xlws.FILTER(辅助信息!E:E,辅助信息!G:G=G5833)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_xlfn._xlws.FILTER(辅助信息!E:E,辅助信息!G:G=G5834)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_xlfn._xlws.FILTER(辅助信息!E:E,辅助信息!G:G=G5835)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_xlfn._xlws.FILTER(辅助信息!E:E,辅助信息!G:G=G5836)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_xlfn._xlws.FILTER(辅助信息!E:E,辅助信息!G:G=G5837)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_xlfn._xlws.FILTER(辅助信息!E:E,辅助信息!G:G=G5838)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_xlfn._xlws.FILTER(辅助信息!E:E,辅助信息!G:G=G5839)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_xlfn._xlws.FILTER(辅助信息!E:E,辅助信息!G:G=G5840)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_xlfn._xlws.FILTER(辅助信息!E:E,辅助信息!G:G=G5841)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_xlfn._xlws.FILTER(辅助信息!E:E,辅助信息!G:G=G5842)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_xlfn._xlws.FILTER(辅助信息!E:E,辅助信息!G:G=G5843)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_xlfn._xlws.FILTER(辅助信息!E:E,辅助信息!G:G=G5844)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_xlfn._xlws.FILTER(辅助信息!E:E,辅助信息!G:G=G5845)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_xlfn._xlws.FILTER(辅助信息!E:E,辅助信息!G:G=G5846)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_xlfn._xlws.FILTER(辅助信息!E:E,辅助信息!G:G=G5847)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_xlfn._xlws.FILTER(辅助信息!E:E,辅助信息!G:G=G5848)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_xlfn._xlws.FILTER(辅助信息!E:E,辅助信息!G:G=G5849)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_xlfn._xlws.FILTER(辅助信息!E:E,辅助信息!G:G=G5850)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_xlfn._xlws.FILTER(辅助信息!E:E,辅助信息!G:G=G5851)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_xlfn._xlws.FILTER(辅助信息!E:E,辅助信息!G:G=G5852)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_xlfn._xlws.FILTER(辅助信息!E:E,辅助信息!G:G=G5853)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_xlfn._xlws.FILTER(辅助信息!E:E,辅助信息!G:G=G5854)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_xlfn._xlws.FILTER(辅助信息!E:E,辅助信息!G:G=G5855)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_xlfn._xlws.FILTER(辅助信息!E:E,辅助信息!G:G=G5856)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_xlfn._xlws.FILTER(辅助信息!E:E,辅助信息!G:G=G5857)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_xlfn._xlws.FILTER(辅助信息!E:E,辅助信息!G:G=G5858)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_xlfn._xlws.FILTER(辅助信息!E:E,辅助信息!G:G=G5859)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_xlfn._xlws.FILTER(辅助信息!E:E,辅助信息!G:G=G5860)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_xlfn._xlws.FILTER(辅助信息!E:E,辅助信息!G:G=G5861)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_xlfn._xlws.FILTER(辅助信息!E:E,辅助信息!G:G=G5862)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_xlfn._xlws.FILTER(辅助信息!E:E,辅助信息!G:G=G5863)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_xlfn._xlws.FILTER(辅助信息!E:E,辅助信息!G:G=G5864)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_xlfn._xlws.FILTER(辅助信息!E:E,辅助信息!G:G=G5865)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_xlfn._xlws.FILTER(辅助信息!E:E,辅助信息!G:G=G5866)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_xlfn._xlws.FILTER(辅助信息!E:E,辅助信息!G:G=G5867)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_xlfn._xlws.FILTER(辅助信息!E:E,辅助信息!G:G=G5868)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_xlfn._xlws.FILTER(辅助信息!E:E,辅助信息!G:G=G5869)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_xlfn._xlws.FILTER(辅助信息!E:E,辅助信息!G:G=G5870)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_xlfn._xlws.FILTER(辅助信息!E:E,辅助信息!G:G=G5871)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_xlfn._xlws.FILTER(辅助信息!E:E,辅助信息!G:G=G5872)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_xlfn._xlws.FILTER(辅助信息!E:E,辅助信息!G:G=G5873)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_xlfn._xlws.FILTER(辅助信息!E:E,辅助信息!G:G=G5874)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_xlfn._xlws.FILTER(辅助信息!E:E,辅助信息!G:G=G5875)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_xlfn._xlws.FILTER(辅助信息!E:E,辅助信息!G:G=G5876)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_xlfn._xlws.FILTER(辅助信息!E:E,辅助信息!G:G=G5877)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_xlfn._xlws.FILTER(辅助信息!E:E,辅助信息!G:G=G5878)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_xlfn._xlws.FILTER(辅助信息!E:E,辅助信息!G:G=G5879)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_xlfn._xlws.FILTER(辅助信息!E:E,辅助信息!G:G=G5880)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_xlfn._xlws.FILTER(辅助信息!E:E,辅助信息!G:G=G5881)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_xlfn._xlws.FILTER(辅助信息!E:E,辅助信息!G:G=G5882)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_xlfn._xlws.FILTER(辅助信息!E:E,辅助信息!G:G=G5883)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_xlfn._xlws.FILTER(辅助信息!E:E,辅助信息!G:G=G5884)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_xlfn._xlws.FILTER(辅助信息!E:E,辅助信息!G:G=G5885)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_xlfn._xlws.FILTER(辅助信息!E:E,辅助信息!G:G=G5886)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_xlfn._xlws.FILTER(辅助信息!E:E,辅助信息!G:G=G5887)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_xlfn._xlws.FILTER(辅助信息!E:E,辅助信息!G:G=G5888)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_xlfn._xlws.FILTER(辅助信息!E:E,辅助信息!G:G=G5889)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_xlfn._xlws.FILTER(辅助信息!E:E,辅助信息!G:G=G5890)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_xlfn._xlws.FILTER(辅助信息!E:E,辅助信息!G:G=G5891)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_xlfn._xlws.FILTER(辅助信息!E:E,辅助信息!G:G=G5892)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_xlfn._xlws.FILTER(辅助信息!E:E,辅助信息!G:G=G5893)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_xlfn._xlws.FILTER(辅助信息!E:E,辅助信息!G:G=G5894)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_xlfn._xlws.FILTER(辅助信息!E:E,辅助信息!G:G=G5895)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_xlfn._xlws.FILTER(辅助信息!E:E,辅助信息!G:G=G5896)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_xlfn._xlws.FILTER(辅助信息!E:E,辅助信息!G:G=G5897)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_xlfn._xlws.FILTER(辅助信息!E:E,辅助信息!G:G=G5898)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_xlfn._xlws.FILTER(辅助信息!E:E,辅助信息!G:G=G5899)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_xlfn._xlws.FILTER(辅助信息!E:E,辅助信息!G:G=G5900)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_xlfn._xlws.FILTER(辅助信息!E:E,辅助信息!G:G=G5901)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_xlfn._xlws.FILTER(辅助信息!E:E,辅助信息!G:G=G5902)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_xlfn._xlws.FILTER(辅助信息!E:E,辅助信息!G:G=G5903)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_xlfn._xlws.FILTER(辅助信息!E:E,辅助信息!G:G=G5904)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_xlfn._xlws.FILTER(辅助信息!E:E,辅助信息!G:G=G5905)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_xlfn._xlws.FILTER(辅助信息!E:E,辅助信息!G:G=G5906)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_xlfn._xlws.FILTER(辅助信息!E:E,辅助信息!G:G=G5907)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_xlfn._xlws.FILTER(辅助信息!E:E,辅助信息!G:G=G5908)</f>
        <v>宜宾兴港三江新区长江工业园保障性租赁住房建设项目-土建</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_xlfn._xlws.FILTER(辅助信息!E:E,辅助信息!G:G=G5909)</f>
        <v>宜宾兴港三江新区长江工业园保障性租赁住房建设项目-土建</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_xlfn._xlws.FILTER(辅助信息!E:E,辅助信息!G:G=G5910)</f>
        <v>宜宾兴港三江新区长江工业园保障性租赁住房建设项目-土建</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_xlfn._xlws.FILTER(辅助信息!E:E,辅助信息!G:G=G5911)</f>
        <v>宜宾兴港三江新区长江工业园保障性租赁住房建设项目-土建</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_xlfn._xlws.FILTER(辅助信息!E:E,辅助信息!G:G=G5912)</f>
        <v>宜宾兴港三江新区长江工业园保障性租赁住房建设项目-土建</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_xlfn._xlws.FILTER(辅助信息!E:E,辅助信息!G:G=G5913)</f>
        <v>宜宾兴港三江新区长江工业园保障性租赁住房建设项目-土建</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_xlfn._xlws.FILTER(辅助信息!E:E,辅助信息!G:G=G5914)</f>
        <v>宜宾兴港三江新区长江工业园保障性租赁住房建设项目-土建</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_xlfn._xlws.FILTER(辅助信息!E:E,辅助信息!G:G=G5915)</f>
        <v>宜宾兴港三江新区长江工业园保障性租赁住房建设项目-土建</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_xlfn._xlws.FILTER(辅助信息!E:E,辅助信息!G:G=G5916)</f>
        <v>宜宾兴港三江新区长江工业园保障性租赁住房建设项目-土建</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_xlfn._xlws.FILTER(辅助信息!E:E,辅助信息!G:G=G5917)</f>
        <v>宜宾兴港三江新区长江工业园保障性租赁住房建设项目-土建</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_xlfn._xlws.FILTER(辅助信息!E:E,辅助信息!G:G=G5918)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_xlfn._xlws.FILTER(辅助信息!E:E,辅助信息!G:G=G5919)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_xlfn._xlws.FILTER(辅助信息!E:E,辅助信息!G:G=G5920)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_xlfn._xlws.FILTER(辅助信息!E:E,辅助信息!G:G=G5921)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_xlfn._xlws.FILTER(辅助信息!E:E,辅助信息!G:G=G5922)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_xlfn._xlws.FILTER(辅助信息!E:E,辅助信息!G:G=G5923)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_xlfn._xlws.FILTER(辅助信息!E:E,辅助信息!G:G=G5924)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_xlfn._xlws.FILTER(辅助信息!E:E,辅助信息!G:G=G5925)</f>
        <v>宜宾兴港三江新区长江工业园保障性租赁住房建设项目-土建</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_xlfn._xlws.FILTER(辅助信息!E:E,辅助信息!G:G=G5926)</f>
        <v>宜宾兴港三江新区长江工业园保障性租赁住房建设项目-土建</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_xlfn._xlws.FILTER(辅助信息!E:E,辅助信息!G:G=G5927)</f>
        <v>宜宾兴港三江新区长江工业园保障性租赁住房建设项目-土建</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_xlfn._xlws.FILTER(辅助信息!E:E,辅助信息!G:G=G5928)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_xlfn._xlws.FILTER(辅助信息!E:E,辅助信息!G:G=G5929)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_xlfn._xlws.FILTER(辅助信息!E:E,辅助信息!G:G=G5930)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_xlfn._xlws.FILTER(辅助信息!E:E,辅助信息!G:G=G5931)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_xlfn._xlws.FILTER(辅助信息!E:E,辅助信息!G:G=G5932)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_xlfn._xlws.FILTER(辅助信息!E:E,辅助信息!G:G=G5933)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_xlfn._xlws.FILTER(辅助信息!E:E,辅助信息!G:G=G5934)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_xlfn._xlws.FILTER(辅助信息!E:E,辅助信息!G:G=G5935)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_xlfn._xlws.FILTER(辅助信息!E:E,辅助信息!G:G=G5936)</f>
        <v>五冶钢构宜宾高县月江镇建设项目-1</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_xlfn._xlws.FILTER(辅助信息!E:E,辅助信息!G:G=G5937)</f>
        <v>五冶钢构宜宾高县月江镇建设项目-1</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_xlfn._xlws.FILTER(辅助信息!E:E,辅助信息!G:G=G5938)</f>
        <v>五冶钢构宜宾高县月江镇建设项目-1</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_xlfn._xlws.FILTER(辅助信息!E:E,辅助信息!G:G=G5939)</f>
        <v>五冶钢构宜宾高县月江镇建设项目-1</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_xlfn._xlws.FILTER(辅助信息!E:E,辅助信息!G:G=G5940)</f>
        <v>宜宾兴港三江新区长江工业园保障性租赁住房建设项目-土建</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_xlfn._xlws.FILTER(辅助信息!E:E,辅助信息!G:G=G5941)</f>
        <v>宜宾兴港三江新区长江工业园保障性租赁住房建设项目-土建</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_xlfn._xlws.FILTER(辅助信息!E:E,辅助信息!G:G=G5942)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_xlfn._xlws.FILTER(辅助信息!E:E,辅助信息!G:G=G5943)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_xlfn._xlws.FILTER(辅助信息!E:E,辅助信息!G:G=G5944)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_xlfn._xlws.FILTER(辅助信息!E:E,辅助信息!G:G=G5945)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_xlfn._xlws.FILTER(辅助信息!E:E,辅助信息!G:G=G5946)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_xlfn._xlws.FILTER(辅助信息!E:E,辅助信息!G:G=G5947)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_xlfn._xlws.FILTER(辅助信息!E:E,辅助信息!G:G=G5948)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_xlfn._xlws.FILTER(辅助信息!E:E,辅助信息!G:G=G5949)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_xlfn._xlws.FILTER(辅助信息!E:E,辅助信息!G:G=G5950)</f>
        <v>商投建工达州中医药科技园-2工区-景观桥</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_xlfn._xlws.FILTER(辅助信息!E:E,辅助信息!G:G=G5951)</f>
        <v>商投建工达州中医药科技园-4工区-11号楼</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_xlfn._xlws.FILTER(辅助信息!E:E,辅助信息!G:G=G5952)</f>
        <v>商投建工达州中医药科技园-4工区-11号楼</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_xlfn._xlws.FILTER(辅助信息!E:E,辅助信息!G:G=G5953)</f>
        <v>商投建工达州中医药科技园-4工区-11号楼</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_xlfn._xlws.FILTER(辅助信息!E:E,辅助信息!G:G=G5954)</f>
        <v>商投建工达州中医药科技园-4工区-11号楼</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_xlfn._xlws.FILTER(辅助信息!E:E,辅助信息!G:G=G5955)</f>
        <v>商投建工达州中医药科技园-4工区-11号楼</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_xlfn._xlws.FILTER(辅助信息!E:E,辅助信息!G:G=G5956)</f>
        <v>商投建工达州中医药科技园-4工区-11号楼</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_xlfn._xlws.FILTER(辅助信息!E:E,辅助信息!G:G=G5957)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_xlfn._xlws.FILTER(辅助信息!E:E,辅助信息!G:G=G5958)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_xlfn._xlws.FILTER(辅助信息!E:E,辅助信息!G:G=G5959)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_xlfn._xlws.FILTER(辅助信息!E:E,辅助信息!G:G=G5960)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_xlfn._xlws.FILTER(辅助信息!E:E,辅助信息!G:G=G5961)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_xlfn._xlws.FILTER(辅助信息!E:E,辅助信息!G:G=G5962)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_xlfn._xlws.FILTER(辅助信息!E:E,辅助信息!G:G=G5963)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_xlfn._xlws.FILTER(辅助信息!E:E,辅助信息!G:G=G5964)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_xlfn._xlws.FILTER(辅助信息!E:E,辅助信息!G:G=G5965)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_xlfn._xlws.FILTER(辅助信息!E:E,辅助信息!G:G=G5966)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_xlfn._xlws.FILTER(辅助信息!E:E,辅助信息!G:G=G5967)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_xlfn._xlws.FILTER(辅助信息!E:E,辅助信息!G:G=G5968)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_xlfn._xlws.FILTER(辅助信息!E:E,辅助信息!G:G=G5969)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_xlfn._xlws.FILTER(辅助信息!E:E,辅助信息!G:G=G5970)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_xlfn._xlws.FILTER(辅助信息!E:E,辅助信息!G:G=G5971)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_xlfn._xlws.FILTER(辅助信息!E:E,辅助信息!G:G=G5972)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_xlfn._xlws.FILTER(辅助信息!E:E,辅助信息!G:G=G5973)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_xlfn._xlws.FILTER(辅助信息!E:E,辅助信息!G:G=G5974)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_xlfn._xlws.FILTER(辅助信息!E:E,辅助信息!G:G=G5975)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_xlfn._xlws.FILTER(辅助信息!E:E,辅助信息!G:G=G5976)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_xlfn._xlws.FILTER(辅助信息!E:E,辅助信息!G:G=G5977)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_xlfn._xlws.FILTER(辅助信息!E:E,辅助信息!G:G=G5978)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_xlfn._xlws.FILTER(辅助信息!E:E,辅助信息!G:G=G5979)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_xlfn._xlws.FILTER(辅助信息!E:E,辅助信息!G:G=G5980)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_xlfn._xlws.FILTER(辅助信息!E:E,辅助信息!G:G=G5981)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_xlfn._xlws.FILTER(辅助信息!E:E,辅助信息!G:G=G5982)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_xlfn._xlws.FILTER(辅助信息!E:E,辅助信息!G:G=G5983)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_xlfn._xlws.FILTER(辅助信息!E:E,辅助信息!G:G=G5984)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_xlfn._xlws.FILTER(辅助信息!E:E,辅助信息!G:G=G5985)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_xlfn._xlws.FILTER(辅助信息!E:E,辅助信息!G:G=G5986)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_xlfn._xlws.FILTER(辅助信息!E:E,辅助信息!G:G=G5987)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_xlfn._xlws.FILTER(辅助信息!E:E,辅助信息!G:G=G5988)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_xlfn._xlws.FILTER(辅助信息!E:E,辅助信息!G:G=G5989)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_xlfn._xlws.FILTER(辅助信息!E:E,辅助信息!G:G=G5990)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_xlfn._xlws.FILTER(辅助信息!E:E,辅助信息!G:G=G5991)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_xlfn._xlws.FILTER(辅助信息!E:E,辅助信息!G:G=G5992)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_xlfn._xlws.FILTER(辅助信息!E:E,辅助信息!G:G=G5993)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_xlfn._xlws.FILTER(辅助信息!E:E,辅助信息!G:G=G5994)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_xlfn._xlws.FILTER(辅助信息!E:E,辅助信息!G:G=G5995)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_xlfn._xlws.FILTER(辅助信息!E:E,辅助信息!G:G=G5996)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_xlfn._xlws.FILTER(辅助信息!E:E,辅助信息!G:G=G5997)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_xlfn._xlws.FILTER(辅助信息!E:E,辅助信息!G:G=G5998)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_xlfn._xlws.FILTER(辅助信息!E:E,辅助信息!G:G=G5999)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_xlfn._xlws.FILTER(辅助信息!E:E,辅助信息!G:G=G6000)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_xlfn._xlws.FILTER(辅助信息!E:E,辅助信息!G:G=G6001)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_xlfn._xlws.FILTER(辅助信息!E:E,辅助信息!G:G=G6002)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_xlfn._xlws.FILTER(辅助信息!E:E,辅助信息!G:G=G6003)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_xlfn._xlws.FILTER(辅助信息!E:E,辅助信息!G:G=G6004)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_xlfn._xlws.FILTER(辅助信息!E:E,辅助信息!G:G=G6005)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_xlfn._xlws.FILTER(辅助信息!E:E,辅助信息!G:G=G6006)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_xlfn._xlws.FILTER(辅助信息!E:E,辅助信息!G:G=G6007)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_xlfn._xlws.FILTER(辅助信息!E:E,辅助信息!G:G=G6008)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_xlfn._xlws.FILTER(辅助信息!E:E,辅助信息!G:G=G6009)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_xlfn._xlws.FILTER(辅助信息!E:E,辅助信息!G:G=G6010)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_xlfn._xlws.FILTER(辅助信息!E:E,辅助信息!G:G=G6011)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_xlfn._xlws.FILTER(辅助信息!E:E,辅助信息!G:G=G6012)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_xlfn._xlws.FILTER(辅助信息!E:E,辅助信息!G:G=G6013)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_xlfn._xlws.FILTER(辅助信息!E:E,辅助信息!G:G=G6014)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_xlfn._xlws.FILTER(辅助信息!E:E,辅助信息!G:G=G6015)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_xlfn._xlws.FILTER(辅助信息!E:E,辅助信息!G:G=G6016)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_xlfn._xlws.FILTER(辅助信息!E:E,辅助信息!G:G=G6017)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_xlfn._xlws.FILTER(辅助信息!E:E,辅助信息!G:G=G6018)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_xlfn._xlws.FILTER(辅助信息!E:E,辅助信息!G:G=G6019)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_xlfn._xlws.FILTER(辅助信息!E:E,辅助信息!G:G=G6020)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_xlfn._xlws.FILTER(辅助信息!E:E,辅助信息!G:G=G6021)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_xlfn._xlws.FILTER(辅助信息!E:E,辅助信息!G:G=G6022)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_xlfn._xlws.FILTER(辅助信息!E:E,辅助信息!G:G=G6023)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_xlfn._xlws.FILTER(辅助信息!E:E,辅助信息!G:G=G6024)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_xlfn._xlws.FILTER(辅助信息!E:E,辅助信息!G:G=G6025)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_xlfn._xlws.FILTER(辅助信息!E:E,辅助信息!G:G=G6026)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_xlfn._xlws.FILTER(辅助信息!E:E,辅助信息!G:G=G6027)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_xlfn._xlws.FILTER(辅助信息!E:E,辅助信息!G:G=G6028)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_xlfn._xlws.FILTER(辅助信息!E:E,辅助信息!G:G=G6029)</f>
        <v>商投建工达州中医药科技园-4工区-7号楼</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_xlfn._xlws.FILTER(辅助信息!E:E,辅助信息!G:G=G6030)</f>
        <v>商投建工达州中医药科技园-4工区-7号楼</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_xlfn._xlws.FILTER(辅助信息!E:E,辅助信息!G:G=G6031)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_xlfn._xlws.FILTER(辅助信息!E:E,辅助信息!G:G=G6032)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_xlfn._xlws.FILTER(辅助信息!E:E,辅助信息!G:G=G6033)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_xlfn._xlws.FILTER(辅助信息!E:E,辅助信息!G:G=G6034)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_xlfn._xlws.FILTER(辅助信息!E:E,辅助信息!G:G=G6035)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_xlfn._xlws.FILTER(辅助信息!E:E,辅助信息!G:G=G6036)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_xlfn._xlws.FILTER(辅助信息!E:E,辅助信息!G:G=G6037)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_xlfn._xlws.FILTER(辅助信息!E:E,辅助信息!G:G=G6038)</f>
        <v>商投建工达州中医药科技园-4工区-8号楼</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_xlfn._xlws.FILTER(辅助信息!E:E,辅助信息!G:G=G6039)</f>
        <v>商投建工达州中医药科技园-4工区-8号楼</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_xlfn._xlws.FILTER(辅助信息!E:E,辅助信息!G:G=G6040)</f>
        <v>商投建工达州中医药科技园-1工区</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_xlfn._xlws.FILTER(辅助信息!E:E,辅助信息!G:G=G6041)</f>
        <v>商投建工达州中医药科技园-1工区</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_xlfn._xlws.FILTER(辅助信息!E:E,辅助信息!G:G=G6042)</f>
        <v>商投建工达州中医药科技园-1工区</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_xlfn._xlws.FILTER(辅助信息!E:E,辅助信息!G:G=G6043)</f>
        <v>商投建工达州中医药科技园-1工区</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_xlfn._xlws.FILTER(辅助信息!E:E,辅助信息!G:G=G6044)</f>
        <v>商投建工达州中医药科技园-1工区</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_xlfn._xlws.FILTER(辅助信息!E:E,辅助信息!G:G=G6045)</f>
        <v>商投建工达州中医药科技园-1工区</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_xlfn._xlws.FILTER(辅助信息!E:E,辅助信息!G:G=G6046)</f>
        <v>商投建工达州中医药科技园-1工区</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_xlfn._xlws.FILTER(辅助信息!E:E,辅助信息!G:G=G6047)</f>
        <v>商投建工达州中医药科技园-1工区</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_xlfn._xlws.FILTER(辅助信息!E:E,辅助信息!G:G=G6048)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_xlfn._xlws.FILTER(辅助信息!E:E,辅助信息!G:G=G6049)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_xlfn._xlws.FILTER(辅助信息!E:E,辅助信息!G:G=G6050)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_xlfn._xlws.FILTER(辅助信息!E:E,辅助信息!G:G=G6051)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_xlfn._xlws.FILTER(辅助信息!E:E,辅助信息!G:G=G6052)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_xlfn._xlws.FILTER(辅助信息!E:E,辅助信息!G:G=G6053)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_xlfn._xlws.FILTER(辅助信息!E:E,辅助信息!G:G=G6054)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_xlfn._xlws.FILTER(辅助信息!E:E,辅助信息!G:G=G6055)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_xlfn._xlws.FILTER(辅助信息!E:E,辅助信息!G:G=G6056)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_xlfn._xlws.FILTER(辅助信息!E:E,辅助信息!G:G=G6057)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_xlfn._xlws.FILTER(辅助信息!E:E,辅助信息!G:G=G6058)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_xlfn._xlws.FILTER(辅助信息!E:E,辅助信息!G:G=G6059)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_xlfn._xlws.FILTER(辅助信息!E:E,辅助信息!G:G=G6060)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_xlfn._xlws.FILTER(辅助信息!E:E,辅助信息!G:G=G6061)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_xlfn._xlws.FILTER(辅助信息!E:E,辅助信息!G:G=G6062)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_xlfn._xlws.FILTER(辅助信息!E:E,辅助信息!G:G=G6063)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_xlfn._xlws.FILTER(辅助信息!E:E,辅助信息!G:G=G6064)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_xlfn._xlws.FILTER(辅助信息!E:E,辅助信息!G:G=G6065)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_xlfn._xlws.FILTER(辅助信息!E:E,辅助信息!G:G=G6066)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_xlfn._xlws.FILTER(辅助信息!E:E,辅助信息!G:G=G6067)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_xlfn._xlws.FILTER(辅助信息!E:E,辅助信息!G:G=G6068)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_xlfn._xlws.FILTER(辅助信息!E:E,辅助信息!G:G=G6069)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_xlfn._xlws.FILTER(辅助信息!E:E,辅助信息!G:G=G6070)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_xlfn._xlws.FILTER(辅助信息!E:E,辅助信息!G:G=G6071)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_xlfn._xlws.FILTER(辅助信息!E:E,辅助信息!G:G=G6072)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_xlfn._xlws.FILTER(辅助信息!E:E,辅助信息!G:G=G6073)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_xlfn._xlws.FILTER(辅助信息!E:E,辅助信息!G:G=G6074)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_xlfn._xlws.FILTER(辅助信息!E:E,辅助信息!G:G=G6075)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_xlfn._xlws.FILTER(辅助信息!E:E,辅助信息!G:G=G6076)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_xlfn._xlws.FILTER(辅助信息!E:E,辅助信息!G:G=G6077)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_xlfn._xlws.FILTER(辅助信息!E:E,辅助信息!G:G=G6078)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_xlfn._xlws.FILTER(辅助信息!E:E,辅助信息!G:G=G6079)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_xlfn._xlws.FILTER(辅助信息!E:E,辅助信息!G:G=G6080)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_xlfn._xlws.FILTER(辅助信息!E:E,辅助信息!G:G=G6081)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_xlfn._xlws.FILTER(辅助信息!E:E,辅助信息!G:G=G6082)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_xlfn._xlws.FILTER(辅助信息!E:E,辅助信息!G:G=G6083)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_xlfn._xlws.FILTER(辅助信息!E:E,辅助信息!G:G=G6084)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_xlfn._xlws.FILTER(辅助信息!E:E,辅助信息!G:G=G6085)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_xlfn._xlws.FILTER(辅助信息!E:E,辅助信息!G:G=G6086)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_xlfn._xlws.FILTER(辅助信息!E:E,辅助信息!G:G=G6087)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_xlfn._xlws.FILTER(辅助信息!E:E,辅助信息!G:G=G6088)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_xlfn._xlws.FILTER(辅助信息!E:E,辅助信息!G:G=G6089)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_xlfn._xlws.FILTER(辅助信息!E:E,辅助信息!G:G=G6090)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_xlfn._xlws.FILTER(辅助信息!E:E,辅助信息!G:G=G6091)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_xlfn._xlws.FILTER(辅助信息!E:E,辅助信息!G:G=G6092)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_xlfn._xlws.FILTER(辅助信息!E:E,辅助信息!G:G=G6093)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_xlfn._xlws.FILTER(辅助信息!E:E,辅助信息!G:G=G6094)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_xlfn._xlws.FILTER(辅助信息!E:E,辅助信息!G:G=G6095)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_xlfn._xlws.FILTER(辅助信息!E:E,辅助信息!G:G=G6096)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_xlfn._xlws.FILTER(辅助信息!E:E,辅助信息!G:G=G6097)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_xlfn._xlws.FILTER(辅助信息!E:E,辅助信息!G:G=G6098)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_xlfn._xlws.FILTER(辅助信息!E:E,辅助信息!G:G=G6099)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_xlfn._xlws.FILTER(辅助信息!E:E,辅助信息!G:G=G6100)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_xlfn._xlws.FILTER(辅助信息!E:E,辅助信息!G:G=G6101)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_xlfn._xlws.FILTER(辅助信息!E:E,辅助信息!G:G=G6102)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_xlfn._xlws.FILTER(辅助信息!E:E,辅助信息!G:G=G6103)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_xlfn._xlws.FILTER(辅助信息!E:E,辅助信息!G:G=G6104)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_xlfn._xlws.FILTER(辅助信息!E:E,辅助信息!G:G=G6105)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_xlfn._xlws.FILTER(辅助信息!E:E,辅助信息!G:G=G6106)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_xlfn._xlws.FILTER(辅助信息!E:E,辅助信息!G:G=G6107)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_xlfn._xlws.FILTER(辅助信息!E:E,辅助信息!G:G=G6108)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_xlfn._xlws.FILTER(辅助信息!E:E,辅助信息!G:G=G6109)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_xlfn._xlws.FILTER(辅助信息!E:E,辅助信息!G:G=G6110)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_xlfn._xlws.FILTER(辅助信息!E:E,辅助信息!G:G=G6111)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_xlfn._xlws.FILTER(辅助信息!E:E,辅助信息!G:G=G6112)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_xlfn._xlws.FILTER(辅助信息!E:E,辅助信息!G:G=G6113)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_xlfn._xlws.FILTER(辅助信息!E:E,辅助信息!G:G=G6114)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_xlfn._xlws.FILTER(辅助信息!E:E,辅助信息!G:G=G6115)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_xlfn._xlws.FILTER(辅助信息!E:E,辅助信息!G:G=G6116)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_xlfn._xlws.FILTER(辅助信息!E:E,辅助信息!G:G=G6117)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_xlfn._xlws.FILTER(辅助信息!E:E,辅助信息!G:G=G6118)</f>
        <v>商投建工达州中医药科技园-4工区-8号楼</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_xlfn._xlws.FILTER(辅助信息!E:E,辅助信息!G:G=G6119)</f>
        <v>商投建工达州中医药科技园-4工区-8号楼</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_xlfn._xlws.FILTER(辅助信息!E:E,辅助信息!G:G=G6120)</f>
        <v>商投建工达州中医药科技园-4工区-8号楼</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_xlfn._xlws.FILTER(辅助信息!E:E,辅助信息!G:G=G6121)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_xlfn._xlws.FILTER(辅助信息!E:E,辅助信息!G:G=G6122)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_xlfn._xlws.FILTER(辅助信息!E:E,辅助信息!G:G=G6123)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_xlfn._xlws.FILTER(辅助信息!E:E,辅助信息!G:G=G6124)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_xlfn._xlws.FILTER(辅助信息!E:E,辅助信息!G:G=G6125)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_xlfn._xlws.FILTER(辅助信息!E:E,辅助信息!G:G=G6126)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_xlfn._xlws.FILTER(辅助信息!E:E,辅助信息!G:G=G6127)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_xlfn._xlws.FILTER(辅助信息!E:E,辅助信息!G:G=G6128)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_xlfn._xlws.FILTER(辅助信息!E:E,辅助信息!G:G=G6129)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_xlfn._xlws.FILTER(辅助信息!E:E,辅助信息!G:G=G6130)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_xlfn._xlws.FILTER(辅助信息!E:E,辅助信息!G:G=G6131)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_xlfn._xlws.FILTER(辅助信息!E:E,辅助信息!G:G=G6132)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_xlfn._xlws.FILTER(辅助信息!E:E,辅助信息!G:G=G6133)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_xlfn._xlws.FILTER(辅助信息!E:E,辅助信息!G:G=G6134)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_xlfn._xlws.FILTER(辅助信息!E:E,辅助信息!G:G=G6135)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_xlfn._xlws.FILTER(辅助信息!E:E,辅助信息!G:G=G6136)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_xlfn._xlws.FILTER(辅助信息!E:E,辅助信息!G:G=G6137)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_xlfn._xlws.FILTER(辅助信息!E:E,辅助信息!G:G=G6138)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_xlfn._xlws.FILTER(辅助信息!E:E,辅助信息!G:G=G6139)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_xlfn._xlws.FILTER(辅助信息!E:E,辅助信息!G:G=G6140)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_xlfn._xlws.FILTER(辅助信息!E:E,辅助信息!G:G=G6141)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_xlfn._xlws.FILTER(辅助信息!E:E,辅助信息!G:G=G6142)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_xlfn._xlws.FILTER(辅助信息!E:E,辅助信息!G:G=G6143)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_xlfn._xlws.FILTER(辅助信息!E:E,辅助信息!G:G=G6144)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_xlfn._xlws.FILTER(辅助信息!E:E,辅助信息!G:G=G6145)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_xlfn._xlws.FILTER(辅助信息!E:E,辅助信息!G:G=G6146)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_xlfn._xlws.FILTER(辅助信息!E:E,辅助信息!G:G=G6147)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_xlfn._xlws.FILTER(辅助信息!E:E,辅助信息!G:G=G6148)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_xlfn._xlws.FILTER(辅助信息!E:E,辅助信息!G:G=G6149)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_xlfn._xlws.FILTER(辅助信息!E:E,辅助信息!G:G=G6150)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_xlfn._xlws.FILTER(辅助信息!E:E,辅助信息!G:G=G6151)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_xlfn._xlws.FILTER(辅助信息!E:E,辅助信息!G:G=G6152)</f>
        <v>商投建工达州中医药科技园-4工区-8号楼</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_xlfn._xlws.FILTER(辅助信息!E:E,辅助信息!G:G=G6153)</f>
        <v>商投建工达州中医药科技园-4工区-8号楼</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_xlfn._xlws.FILTER(辅助信息!E:E,辅助信息!G:G=G6154)</f>
        <v>商投建工达州中医药科技园-4工区-8号楼</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_xlfn._xlws.FILTER(辅助信息!E:E,辅助信息!G:G=G6155)</f>
        <v>商投建工达州中医药科技园-4工区-8号楼</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_xlfn._xlws.FILTER(辅助信息!E:E,辅助信息!G:G=G6156)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_xlfn._xlws.FILTER(辅助信息!E:E,辅助信息!G:G=G6157)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_xlfn._xlws.FILTER(辅助信息!E:E,辅助信息!G:G=G6158)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_xlfn._xlws.FILTER(辅助信息!E:E,辅助信息!G:G=G6159)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_xlfn._xlws.FILTER(辅助信息!E:E,辅助信息!G:G=G6160)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_xlfn._xlws.FILTER(辅助信息!E:E,辅助信息!G:G=G6161)</f>
        <v>宜宾兴港三江新区长江工业园保障性租赁住房建设项目-土建</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_xlfn._xlws.FILTER(辅助信息!E:E,辅助信息!G:G=G6162)</f>
        <v>宜宾兴港三江新区长江工业园保障性租赁住房建设项目-土建</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_xlfn._xlws.FILTER(辅助信息!E:E,辅助信息!G:G=G6163)</f>
        <v>宜宾兴港三江新区长江工业园保障性租赁住房建设项目-土建</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_xlfn._xlws.FILTER(辅助信息!E:E,辅助信息!G:G=G6164)</f>
        <v>宜宾兴港三江新区长江工业园保障性租赁住房建设项目-土建</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_xlfn._xlws.FILTER(辅助信息!E:E,辅助信息!G:G=G6165)</f>
        <v>宜宾兴港三江新区长江工业园保障性租赁住房建设项目-土建</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_xlfn._xlws.FILTER(辅助信息!E:E,辅助信息!G:G=G6166)</f>
        <v>宜宾兴港三江新区长江工业园保障性租赁住房建设项目-土建</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_xlfn._xlws.FILTER(辅助信息!E:E,辅助信息!G:G=G6167)</f>
        <v>宜宾兴港三江新区长江工业园保障性租赁住房建设项目-土建</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_xlfn._xlws.FILTER(辅助信息!E:E,辅助信息!G:G=G6168)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_xlfn._xlws.FILTER(辅助信息!E:E,辅助信息!G:G=G6169)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_xlfn._xlws.FILTER(辅助信息!E:E,辅助信息!G:G=G6170)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_xlfn._xlws.FILTER(辅助信息!E:E,辅助信息!G:G=G6171)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_xlfn._xlws.FILTER(辅助信息!E:E,辅助信息!G:G=G6172)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_xlfn._xlws.FILTER(辅助信息!E:E,辅助信息!G:G=G6173)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_xlfn._xlws.FILTER(辅助信息!E:E,辅助信息!G:G=G6174)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_xlfn._xlws.FILTER(辅助信息!E:E,辅助信息!G:G=G6175)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_xlfn._xlws.FILTER(辅助信息!E:E,辅助信息!G:G=G6176)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_xlfn._xlws.FILTER(辅助信息!E:E,辅助信息!G:G=G6177)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_xlfn._xlws.FILTER(辅助信息!E:E,辅助信息!G:G=G6178)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_xlfn._xlws.FILTER(辅助信息!E:E,辅助信息!G:G=G6179)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_xlfn._xlws.FILTER(辅助信息!E:E,辅助信息!G:G=G6180)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_xlfn._xlws.FILTER(辅助信息!E:E,辅助信息!G:G=G6181)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_xlfn._xlws.FILTER(辅助信息!E:E,辅助信息!G:G=G6182)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_xlfn._xlws.FILTER(辅助信息!E:E,辅助信息!G:G=G6183)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_xlfn._xlws.FILTER(辅助信息!E:E,辅助信息!G:G=G6184)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_xlfn._xlws.FILTER(辅助信息!E:E,辅助信息!G:G=G6185)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_xlfn._xlws.FILTER(辅助信息!E:E,辅助信息!G:G=G6186)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_xlfn._xlws.FILTER(辅助信息!E:E,辅助信息!G:G=G6187)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_xlfn._xlws.FILTER(辅助信息!E:E,辅助信息!G:G=G6188)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_xlfn._xlws.FILTER(辅助信息!E:E,辅助信息!G:G=G6189)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_xlfn._xlws.FILTER(辅助信息!E:E,辅助信息!G:G=G6190)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_xlfn._xlws.FILTER(辅助信息!E:E,辅助信息!G:G=G6191)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_xlfn._xlws.FILTER(辅助信息!E:E,辅助信息!G:G=G6192)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_xlfn._xlws.FILTER(辅助信息!E:E,辅助信息!G:G=G6193)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_xlfn._xlws.FILTER(辅助信息!E:E,辅助信息!G:G=G6194)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_xlfn._xlws.FILTER(辅助信息!E:E,辅助信息!G:G=G6195)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_xlfn._xlws.FILTER(辅助信息!E:E,辅助信息!G:G=G6196)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_xlfn._xlws.FILTER(辅助信息!E:E,辅助信息!G:G=G6197)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_xlfn._xlws.FILTER(辅助信息!E:E,辅助信息!G:G=G6198)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_xlfn._xlws.FILTER(辅助信息!E:E,辅助信息!G:G=G6199)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_xlfn._xlws.FILTER(辅助信息!E:E,辅助信息!G:G=G6200)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_xlfn._xlws.FILTER(辅助信息!E:E,辅助信息!G:G=G6201)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_xlfn._xlws.FILTER(辅助信息!E:E,辅助信息!G:G=G6202)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_xlfn._xlws.FILTER(辅助信息!E:E,辅助信息!G:G=G6203)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_xlfn._xlws.FILTER(辅助信息!E:E,辅助信息!G:G=G6204)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_xlfn._xlws.FILTER(辅助信息!E:E,辅助信息!G:G=G6205)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_xlfn._xlws.FILTER(辅助信息!E:E,辅助信息!G:G=G6206)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_xlfn._xlws.FILTER(辅助信息!E:E,辅助信息!G:G=G6207)</f>
        <v>商投建工达州中医药科技园-2工区-景观桥</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_xlfn._xlws.FILTER(辅助信息!E:E,辅助信息!G:G=G6208)</f>
        <v>商投建工达州中医药科技园-2工区-景观桥</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_xlfn._xlws.FILTER(辅助信息!E:E,辅助信息!G:G=G6209)</f>
        <v>商投建工达州中医药科技园-2工区-景观桥</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_xlfn._xlws.FILTER(辅助信息!E:E,辅助信息!G:G=G6210)</f>
        <v>商投建工达州中医药科技园-2工区-景观桥</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_xlfn._xlws.FILTER(辅助信息!E:E,辅助信息!G:G=G6211)</f>
        <v>商投建工达州中医药科技园-2工区-景观桥</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_xlfn._xlws.FILTER(辅助信息!E:E,辅助信息!G:G=G6212)</f>
        <v>商投建工达州中医药科技园-2工区-景观桥</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_xlfn._xlws.FILTER(辅助信息!E:E,辅助信息!G:G=G6213)</f>
        <v>商投建工达州中医药科技园-2工区-景观桥</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_xlfn._xlws.FILTER(辅助信息!E:E,辅助信息!G:G=G6214)</f>
        <v>商投建工达州中医药科技园-2工区-景观桥</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_xlfn._xlws.FILTER(辅助信息!E:E,辅助信息!G:G=G6215)</f>
        <v>商投建工达州中医药科技园-4工区-11号楼</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_xlfn._xlws.FILTER(辅助信息!E:E,辅助信息!G:G=G6216)</f>
        <v>商投建工达州中医药科技园-4工区-11号楼</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_xlfn._xlws.FILTER(辅助信息!E:E,辅助信息!G:G=G6217)</f>
        <v>商投建工达州中医药科技园-4工区-11号楼</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_xlfn._xlws.FILTER(辅助信息!E:E,辅助信息!G:G=G6218)</f>
        <v>商投建工达州中医药科技园-4工区-11号楼</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_xlfn._xlws.FILTER(辅助信息!E:E,辅助信息!G:G=G6219)</f>
        <v>商投建工达州中医药科技园-4工区-11号楼</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_xlfn._xlws.FILTER(辅助信息!E:E,辅助信息!G:G=G6220)</f>
        <v>商投建工达州中医药科技园-4工区-11号楼</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_xlfn._xlws.FILTER(辅助信息!E:E,辅助信息!G:G=G6221)</f>
        <v>商投建工达州中医药科技园-4工区-11号楼</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_xlfn._xlws.FILTER(辅助信息!E:E,辅助信息!G:G=G6222)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_xlfn._xlws.FILTER(辅助信息!E:E,辅助信息!G:G=G6223)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_xlfn._xlws.FILTER(辅助信息!E:E,辅助信息!G:G=G6224)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_xlfn._xlws.FILTER(辅助信息!E:E,辅助信息!G:G=G6225)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_xlfn._xlws.FILTER(辅助信息!E:E,辅助信息!G:G=G6226)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_xlfn._xlws.FILTER(辅助信息!E:E,辅助信息!G:G=G6227)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_xlfn._xlws.FILTER(辅助信息!E:E,辅助信息!G:G=G6228)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_xlfn._xlws.FILTER(辅助信息!E:E,辅助信息!G:G=G6229)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_xlfn._xlws.FILTER(辅助信息!E:E,辅助信息!G:G=G6230)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_xlfn._xlws.FILTER(辅助信息!E:E,辅助信息!G:G=G6231)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_xlfn._xlws.FILTER(辅助信息!E:E,辅助信息!G:G=G6232)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_xlfn._xlws.FILTER(辅助信息!E:E,辅助信息!G:G=G6233)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_xlfn._xlws.FILTER(辅助信息!E:E,辅助信息!G:G=G6234)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_xlfn._xlws.FILTER(辅助信息!E:E,辅助信息!G:G=G6235)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_xlfn._xlws.FILTER(辅助信息!E:E,辅助信息!G:G=G6236)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_xlfn._xlws.FILTER(辅助信息!E:E,辅助信息!G:G=G6237)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_xlfn._xlws.FILTER(辅助信息!E:E,辅助信息!G:G=G6238)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_xlfn._xlws.FILTER(辅助信息!E:E,辅助信息!G:G=G6239)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_xlfn._xlws.FILTER(辅助信息!E:E,辅助信息!G:G=G6240)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_xlfn._xlws.FILTER(辅助信息!E:E,辅助信息!G:G=G6241)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_xlfn._xlws.FILTER(辅助信息!E:E,辅助信息!G:G=G6242)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_xlfn._xlws.FILTER(辅助信息!E:E,辅助信息!G:G=G6243)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_xlfn._xlws.FILTER(辅助信息!E:E,辅助信息!G:G=G6244)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_xlfn._xlws.FILTER(辅助信息!E:E,辅助信息!G:G=G6245)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_xlfn._xlws.FILTER(辅助信息!E:E,辅助信息!G:G=G6246)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_xlfn._xlws.FILTER(辅助信息!E:E,辅助信息!G:G=G6247)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_xlfn._xlws.FILTER(辅助信息!E:E,辅助信息!G:G=G6248)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_xlfn._xlws.FILTER(辅助信息!E:E,辅助信息!G:G=G6249)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_xlfn._xlws.FILTER(辅助信息!E:E,辅助信息!G:G=G6250)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_xlfn._xlws.FILTER(辅助信息!E:E,辅助信息!G:G=G6251)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_xlfn._xlws.FILTER(辅助信息!E:E,辅助信息!G:G=G6252)</f>
        <v>商投建工达州中医药科技园-1工区</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_xlfn._xlws.FILTER(辅助信息!E:E,辅助信息!G:G=G6253)</f>
        <v>商投建工达州中医药科技园-1工区</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_xlfn._xlws.FILTER(辅助信息!E:E,辅助信息!G:G=G6254)</f>
        <v>商投建工达州中医药科技园-1工区</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_xlfn._xlws.FILTER(辅助信息!E:E,辅助信息!G:G=G6255)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_xlfn._xlws.FILTER(辅助信息!E:E,辅助信息!G:G=G6256)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_xlfn._xlws.FILTER(辅助信息!E:E,辅助信息!G:G=G6257)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_xlfn._xlws.FILTER(辅助信息!E:E,辅助信息!G:G=G6258)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_xlfn._xlws.FILTER(辅助信息!E:E,辅助信息!G:G=G6259)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_xlfn._xlws.FILTER(辅助信息!E:E,辅助信息!G:G=G6260)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_xlfn._xlws.FILTER(辅助信息!E:E,辅助信息!G:G=G6261)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_xlfn._xlws.FILTER(辅助信息!E:E,辅助信息!G:G=G6262)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_xlfn._xlws.FILTER(辅助信息!E:E,辅助信息!G:G=G6263)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_xlfn._xlws.FILTER(辅助信息!E:E,辅助信息!G:G=G6264)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_xlfn._xlws.FILTER(辅助信息!E:E,辅助信息!G:G=G6265)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_xlfn._xlws.FILTER(辅助信息!E:E,辅助信息!G:G=G6266)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_xlfn._xlws.FILTER(辅助信息!E:E,辅助信息!G:G=G6267)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_xlfn._xlws.FILTER(辅助信息!E:E,辅助信息!G:G=G6268)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_xlfn._xlws.FILTER(辅助信息!E:E,辅助信息!G:G=G6269)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_xlfn._xlws.FILTER(辅助信息!E:E,辅助信息!G:G=G6270)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_xlfn._xlws.FILTER(辅助信息!E:E,辅助信息!G:G=G6271)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_xlfn._xlws.FILTER(辅助信息!E:E,辅助信息!G:G=G6272)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_xlfn._xlws.FILTER(辅助信息!E:E,辅助信息!G:G=G6273)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_xlfn._xlws.FILTER(辅助信息!E:E,辅助信息!G:G=G6274)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_xlfn._xlws.FILTER(辅助信息!E:E,辅助信息!G:G=G6275)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_xlfn._xlws.FILTER(辅助信息!E:E,辅助信息!G:G=G6276)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_xlfn._xlws.FILTER(辅助信息!E:E,辅助信息!G:G=G6277)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_xlfn._xlws.FILTER(辅助信息!E:E,辅助信息!G:G=G6278)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_xlfn._xlws.FILTER(辅助信息!E:E,辅助信息!G:G=G6279)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_xlfn._xlws.FILTER(辅助信息!E:E,辅助信息!G:G=G6280)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_xlfn._xlws.FILTER(辅助信息!E:E,辅助信息!G:G=G6281)</f>
        <v>商投建工达州中医药科技园-2工区-景观桥</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_xlfn._xlws.FILTER(辅助信息!E:E,辅助信息!G:G=G6282)</f>
        <v>商投建工达州中医药科技园-2工区-景观桥</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_xlfn._xlws.FILTER(辅助信息!E:E,辅助信息!G:G=G6283)</f>
        <v>商投建工达州中医药科技园-2工区-景观桥</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_xlfn._xlws.FILTER(辅助信息!E:E,辅助信息!G:G=G6284)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_xlfn._xlws.FILTER(辅助信息!E:E,辅助信息!G:G=G6285)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_xlfn._xlws.FILTER(辅助信息!E:E,辅助信息!G:G=G6286)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_xlfn._xlws.FILTER(辅助信息!E:E,辅助信息!G:G=G6287)</f>
        <v>武汉电气化局成达万高铁强电项目-南充营山</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_xlfn._xlws.FILTER(辅助信息!E:E,辅助信息!G:G=G6288)</f>
        <v>武汉电气化局成达万高铁强电项目-南充营山</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_xlfn._xlws.FILTER(辅助信息!E:E,辅助信息!G:G=G6289)</f>
        <v>武汉电气化局成达万高铁强电项目-南充营山</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_xlfn._xlws.FILTER(辅助信息!E:E,辅助信息!G:G=G6290)</f>
        <v>武汉电气化局成达万高铁强电项目-南充营山</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_xlfn._xlws.FILTER(辅助信息!E:E,辅助信息!G:G=G6291)</f>
        <v>武汉电气化局成达万高铁强电项目-南充营山</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_xlfn._xlws.FILTER(辅助信息!E:E,辅助信息!G:G=G6292)</f>
        <v>武汉电气化局成达万高铁强电项目-南充营山</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_xlfn._xlws.FILTER(辅助信息!E:E,辅助信息!G:G=G6293)</f>
        <v>武汉电气化局成达万高铁强电项目-南充营山</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_xlfn._xlws.FILTER(辅助信息!E:E,辅助信息!G:G=G6294)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_xlfn._xlws.FILTER(辅助信息!E:E,辅助信息!G:G=G6295)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_xlfn._xlws.FILTER(辅助信息!E:E,辅助信息!G:G=G6296)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_xlfn._xlws.FILTER(辅助信息!E:E,辅助信息!G:G=G6297)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_xlfn._xlws.FILTER(辅助信息!E:E,辅助信息!G:G=G6298)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_xlfn._xlws.FILTER(辅助信息!E:E,辅助信息!G:G=G6299)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_xlfn._xlws.FILTER(辅助信息!E:E,辅助信息!G:G=G6300)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_xlfn._xlws.FILTER(辅助信息!E:E,辅助信息!G:G=G6301)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_xlfn._xlws.FILTER(辅助信息!E:E,辅助信息!G:G=G6302)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_xlfn._xlws.FILTER(辅助信息!E:E,辅助信息!G:G=G6303)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_xlfn._xlws.FILTER(辅助信息!E:E,辅助信息!G:G=G6304)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_xlfn._xlws.FILTER(辅助信息!E:E,辅助信息!G:G=G6305)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_xlfn._xlws.FILTER(辅助信息!E:E,辅助信息!G:G=G6306)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_xlfn._xlws.FILTER(辅助信息!E:E,辅助信息!G:G=G6307)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_xlfn._xlws.FILTER(辅助信息!E:E,辅助信息!G:G=G6308)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_xlfn._xlws.FILTER(辅助信息!E:E,辅助信息!G:G=G6309)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_xlfn._xlws.FILTER(辅助信息!E:E,辅助信息!G:G=G6310)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_xlfn._xlws.FILTER(辅助信息!E:E,辅助信息!G:G=G6311)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_xlfn._xlws.FILTER(辅助信息!E:E,辅助信息!G:G=G6312)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_xlfn._xlws.FILTER(辅助信息!E:E,辅助信息!G:G=G6313)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_xlfn._xlws.FILTER(辅助信息!E:E,辅助信息!G:G=G6314)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_xlfn._xlws.FILTER(辅助信息!E:E,辅助信息!G:G=G6315)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_xlfn._xlws.FILTER(辅助信息!E:E,辅助信息!G:G=G6316)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_xlfn._xlws.FILTER(辅助信息!E:E,辅助信息!G:G=G6317)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_xlfn._xlws.FILTER(辅助信息!E:E,辅助信息!G:G=G6318)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_xlfn._xlws.FILTER(辅助信息!E:E,辅助信息!G:G=G6319)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_xlfn._xlws.FILTER(辅助信息!E:E,辅助信息!G:G=G6320)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_xlfn._xlws.FILTER(辅助信息!E:E,辅助信息!G:G=G6321)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_xlfn._xlws.FILTER(辅助信息!E:E,辅助信息!G:G=G6322)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_xlfn._xlws.FILTER(辅助信息!E:E,辅助信息!G:G=G6323)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_xlfn._xlws.FILTER(辅助信息!E:E,辅助信息!G:G=G6324)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_xlfn._xlws.FILTER(辅助信息!E:E,辅助信息!G:G=G6325)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_xlfn._xlws.FILTER(辅助信息!E:E,辅助信息!G:G=G6326)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_xlfn._xlws.FILTER(辅助信息!E:E,辅助信息!G:G=G6327)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_xlfn._xlws.FILTER(辅助信息!E:E,辅助信息!G:G=G6328)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_xlfn._xlws.FILTER(辅助信息!E:E,辅助信息!G:G=G6329)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_xlfn._xlws.FILTER(辅助信息!E:E,辅助信息!G:G=G6330)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_xlfn._xlws.FILTER(辅助信息!E:E,辅助信息!G:G=G6331)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_xlfn._xlws.FILTER(辅助信息!E:E,辅助信息!G:G=G6332)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_xlfn._xlws.FILTER(辅助信息!E:E,辅助信息!G:G=G6333)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_xlfn._xlws.FILTER(辅助信息!E:E,辅助信息!G:G=G6334)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_xlfn._xlws.FILTER(辅助信息!E:E,辅助信息!G:G=G6335)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_xlfn._xlws.FILTER(辅助信息!E:E,辅助信息!G:G=G6336)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_xlfn._xlws.FILTER(辅助信息!E:E,辅助信息!G:G=G6337)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_xlfn._xlws.FILTER(辅助信息!E:E,辅助信息!G:G=G6338)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_xlfn._xlws.FILTER(辅助信息!E:E,辅助信息!G:G=G6339)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_xlfn._xlws.FILTER(辅助信息!E:E,辅助信息!G:G=G6340)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_xlfn._xlws.FILTER(辅助信息!E:E,辅助信息!G:G=G6341)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_xlfn._xlws.FILTER(辅助信息!E:E,辅助信息!G:G=G6342)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_xlfn._xlws.FILTER(辅助信息!E:E,辅助信息!G:G=G6343)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_xlfn._xlws.FILTER(辅助信息!E:E,辅助信息!G:G=G6344)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_xlfn._xlws.FILTER(辅助信息!E:E,辅助信息!G:G=G6345)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_xlfn._xlws.FILTER(辅助信息!E:E,辅助信息!G:G=G6346)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_xlfn._xlws.FILTER(辅助信息!E:E,辅助信息!G:G=G6347)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_xlfn._xlws.FILTER(辅助信息!E:E,辅助信息!G:G=G6348)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_xlfn._xlws.FILTER(辅助信息!E:E,辅助信息!G:G=G6349)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_xlfn._xlws.FILTER(辅助信息!E:E,辅助信息!G:G=G6350)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_xlfn._xlws.FILTER(辅助信息!E:E,辅助信息!G:G=G6351)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_xlfn._xlws.FILTER(辅助信息!E:E,辅助信息!G:G=G6352)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_xlfn._xlws.FILTER(辅助信息!E:E,辅助信息!G:G=G6353)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_xlfn._xlws.FILTER(辅助信息!E:E,辅助信息!G:G=G6354)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_xlfn._xlws.FILTER(辅助信息!E:E,辅助信息!G:G=G6355)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_xlfn._xlws.FILTER(辅助信息!E:E,辅助信息!G:G=G6356)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_xlfn._xlws.FILTER(辅助信息!E:E,辅助信息!G:G=G6357)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_xlfn._xlws.FILTER(辅助信息!E:E,辅助信息!G:G=G6358)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_xlfn._xlws.FILTER(辅助信息!E:E,辅助信息!G:G=G6359)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_xlfn._xlws.FILTER(辅助信息!E:E,辅助信息!G:G=G6360)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_xlfn._xlws.FILTER(辅助信息!E:E,辅助信息!G:G=G6361)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_xlfn._xlws.FILTER(辅助信息!E:E,辅助信息!G:G=G6362)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_xlfn._xlws.FILTER(辅助信息!E:E,辅助信息!G:G=G6363)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_xlfn._xlws.FILTER(辅助信息!E:E,辅助信息!G:G=G6364)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_xlfn._xlws.FILTER(辅助信息!E:E,辅助信息!G:G=G6365)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_xlfn._xlws.FILTER(辅助信息!E:E,辅助信息!G:G=G6366)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_xlfn._xlws.FILTER(辅助信息!E:E,辅助信息!G:G=G6367)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_xlfn._xlws.FILTER(辅助信息!E:E,辅助信息!G:G=G6368)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_xlfn._xlws.FILTER(辅助信息!E:E,辅助信息!G:G=G6369)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_xlfn._xlws.FILTER(辅助信息!E:E,辅助信息!G:G=G6370)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_xlfn._xlws.FILTER(辅助信息!E:E,辅助信息!G:G=G6371)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_xlfn._xlws.FILTER(辅助信息!E:E,辅助信息!G:G=G6372)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_xlfn._xlws.FILTER(辅助信息!E:E,辅助信息!G:G=G6373)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_xlfn._xlws.FILTER(辅助信息!E:E,辅助信息!G:G=G6374)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_xlfn._xlws.FILTER(辅助信息!E:E,辅助信息!G:G=G6375)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_xlfn._xlws.FILTER(辅助信息!E:E,辅助信息!G:G=G6376)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_xlfn._xlws.FILTER(辅助信息!E:E,辅助信息!G:G=G6377)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_xlfn._xlws.FILTER(辅助信息!E:E,辅助信息!G:G=G6378)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_xlfn._xlws.FILTER(辅助信息!E:E,辅助信息!G:G=G6379)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_xlfn._xlws.FILTER(辅助信息!E:E,辅助信息!G:G=G6380)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_xlfn._xlws.FILTER(辅助信息!E:E,辅助信息!G:G=G6381)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_xlfn._xlws.FILTER(辅助信息!E:E,辅助信息!G:G=G6382)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_xlfn._xlws.FILTER(辅助信息!E:E,辅助信息!G:G=G6383)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_xlfn._xlws.FILTER(辅助信息!E:E,辅助信息!G:G=G6384)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_xlfn._xlws.FILTER(辅助信息!E:E,辅助信息!G:G=G6385)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_xlfn._xlws.FILTER(辅助信息!E:E,辅助信息!G:G=G6386)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_xlfn._xlws.FILTER(辅助信息!E:E,辅助信息!G:G=G6387)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_xlfn._xlws.FILTER(辅助信息!E:E,辅助信息!G:G=G6388)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_xlfn._xlws.FILTER(辅助信息!E:E,辅助信息!G:G=G6389)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_xlfn._xlws.FILTER(辅助信息!E:E,辅助信息!G:G=G6390)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_xlfn._xlws.FILTER(辅助信息!E:E,辅助信息!G:G=G6391)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_xlfn._xlws.FILTER(辅助信息!E:E,辅助信息!G:G=G6392)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_xlfn._xlws.FILTER(辅助信息!E:E,辅助信息!G:G=G6393)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_xlfn._xlws.FILTER(辅助信息!E:E,辅助信息!G:G=G6394)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_xlfn._xlws.FILTER(辅助信息!E:E,辅助信息!G:G=G6395)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_xlfn._xlws.FILTER(辅助信息!E:E,辅助信息!G:G=G6396)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_xlfn._xlws.FILTER(辅助信息!E:E,辅助信息!G:G=G6397)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_xlfn._xlws.FILTER(辅助信息!E:E,辅助信息!G:G=G6398)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_xlfn._xlws.FILTER(辅助信息!E:E,辅助信息!G:G=G6399)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_xlfn._xlws.FILTER(辅助信息!E:E,辅助信息!G:G=G6400)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_xlfn._xlws.FILTER(辅助信息!E:E,辅助信息!G:G=G6401)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_xlfn._xlws.FILTER(辅助信息!E:E,辅助信息!G:G=G6402)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_xlfn._xlws.FILTER(辅助信息!E:E,辅助信息!G:G=G6403)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_xlfn._xlws.FILTER(辅助信息!E:E,辅助信息!G:G=G6404)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_xlfn._xlws.FILTER(辅助信息!E:E,辅助信息!G:G=G6405)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_xlfn._xlws.FILTER(辅助信息!E:E,辅助信息!G:G=G6406)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_xlfn._xlws.FILTER(辅助信息!E:E,辅助信息!G:G=G6407)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_xlfn._xlws.FILTER(辅助信息!E:E,辅助信息!G:G=G6408)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_xlfn._xlws.FILTER(辅助信息!E:E,辅助信息!G:G=G6409)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_xlfn._xlws.FILTER(辅助信息!E:E,辅助信息!G:G=G6410)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_xlfn._xlws.FILTER(辅助信息!E:E,辅助信息!G:G=G6411)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_xlfn._xlws.FILTER(辅助信息!E:E,辅助信息!G:G=G6412)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_xlfn._xlws.FILTER(辅助信息!E:E,辅助信息!G:G=G6413)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_xlfn._xlws.FILTER(辅助信息!E:E,辅助信息!G:G=G6414)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_xlfn._xlws.FILTER(辅助信息!E:E,辅助信息!G:G=G6415)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_xlfn._xlws.FILTER(辅助信息!E:E,辅助信息!G:G=G6416)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_xlfn._xlws.FILTER(辅助信息!E:E,辅助信息!G:G=G6417)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_xlfn._xlws.FILTER(辅助信息!E:E,辅助信息!G:G=G6418)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_xlfn._xlws.FILTER(辅助信息!E:E,辅助信息!G:G=G6419)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_xlfn._xlws.FILTER(辅助信息!E:E,辅助信息!G:G=G6420)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_xlfn._xlws.FILTER(辅助信息!E:E,辅助信息!G:G=G6421)</f>
        <v>宜宾兴港三江新区长江工业园保障性租赁住房建设项目-土建</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_xlfn._xlws.FILTER(辅助信息!E:E,辅助信息!G:G=G6422)</f>
        <v>宜宾兴港三江新区长江工业园保障性租赁住房建设项目-土建</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_xlfn._xlws.FILTER(辅助信息!E:E,辅助信息!G:G=G6423)</f>
        <v>宜宾兴港三江新区长江工业园保障性租赁住房建设项目-土建</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_xlfn._xlws.FILTER(辅助信息!E:E,辅助信息!G:G=G6424)</f>
        <v>宜宾兴港三江新区长江工业园保障性租赁住房建设项目-土建</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_xlfn._xlws.FILTER(辅助信息!E:E,辅助信息!G:G=G6425)</f>
        <v>宜宾兴港三江新区长江工业园保障性租赁住房建设项目-土建</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_xlfn._xlws.FILTER(辅助信息!E:E,辅助信息!G:G=G6426)</f>
        <v>宜宾兴港三江新区长江工业园保障性租赁住房建设项目-土建</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_xlfn._xlws.FILTER(辅助信息!E:E,辅助信息!G:G=G6427)</f>
        <v>宜宾兴港三江新区长江工业园保障性租赁住房建设项目-土建</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_xlfn._xlws.FILTER(辅助信息!E:E,辅助信息!G:G=G6428)</f>
        <v>宜宾兴港三江新区长江工业园保障性租赁住房建设项目-土建</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_xlfn._xlws.FILTER(辅助信息!E:E,辅助信息!G:G=G6429)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_xlfn._xlws.FILTER(辅助信息!E:E,辅助信息!G:G=G6430)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_xlfn._xlws.FILTER(辅助信息!E:E,辅助信息!G:G=G6431)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_xlfn._xlws.FILTER(辅助信息!E:E,辅助信息!G:G=G6432)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_xlfn._xlws.FILTER(辅助信息!E:E,辅助信息!G:G=G6433)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_xlfn._xlws.FILTER(辅助信息!E:E,辅助信息!G:G=G6434)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_xlfn._xlws.FILTER(辅助信息!E:E,辅助信息!G:G=G6435)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_xlfn._xlws.FILTER(辅助信息!E:E,辅助信息!G:G=G6436)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_xlfn._xlws.FILTER(辅助信息!E:E,辅助信息!G:G=G6437)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_xlfn._xlws.FILTER(辅助信息!E:E,辅助信息!G:G=G6438)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_xlfn._xlws.FILTER(辅助信息!E:E,辅助信息!G:G=G6439)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_xlfn._xlws.FILTER(辅助信息!E:E,辅助信息!G:G=G6440)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_xlfn._xlws.FILTER(辅助信息!E:E,辅助信息!G:G=G6441)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_xlfn._xlws.FILTER(辅助信息!E:E,辅助信息!G:G=G6442)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_xlfn._xlws.FILTER(辅助信息!E:E,辅助信息!G:G=G6443)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_xlfn._xlws.FILTER(辅助信息!E:E,辅助信息!G:G=G6444)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_xlfn._xlws.FILTER(辅助信息!E:E,辅助信息!G:G=G6445)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_xlfn._xlws.FILTER(辅助信息!E:E,辅助信息!G:G=G6446)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_xlfn._xlws.FILTER(辅助信息!E:E,辅助信息!G:G=G6447)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_xlfn._xlws.FILTER(辅助信息!E:E,辅助信息!G:G=G6448)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_xlfn._xlws.FILTER(辅助信息!E:E,辅助信息!G:G=G6449)</f>
        <v>商投建工达州中医药科技园-4工区-11号楼</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_xlfn._xlws.FILTER(辅助信息!E:E,辅助信息!G:G=G6450)</f>
        <v>商投建工达州中医药科技园-4工区-11号楼</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_xlfn._xlws.FILTER(辅助信息!E:E,辅助信息!G:G=G6451)</f>
        <v>商投建工达州中医药科技园-4工区-11号楼</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_xlfn._xlws.FILTER(辅助信息!E:E,辅助信息!G:G=G6452)</f>
        <v>商投建工达州中医药科技园-4工区-9号楼</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_xlfn._xlws.FILTER(辅助信息!E:E,辅助信息!G:G=G6453)</f>
        <v>商投建工达州中医药科技园-4工区-9号楼</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_xlfn._xlws.FILTER(辅助信息!E:E,辅助信息!G:G=G6454)</f>
        <v>商投建工达州中医药科技园-4工区-9号楼</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_xlfn._xlws.FILTER(辅助信息!E:E,辅助信息!G:G=G6455)</f>
        <v>商投建工达州中医药科技园-4工区-9号楼</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_xlfn._xlws.FILTER(辅助信息!E:E,辅助信息!G:G=G6456)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_xlfn._xlws.FILTER(辅助信息!E:E,辅助信息!G:G=G6457)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_xlfn._xlws.FILTER(辅助信息!E:E,辅助信息!G:G=G6458)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_xlfn._xlws.FILTER(辅助信息!E:E,辅助信息!G:G=G6459)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_xlfn._xlws.FILTER(辅助信息!E:E,辅助信息!G:G=G6460)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_xlfn._xlws.FILTER(辅助信息!E:E,辅助信息!G:G=G6461)</f>
        <v>五冶建设龙泉芙蓉花语项目-1,3地块</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_xlfn._xlws.FILTER(辅助信息!E:E,辅助信息!G:G=G6462)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_xlfn._xlws.FILTER(辅助信息!E:E,辅助信息!G:G=G6463)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_xlfn._xlws.FILTER(辅助信息!E:E,辅助信息!G:G=G6464)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_xlfn._xlws.FILTER(辅助信息!E:E,辅助信息!G:G=G6465)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_xlfn._xlws.FILTER(辅助信息!E:E,辅助信息!G:G=G6466)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_xlfn._xlws.FILTER(辅助信息!E:E,辅助信息!G:G=G6467)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_xlfn._xlws.FILTER(辅助信息!E:E,辅助信息!G:G=G6468)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_xlfn._xlws.FILTER(辅助信息!E:E,辅助信息!G:G=G6469)</f>
        <v>商投建工达州中医药科技园-4工区-11号楼</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_xlfn._xlws.FILTER(辅助信息!E:E,辅助信息!G:G=G6470)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_xlfn._xlws.FILTER(辅助信息!E:E,辅助信息!G:G=G6471)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_xlfn._xlws.FILTER(辅助信息!E:E,辅助信息!G:G=G6472)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_xlfn._xlws.FILTER(辅助信息!E:E,辅助信息!G:G=G6473)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_xlfn._xlws.FILTER(辅助信息!E:E,辅助信息!G:G=G6474)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_xlfn._xlws.FILTER(辅助信息!E:E,辅助信息!G:G=G6475)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_xlfn._xlws.FILTER(辅助信息!E:E,辅助信息!G:G=G6476)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_xlfn._xlws.FILTER(辅助信息!E:E,辅助信息!G:G=G6477)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_xlfn._xlws.FILTER(辅助信息!E:E,辅助信息!G:G=G6478)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_xlfn._xlws.FILTER(辅助信息!E:E,辅助信息!G:G=G6479)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_xlfn._xlws.FILTER(辅助信息!E:E,辅助信息!G:G=G6480)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_xlfn._xlws.FILTER(辅助信息!E:E,辅助信息!G:G=G6481)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_xlfn._xlws.FILTER(辅助信息!E:E,辅助信息!G:G=G6482)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_xlfn._xlws.FILTER(辅助信息!E:E,辅助信息!G:G=G6483)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_xlfn._xlws.FILTER(辅助信息!E:E,辅助信息!G:G=G6484)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_xlfn._xlws.FILTER(辅助信息!E:E,辅助信息!G:G=G6485)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_xlfn._xlws.FILTER(辅助信息!E:E,辅助信息!G:G=G6486)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_xlfn._xlws.FILTER(辅助信息!E:E,辅助信息!G:G=G6487)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_xlfn._xlws.FILTER(辅助信息!E:E,辅助信息!G:G=G6488)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_xlfn._xlws.FILTER(辅助信息!E:E,辅助信息!G:G=G6489)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_xlfn._xlws.FILTER(辅助信息!E:E,辅助信息!G:G=G6490)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_xlfn._xlws.FILTER(辅助信息!E:E,辅助信息!G:G=G6491)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_xlfn._xlws.FILTER(辅助信息!E:E,辅助信息!G:G=G6492)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_xlfn._xlws.FILTER(辅助信息!E:E,辅助信息!G:G=G6493)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_xlfn._xlws.FILTER(辅助信息!E:E,辅助信息!G:G=G6494)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_xlfn._xlws.FILTER(辅助信息!E:E,辅助信息!G:G=G6495)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_xlfn._xlws.FILTER(辅助信息!E:E,辅助信息!G:G=G6496)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_xlfn._xlws.FILTER(辅助信息!E:E,辅助信息!G:G=G6497)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_xlfn._xlws.FILTER(辅助信息!E:E,辅助信息!G:G=G6498)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_xlfn._xlws.FILTER(辅助信息!E:E,辅助信息!G:G=G6499)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_xlfn._xlws.FILTER(辅助信息!E:E,辅助信息!G:G=G6500)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_xlfn._xlws.FILTER(辅助信息!E:E,辅助信息!G:G=G6501)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_xlfn._xlws.FILTER(辅助信息!E:E,辅助信息!G:G=G6502)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_xlfn._xlws.FILTER(辅助信息!E:E,辅助信息!G:G=G6503)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_xlfn._xlws.FILTER(辅助信息!E:E,辅助信息!G:G=G6504)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_xlfn._xlws.FILTER(辅助信息!E:E,辅助信息!G:G=G6505)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_xlfn._xlws.FILTER(辅助信息!E:E,辅助信息!G:G=G6506)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_xlfn._xlws.FILTER(辅助信息!E:E,辅助信息!G:G=G6507)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_xlfn._xlws.FILTER(辅助信息!E:E,辅助信息!G:G=G6508)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_xlfn._xlws.FILTER(辅助信息!E:E,辅助信息!G:G=G6509)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_xlfn._xlws.FILTER(辅助信息!E:E,辅助信息!G:G=G6510)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_xlfn._xlws.FILTER(辅助信息!E:E,辅助信息!G:G=G6511)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_xlfn._xlws.FILTER(辅助信息!E:E,辅助信息!G:G=G6512)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_xlfn._xlws.FILTER(辅助信息!E:E,辅助信息!G:G=G6513)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_xlfn._xlws.FILTER(辅助信息!E:E,辅助信息!G:G=G6514)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_xlfn._xlws.FILTER(辅助信息!E:E,辅助信息!G:G=G6515)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_xlfn._xlws.FILTER(辅助信息!E:E,辅助信息!G:G=G6516)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_xlfn._xlws.FILTER(辅助信息!E:E,辅助信息!G:G=G6517)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_xlfn._xlws.FILTER(辅助信息!E:E,辅助信息!G:G=G6518)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_xlfn._xlws.FILTER(辅助信息!E:E,辅助信息!G:G=G6519)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_xlfn._xlws.FILTER(辅助信息!E:E,辅助信息!G:G=G6520)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_xlfn._xlws.FILTER(辅助信息!E:E,辅助信息!G:G=G6521)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_xlfn._xlws.FILTER(辅助信息!E:E,辅助信息!G:G=G6522)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_xlfn._xlws.FILTER(辅助信息!E:E,辅助信息!G:G=G6523)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_xlfn._xlws.FILTER(辅助信息!E:E,辅助信息!G:G=G6524)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_xlfn._xlws.FILTER(辅助信息!E:E,辅助信息!G:G=G6525)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_xlfn._xlws.FILTER(辅助信息!E:E,辅助信息!G:G=G6526)</f>
        <v>五冶建设龙泉芙蓉花语项目-1,3地块</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_xlfn._xlws.FILTER(辅助信息!E:E,辅助信息!G:G=G6527)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_xlfn._xlws.FILTER(辅助信息!E:E,辅助信息!G:G=G6528)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_xlfn._xlws.FILTER(辅助信息!E:E,辅助信息!G:G=G6529)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_xlfn._xlws.FILTER(辅助信息!E:E,辅助信息!G:G=G6530)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_xlfn._xlws.FILTER(辅助信息!E:E,辅助信息!G:G=G6531)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_xlfn._xlws.FILTER(辅助信息!E:E,辅助信息!G:G=G6532)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_xlfn._xlws.FILTER(辅助信息!E:E,辅助信息!G:G=G6533)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_xlfn._xlws.FILTER(辅助信息!E:E,辅助信息!G:G=G6534)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_xlfn._xlws.FILTER(辅助信息!E:E,辅助信息!G:G=G6535)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_xlfn._xlws.FILTER(辅助信息!E:E,辅助信息!G:G=G6536)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_xlfn._xlws.FILTER(辅助信息!E:E,辅助信息!G:G=G6537)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_xlfn._xlws.FILTER(辅助信息!E:E,辅助信息!G:G=G6538)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_xlfn._xlws.FILTER(辅助信息!E:E,辅助信息!G:G=G6539)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_xlfn._xlws.FILTER(辅助信息!E:E,辅助信息!G:G=G6540)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_xlfn._xlws.FILTER(辅助信息!E:E,辅助信息!G:G=G6541)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_xlfn._xlws.FILTER(辅助信息!E:E,辅助信息!G:G=G6542)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_xlfn._xlws.FILTER(辅助信息!E:E,辅助信息!G:G=G6543)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_xlfn._xlws.FILTER(辅助信息!E:E,辅助信息!G:G=G6544)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_xlfn._xlws.FILTER(辅助信息!E:E,辅助信息!G:G=G6545)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_xlfn._xlws.FILTER(辅助信息!E:E,辅助信息!G:G=G6546)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_xlfn._xlws.FILTER(辅助信息!E:E,辅助信息!G:G=G6547)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_xlfn._xlws.FILTER(辅助信息!E:E,辅助信息!G:G=G6548)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_xlfn._xlws.FILTER(辅助信息!E:E,辅助信息!G:G=G6549)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_xlfn._xlws.FILTER(辅助信息!E:E,辅助信息!G:G=G6550)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_xlfn._xlws.FILTER(辅助信息!E:E,辅助信息!G:G=G6551)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_xlfn._xlws.FILTER(辅助信息!E:E,辅助信息!G:G=G6552)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_xlfn._xlws.FILTER(辅助信息!E:E,辅助信息!G:G=G6553)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_xlfn._xlws.FILTER(辅助信息!E:E,辅助信息!G:G=G6554)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_xlfn._xlws.FILTER(辅助信息!E:E,辅助信息!G:G=G6555)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_xlfn._xlws.FILTER(辅助信息!E:E,辅助信息!G:G=G6556)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_xlfn._xlws.FILTER(辅助信息!E:E,辅助信息!G:G=G6557)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_xlfn._xlws.FILTER(辅助信息!E:E,辅助信息!G:G=G6558)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_xlfn._xlws.FILTER(辅助信息!E:E,辅助信息!G:G=G6559)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_xlfn._xlws.FILTER(辅助信息!E:E,辅助信息!G:G=G6560)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_xlfn._xlws.FILTER(辅助信息!E:E,辅助信息!G:G=G6561)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_xlfn._xlws.FILTER(辅助信息!E:E,辅助信息!G:G=G6562)</f>
        <v>商投建工达州中医药科技园-4工区-11号楼</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_xlfn._xlws.FILTER(辅助信息!E:E,辅助信息!G:G=G6563)</f>
        <v>商投建工达州中医药科技园-4工区-11号楼</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_xlfn._xlws.FILTER(辅助信息!E:E,辅助信息!G:G=G6564)</f>
        <v>商投建工达州中医药科技园-4工区-8号楼</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_xlfn._xlws.FILTER(辅助信息!E:E,辅助信息!G:G=G6565)</f>
        <v>商投建工达州中医药科技园-4工区-8号楼</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_xlfn._xlws.FILTER(辅助信息!E:E,辅助信息!G:G=G6566)</f>
        <v>商投建工达州中医药科技园-4工区-8号楼</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_xlfn._xlws.FILTER(辅助信息!E:E,辅助信息!G:G=G6567)</f>
        <v>商投建工达州中医药科技园-1工区</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_xlfn._xlws.FILTER(辅助信息!E:E,辅助信息!G:G=G6568)</f>
        <v>商投建工达州中医药科技园-1工区</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_xlfn._xlws.FILTER(辅助信息!E:E,辅助信息!G:G=G6569)</f>
        <v>商投建工达州中医药科技园-1工区</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_xlfn._xlws.FILTER(辅助信息!E:E,辅助信息!G:G=G6570)</f>
        <v>商投建工达州中医药科技园-1工区</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_xlfn._xlws.FILTER(辅助信息!E:E,辅助信息!G:G=G6571)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_xlfn._xlws.FILTER(辅助信息!E:E,辅助信息!G:G=G6572)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_xlfn._xlws.FILTER(辅助信息!E:E,辅助信息!G:G=G6573)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_xlfn._xlws.FILTER(辅助信息!E:E,辅助信息!G:G=G6574)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_xlfn._xlws.FILTER(辅助信息!E:E,辅助信息!G:G=G6575)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_xlfn._xlws.FILTER(辅助信息!E:E,辅助信息!G:G=G6576)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_xlfn._xlws.FILTER(辅助信息!E:E,辅助信息!G:G=G6577)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_xlfn._xlws.FILTER(辅助信息!E:E,辅助信息!G:G=G6578)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_xlfn._xlws.FILTER(辅助信息!E:E,辅助信息!G:G=G6579)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_xlfn._xlws.FILTER(辅助信息!E:E,辅助信息!G:G=G6580)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_xlfn._xlws.FILTER(辅助信息!E:E,辅助信息!G:G=G6581)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_xlfn._xlws.FILTER(辅助信息!E:E,辅助信息!G:G=G6582)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_xlfn._xlws.FILTER(辅助信息!E:E,辅助信息!G:G=G6583)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_xlfn._xlws.FILTER(辅助信息!E:E,辅助信息!G:G=G6584)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_xlfn._xlws.FILTER(辅助信息!E:E,辅助信息!G:G=G6585)</f>
        <v>商投建工达州中医药科技园-4工区-9号楼</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_xlfn._xlws.FILTER(辅助信息!E:E,辅助信息!G:G=G6586)</f>
        <v>商投建工达州中医药科技园-4工区-9号楼</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_xlfn._xlws.FILTER(辅助信息!E:E,辅助信息!G:G=G6587)</f>
        <v>五冶建设龙泉芙蓉花语项目-1,3地块</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_xlfn._xlws.FILTER(辅助信息!E:E,辅助信息!G:G=G6588)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_xlfn._xlws.FILTER(辅助信息!E:E,辅助信息!G:G=G6589)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_xlfn._xlws.FILTER(辅助信息!E:E,辅助信息!G:G=G6590)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_xlfn._xlws.FILTER(辅助信息!E:E,辅助信息!G:G=G6591)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_xlfn._xlws.FILTER(辅助信息!E:E,辅助信息!G:G=G6592)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_xlfn._xlws.FILTER(辅助信息!E:E,辅助信息!G:G=G6593)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_xlfn._xlws.FILTER(辅助信息!E:E,辅助信息!G:G=G6594)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_xlfn._xlws.FILTER(辅助信息!E:E,辅助信息!G:G=G6595)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_xlfn._xlws.FILTER(辅助信息!E:E,辅助信息!G:G=G6596)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_xlfn._xlws.FILTER(辅助信息!E:E,辅助信息!G:G=G6597)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_xlfn._xlws.FILTER(辅助信息!E:E,辅助信息!G:G=G6598)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_xlfn._xlws.FILTER(辅助信息!E:E,辅助信息!G:G=G6599)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_xlfn._xlws.FILTER(辅助信息!E:E,辅助信息!G:G=G6600)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_xlfn._xlws.FILTER(辅助信息!E:E,辅助信息!G:G=G6601)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_xlfn._xlws.FILTER(辅助信息!E:E,辅助信息!G:G=G6602)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_xlfn._xlws.FILTER(辅助信息!E:E,辅助信息!G:G=G6603)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_xlfn._xlws.FILTER(辅助信息!E:E,辅助信息!G:G=G6604)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_xlfn._xlws.FILTER(辅助信息!E:E,辅助信息!G:G=G6605)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_xlfn._xlws.FILTER(辅助信息!E:E,辅助信息!G:G=G6606)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_xlfn._xlws.FILTER(辅助信息!E:E,辅助信息!G:G=G6607)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_xlfn._xlws.FILTER(辅助信息!E:E,辅助信息!G:G=G6608)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_xlfn._xlws.FILTER(辅助信息!E:E,辅助信息!G:G=G6609)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_xlfn._xlws.FILTER(辅助信息!E:E,辅助信息!G:G=G6610)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_xlfn._xlws.FILTER(辅助信息!E:E,辅助信息!G:G=G6611)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_xlfn._xlws.FILTER(辅助信息!E:E,辅助信息!G:G=G6612)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_xlfn._xlws.FILTER(辅助信息!E:E,辅助信息!G:G=G6613)</f>
        <v>五冶建设龙泉芙蓉花语项目-1,3地块</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_xlfn._xlws.FILTER(辅助信息!E:E,辅助信息!G:G=G6614)</f>
        <v>五冶建设龙泉芙蓉花语项目-1,3地块</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_xlfn._xlws.FILTER(辅助信息!E:E,辅助信息!G:G=G6615)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_xlfn._xlws.FILTER(辅助信息!E:E,辅助信息!G:G=G6616)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_xlfn._xlws.FILTER(辅助信息!E:E,辅助信息!G:G=G6617)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_xlfn._xlws.FILTER(辅助信息!E:E,辅助信息!G:G=G6618)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_xlfn._xlws.FILTER(辅助信息!E:E,辅助信息!G:G=G6619)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_xlfn._xlws.FILTER(辅助信息!E:E,辅助信息!G:G=G6620)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_xlfn._xlws.FILTER(辅助信息!E:E,辅助信息!G:G=G6621)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_xlfn._xlws.FILTER(辅助信息!E:E,辅助信息!G:G=G6622)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_xlfn._xlws.FILTER(辅助信息!E:E,辅助信息!G:G=G6623)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_xlfn._xlws.FILTER(辅助信息!E:E,辅助信息!G:G=G6624)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_xlfn._xlws.FILTER(辅助信息!E:E,辅助信息!G:G=G6625)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_xlfn._xlws.FILTER(辅助信息!E:E,辅助信息!G:G=G6626)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_xlfn._xlws.FILTER(辅助信息!E:E,辅助信息!G:G=G6627)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_xlfn._xlws.FILTER(辅助信息!E:E,辅助信息!G:G=G6628)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_xlfn._xlws.FILTER(辅助信息!E:E,辅助信息!G:G=G6629)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_xlfn._xlws.FILTER(辅助信息!E:E,辅助信息!G:G=G6630)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_xlfn._xlws.FILTER(辅助信息!E:E,辅助信息!G:G=G6631)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_xlfn._xlws.FILTER(辅助信息!E:E,辅助信息!G:G=G6632)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_xlfn._xlws.FILTER(辅助信息!E:E,辅助信息!G:G=G6633)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_xlfn._xlws.FILTER(辅助信息!E:E,辅助信息!G:G=G6634)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_xlfn._xlws.FILTER(辅助信息!E:E,辅助信息!G:G=G6635)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_xlfn._xlws.FILTER(辅助信息!E:E,辅助信息!G:G=G6636)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_xlfn._xlws.FILTER(辅助信息!E:E,辅助信息!G:G=G6637)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_xlfn._xlws.FILTER(辅助信息!E:E,辅助信息!G:G=G6638)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_xlfn._xlws.FILTER(辅助信息!E:E,辅助信息!G:G=G6639)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_xlfn._xlws.FILTER(辅助信息!E:E,辅助信息!G:G=G6640)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_xlfn._xlws.FILTER(辅助信息!E:E,辅助信息!G:G=G6641)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_xlfn._xlws.FILTER(辅助信息!E:E,辅助信息!G:G=G6642)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_xlfn._xlws.FILTER(辅助信息!E:E,辅助信息!G:G=G6643)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_xlfn._xlws.FILTER(辅助信息!E:E,辅助信息!G:G=G6644)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_xlfn._xlws.FILTER(辅助信息!E:E,辅助信息!G:G=G6645)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_xlfn._xlws.FILTER(辅助信息!E:E,辅助信息!G:G=G6646)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_xlfn._xlws.FILTER(辅助信息!E:E,辅助信息!G:G=G6647)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_xlfn._xlws.FILTER(辅助信息!E:E,辅助信息!G:G=G6648)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_xlfn._xlws.FILTER(辅助信息!E:E,辅助信息!G:G=G6649)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_xlfn._xlws.FILTER(辅助信息!E:E,辅助信息!G:G=G6650)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_xlfn._xlws.FILTER(辅助信息!E:E,辅助信息!G:G=G6651)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_xlfn._xlws.FILTER(辅助信息!E:E,辅助信息!G:G=G6652)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_xlfn._xlws.FILTER(辅助信息!E:E,辅助信息!G:G=G6653)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_xlfn._xlws.FILTER(辅助信息!E:E,辅助信息!G:G=G6654)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_xlfn._xlws.FILTER(辅助信息!E:E,辅助信息!G:G=G6655)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_xlfn._xlws.FILTER(辅助信息!E:E,辅助信息!G:G=G6656)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_xlfn._xlws.FILTER(辅助信息!E:E,辅助信息!G:G=G6657)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_xlfn._xlws.FILTER(辅助信息!E:E,辅助信息!G:G=G6658)</f>
        <v>商投建工达州中医药科技园-2工区-景观桥</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_xlfn._xlws.FILTER(辅助信息!E:E,辅助信息!G:G=G6659)</f>
        <v>商投建工达州中医药科技园-2工区-景观桥</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_xlfn._xlws.FILTER(辅助信息!E:E,辅助信息!G:G=G6660)</f>
        <v>商投建工达州中医药科技园-2工区-景观桥</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_xlfn._xlws.FILTER(辅助信息!E:E,辅助信息!G:G=G6661)</f>
        <v>商投建工达州中医药科技园-2工区-景观桥</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_xlfn._xlws.FILTER(辅助信息!E:E,辅助信息!G:G=G6662)</f>
        <v>商投建工达州中医药科技园-2工区-景观桥</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_xlfn._xlws.FILTER(辅助信息!E:E,辅助信息!G:G=G6663)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_xlfn._xlws.FILTER(辅助信息!E:E,辅助信息!G:G=G6664)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_xlfn._xlws.FILTER(辅助信息!E:E,辅助信息!G:G=G6665)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_xlfn._xlws.FILTER(辅助信息!E:E,辅助信息!G:G=G6666)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_xlfn._xlws.FILTER(辅助信息!E:E,辅助信息!G:G=G6667)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_xlfn._xlws.FILTER(辅助信息!E:E,辅助信息!G:G=G6668)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_xlfn._xlws.FILTER(辅助信息!E:E,辅助信息!G:G=G6669)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_xlfn._xlws.FILTER(辅助信息!E:E,辅助信息!G:G=G6670)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_xlfn._xlws.FILTER(辅助信息!E:E,辅助信息!G:G=G6671)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_xlfn._xlws.FILTER(辅助信息!E:E,辅助信息!G:G=G6672)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_xlfn._xlws.FILTER(辅助信息!E:E,辅助信息!G:G=G6673)</f>
        <v>商投建工达州中医药科技园-2工区-景观桥</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_xlfn._xlws.FILTER(辅助信息!E:E,辅助信息!G:G=G6674)</f>
        <v>商投建工达州中医药科技园-2工区-景观桥</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_xlfn._xlws.FILTER(辅助信息!E:E,辅助信息!G:G=G6675)</f>
        <v>商投建工达州中医药科技园-2工区-景观桥</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_xlfn._xlws.FILTER(辅助信息!E:E,辅助信息!G:G=G6676)</f>
        <v>四川商建-射洪城乡一体化项目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_xlfn._xlws.FILTER(辅助信息!E:E,辅助信息!G:G=G6677)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_xlfn._xlws.FILTER(辅助信息!E:E,辅助信息!G:G=G6678)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_xlfn._xlws.FILTER(辅助信息!E:E,辅助信息!G:G=G6679)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_xlfn._xlws.FILTER(辅助信息!E:E,辅助信息!G:G=G6680)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_xlfn._xlws.FILTER(辅助信息!E:E,辅助信息!G:G=G6681)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_xlfn._xlws.FILTER(辅助信息!E:E,辅助信息!G:G=G6682)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_xlfn._xlws.FILTER(辅助信息!E:E,辅助信息!G:G=G6683)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_xlfn._xlws.FILTER(辅助信息!E:E,辅助信息!G:G=G6684)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_xlfn._xlws.FILTER(辅助信息!E:E,辅助信息!G:G=G6685)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_xlfn._xlws.FILTER(辅助信息!E:E,辅助信息!G:G=G6686)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_xlfn._xlws.FILTER(辅助信息!E:E,辅助信息!G:G=G6687)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_xlfn._xlws.FILTER(辅助信息!E:E,辅助信息!G:G=G6688)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_xlfn._xlws.FILTER(辅助信息!E:E,辅助信息!G:G=G6689)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_xlfn._xlws.FILTER(辅助信息!E:E,辅助信息!G:G=G6690)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_xlfn._xlws.FILTER(辅助信息!E:E,辅助信息!G:G=G6691)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_xlfn._xlws.FILTER(辅助信息!E:E,辅助信息!G:G=G6692)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_xlfn._xlws.FILTER(辅助信息!E:E,辅助信息!G:G=G6693)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_xlfn._xlws.FILTER(辅助信息!E:E,辅助信息!G:G=G6694)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_xlfn._xlws.FILTER(辅助信息!E:E,辅助信息!G:G=G6695)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_xlfn._xlws.FILTER(辅助信息!E:E,辅助信息!G:G=G6696)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_xlfn._xlws.FILTER(辅助信息!E:E,辅助信息!G:G=G6697)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_xlfn._xlws.FILTER(辅助信息!E:E,辅助信息!G:G=G6698)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_xlfn._xlws.FILTER(辅助信息!E:E,辅助信息!G:G=G6699)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_xlfn._xlws.FILTER(辅助信息!E:E,辅助信息!G:G=G6700)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_xlfn._xlws.FILTER(辅助信息!E:E,辅助信息!G:G=G6701)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_xlfn._xlws.FILTER(辅助信息!E:E,辅助信息!G:G=G6702)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_xlfn._xlws.FILTER(辅助信息!E:E,辅助信息!G:G=G6703)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_xlfn._xlws.FILTER(辅助信息!E:E,辅助信息!G:G=G6704)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_xlfn._xlws.FILTER(辅助信息!E:E,辅助信息!G:G=G6705)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_xlfn._xlws.FILTER(辅助信息!E:E,辅助信息!G:G=G6706)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_xlfn._xlws.FILTER(辅助信息!E:E,辅助信息!G:G=G6707)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_xlfn._xlws.FILTER(辅助信息!E:E,辅助信息!G:G=G6708)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_xlfn._xlws.FILTER(辅助信息!E:E,辅助信息!G:G=G6709)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_xlfn._xlws.FILTER(辅助信息!E:E,辅助信息!G:G=G6710)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_xlfn._xlws.FILTER(辅助信息!E:E,辅助信息!G:G=G6711)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_xlfn._xlws.FILTER(辅助信息!E:E,辅助信息!G:G=G6712)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_xlfn._xlws.FILTER(辅助信息!E:E,辅助信息!G:G=G6713)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_xlfn._xlws.FILTER(辅助信息!E:E,辅助信息!G:G=G6714)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_xlfn._xlws.FILTER(辅助信息!E:E,辅助信息!G:G=G6715)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_xlfn._xlws.FILTER(辅助信息!E:E,辅助信息!G:G=G6716)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_xlfn._xlws.FILTER(辅助信息!E:E,辅助信息!G:G=G6717)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_xlfn._xlws.FILTER(辅助信息!E:E,辅助信息!G:G=G6718)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_xlfn._xlws.FILTER(辅助信息!E:E,辅助信息!G:G=G6719)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_xlfn._xlws.FILTER(辅助信息!E:E,辅助信息!G:G=G6720)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_xlfn._xlws.FILTER(辅助信息!E:E,辅助信息!G:G=G6721)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_xlfn._xlws.FILTER(辅助信息!E:E,辅助信息!G:G=G6722)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_xlfn._xlws.FILTER(辅助信息!E:E,辅助信息!G:G=G6723)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_xlfn._xlws.FILTER(辅助信息!E:E,辅助信息!G:G=G6724)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_xlfn._xlws.FILTER(辅助信息!E:E,辅助信息!G:G=G6725)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_xlfn._xlws.FILTER(辅助信息!E:E,辅助信息!G:G=G6726)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_xlfn._xlws.FILTER(辅助信息!E:E,辅助信息!G:G=G6727)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_xlfn._xlws.FILTER(辅助信息!E:E,辅助信息!G:G=G6728)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_xlfn._xlws.FILTER(辅助信息!E:E,辅助信息!G:G=G6729)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_xlfn._xlws.FILTER(辅助信息!E:E,辅助信息!G:G=G6730)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_xlfn._xlws.FILTER(辅助信息!E:E,辅助信息!G:G=G6731)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_xlfn._xlws.FILTER(辅助信息!E:E,辅助信息!G:G=G6732)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_xlfn._xlws.FILTER(辅助信息!E:E,辅助信息!G:G=G6733)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_xlfn._xlws.FILTER(辅助信息!E:E,辅助信息!G:G=G6734)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_xlfn._xlws.FILTER(辅助信息!E:E,辅助信息!G:G=G6735)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_xlfn._xlws.FILTER(辅助信息!E:E,辅助信息!G:G=G6736)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_xlfn._xlws.FILTER(辅助信息!E:E,辅助信息!G:G=G6737)</f>
        <v>商投建工达州中医药科技园-4工区-8号楼</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_xlfn._xlws.FILTER(辅助信息!E:E,辅助信息!G:G=G6738)</f>
        <v>商投建工达州中医药科技园-4工区-8号楼</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_xlfn._xlws.FILTER(辅助信息!E:E,辅助信息!G:G=G6739)</f>
        <v>商投建工达州中医药科技园-4工区-8号楼</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_xlfn._xlws.FILTER(辅助信息!E:E,辅助信息!G:G=G6740)</f>
        <v>商投建工达州中医药科技园-4工区-9号楼</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_xlfn._xlws.FILTER(辅助信息!E:E,辅助信息!G:G=G6741)</f>
        <v>商投建工达州中医药科技园-4工区-9号楼</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_xlfn._xlws.FILTER(辅助信息!E:E,辅助信息!G:G=G6742)</f>
        <v>商投建工达州中医药科技园-4工区-9号楼</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_xlfn._xlws.FILTER(辅助信息!E:E,辅助信息!G:G=G6743)</f>
        <v>商投建工达州中医药科技园-4工区-9号楼</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_xlfn._xlws.FILTER(辅助信息!E:E,辅助信息!G:G=G6744)</f>
        <v>商投建工达州中医药科技园-4工区-9号楼</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_xlfn._xlws.FILTER(辅助信息!E:E,辅助信息!G:G=G6745)</f>
        <v>商投建工达州中医药科技园-4工区-11号楼</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_xlfn._xlws.FILTER(辅助信息!E:E,辅助信息!G:G=G6746)</f>
        <v>商投建工达州中医药科技园-4工区-11号楼</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_xlfn._xlws.FILTER(辅助信息!E:E,辅助信息!G:G=G6747)</f>
        <v>商投建工达州中医药科技园-4工区-11号楼</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_xlfn._xlws.FILTER(辅助信息!E:E,辅助信息!G:G=G6748)</f>
        <v>商投建工达州中医药科技园-4工区-11号楼</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_xlfn._xlws.FILTER(辅助信息!E:E,辅助信息!G:G=G6749)</f>
        <v>商投建工达州中医药科技园-4工区-11号楼</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_xlfn._xlws.FILTER(辅助信息!E:E,辅助信息!G:G=G6750)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_xlfn._xlws.FILTER(辅助信息!E:E,辅助信息!G:G=G6751)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_xlfn._xlws.FILTER(辅助信息!E:E,辅助信息!G:G=G6752)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_xlfn._xlws.FILTER(辅助信息!E:E,辅助信息!G:G=G6753)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_xlfn._xlws.FILTER(辅助信息!E:E,辅助信息!G:G=G6754)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_xlfn._xlws.FILTER(辅助信息!E:E,辅助信息!G:G=G6755)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_xlfn._xlws.FILTER(辅助信息!E:E,辅助信息!G:G=G6756)</f>
        <v>商投建工达州中医药科技园-4工区-11号楼</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_xlfn._xlws.FILTER(辅助信息!E:E,辅助信息!G:G=G6757)</f>
        <v>商投建工达州中医药科技园-4工区-11号楼</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_xlfn._xlws.FILTER(辅助信息!E:E,辅助信息!G:G=G6758)</f>
        <v>商投建工达州中医药科技园-4工区-11号楼</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_xlfn._xlws.FILTER(辅助信息!E:E,辅助信息!G:G=G6759)</f>
        <v>商投建工达州中医药科技园-4工区-11号楼</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_xlfn._xlws.FILTER(辅助信息!E:E,辅助信息!G:G=G6760)</f>
        <v>商投建工达州中医药科技园-4工区-11号楼</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_xlfn._xlws.FILTER(辅助信息!E:E,辅助信息!G:G=G6761)</f>
        <v>商投建工达州中医药科技园-4工区-11号楼</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_xlfn._xlws.FILTER(辅助信息!E:E,辅助信息!G:G=G6762)</f>
        <v>商投建工达州中医药科技园-4工区-11号楼</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_xlfn._xlws.FILTER(辅助信息!E:E,辅助信息!G:G=G6763)</f>
        <v>商投建工达州中医药科技园-4工区-11号楼</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_xlfn._xlws.FILTER(辅助信息!E:E,辅助信息!G:G=G6764)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_xlfn._xlws.FILTER(辅助信息!E:E,辅助信息!G:G=G6765)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_xlfn._xlws.FILTER(辅助信息!E:E,辅助信息!G:G=G6766)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_xlfn._xlws.FILTER(辅助信息!E:E,辅助信息!G:G=G6767)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_xlfn._xlws.FILTER(辅助信息!E:E,辅助信息!G:G=G6768)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_xlfn._xlws.FILTER(辅助信息!E:E,辅助信息!G:G=G6769)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_xlfn._xlws.FILTER(辅助信息!E:E,辅助信息!G:G=G6770)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_xlfn._xlws.FILTER(辅助信息!E:E,辅助信息!G:G=G6771)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_xlfn._xlws.FILTER(辅助信息!E:E,辅助信息!G:G=G6772)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_xlfn._xlws.FILTER(辅助信息!E:E,辅助信息!G:G=G6773)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_xlfn._xlws.FILTER(辅助信息!E:E,辅助信息!G:G=G6774)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_xlfn._xlws.FILTER(辅助信息!E:E,辅助信息!G:G=G6775)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_xlfn._xlws.FILTER(辅助信息!E:E,辅助信息!G:G=G6776)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_xlfn._xlws.FILTER(辅助信息!E:E,辅助信息!G:G=G6777)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_xlfn._xlws.FILTER(辅助信息!E:E,辅助信息!G:G=G6778)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_xlfn._xlws.FILTER(辅助信息!E:E,辅助信息!G:G=G6779)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_xlfn._xlws.FILTER(辅助信息!E:E,辅助信息!G:G=G6780)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_xlfn._xlws.FILTER(辅助信息!E:E,辅助信息!G:G=G6781)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_xlfn._xlws.FILTER(辅助信息!E:E,辅助信息!G:G=G6782)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_xlfn._xlws.FILTER(辅助信息!E:E,辅助信息!G:G=G6783)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_xlfn._xlws.FILTER(辅助信息!E:E,辅助信息!G:G=G6784)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_xlfn._xlws.FILTER(辅助信息!E:E,辅助信息!G:G=G6785)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_xlfn._xlws.FILTER(辅助信息!E:E,辅助信息!G:G=G6786)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_xlfn._xlws.FILTER(辅助信息!E:E,辅助信息!G:G=G6787)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_xlfn._xlws.FILTER(辅助信息!E:E,辅助信息!G:G=G6788)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_xlfn._xlws.FILTER(辅助信息!E:E,辅助信息!G:G=G6789)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_xlfn._xlws.FILTER(辅助信息!E:E,辅助信息!G:G=G6790)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_xlfn._xlws.FILTER(辅助信息!E:E,辅助信息!G:G=G6791)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_xlfn._xlws.FILTER(辅助信息!E:E,辅助信息!G:G=G6792)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_xlfn._xlws.FILTER(辅助信息!E:E,辅助信息!G:G=G6793)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_xlfn._xlws.FILTER(辅助信息!E:E,辅助信息!G:G=G6794)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_xlfn._xlws.FILTER(辅助信息!E:E,辅助信息!G:G=G6795)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_xlfn._xlws.FILTER(辅助信息!E:E,辅助信息!G:G=G6796)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_xlfn._xlws.FILTER(辅助信息!E:E,辅助信息!G:G=G6797)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_xlfn._xlws.FILTER(辅助信息!E:E,辅助信息!G:G=G6798)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_xlfn._xlws.FILTER(辅助信息!E:E,辅助信息!G:G=G6799)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_xlfn._xlws.FILTER(辅助信息!E:E,辅助信息!G:G=G6800)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_xlfn._xlws.FILTER(辅助信息!E:E,辅助信息!G:G=G6801)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_xlfn._xlws.FILTER(辅助信息!E:E,辅助信息!G:G=G6802)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_xlfn._xlws.FILTER(辅助信息!E:E,辅助信息!G:G=G6803)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_xlfn._xlws.FILTER(辅助信息!E:E,辅助信息!G:G=G6804)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_xlfn._xlws.FILTER(辅助信息!E:E,辅助信息!G:G=G6805)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_xlfn._xlws.FILTER(辅助信息!E:E,辅助信息!G:G=G6806)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_xlfn._xlws.FILTER(辅助信息!E:E,辅助信息!G:G=G6807)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_xlfn._xlws.FILTER(辅助信息!E:E,辅助信息!G:G=G6808)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_xlfn._xlws.FILTER(辅助信息!E:E,辅助信息!G:G=G6809)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_xlfn._xlws.FILTER(辅助信息!E:E,辅助信息!G:G=G6810)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_xlfn._xlws.FILTER(辅助信息!E:E,辅助信息!G:G=G6811)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_xlfn._xlws.FILTER(辅助信息!E:E,辅助信息!G:G=G6812)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_xlfn._xlws.FILTER(辅助信息!E:E,辅助信息!G:G=G6813)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_xlfn._xlws.FILTER(辅助信息!E:E,辅助信息!G:G=G6814)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_xlfn._xlws.FILTER(辅助信息!E:E,辅助信息!G:G=G6815)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_xlfn._xlws.FILTER(辅助信息!E:E,辅助信息!G:G=G6816)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_xlfn._xlws.FILTER(辅助信息!E:E,辅助信息!G:G=G6817)</f>
        <v>武汉电气化局成达万高铁强电项目-达州主城区</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_xlfn._xlws.FILTER(辅助信息!E:E,辅助信息!G:G=G6818)</f>
        <v>武汉电气化局成达万高铁强电项目-达州主城区</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_xlfn._xlws.FILTER(辅助信息!E:E,辅助信息!G:G=G6819)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_xlfn._xlws.FILTER(辅助信息!E:E,辅助信息!G:G=G6820)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_xlfn._xlws.FILTER(辅助信息!E:E,辅助信息!G:G=G6821)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_xlfn._xlws.FILTER(辅助信息!E:E,辅助信息!G:G=G6822)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_xlfn._xlws.FILTER(辅助信息!E:E,辅助信息!G:G=G6823)</f>
        <v>商投建工达州中医药科技园-1工区</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_xlfn._xlws.FILTER(辅助信息!E:E,辅助信息!G:G=G6824)</f>
        <v>商投建工达州中医药科技园-1工区</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_xlfn._xlws.FILTER(辅助信息!E:E,辅助信息!G:G=G6825)</f>
        <v>商投建工达州中医药科技园-1工区</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_xlfn._xlws.FILTER(辅助信息!E:E,辅助信息!G:G=G6826)</f>
        <v>商投建工达州中医药科技园-1工区</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_xlfn._xlws.FILTER(辅助信息!E:E,辅助信息!G:G=G6827)</f>
        <v>商投建工达州中医药科技园-1工区</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_xlfn._xlws.FILTER(辅助信息!E:E,辅助信息!G:G=G6828)</f>
        <v>商投建工达州中医药科技园-1工区</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_xlfn._xlws.FILTER(辅助信息!E:E,辅助信息!G:G=G6829)</f>
        <v>商投建工达州中医药科技园-2工区-景观桥</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_xlfn._xlws.FILTER(辅助信息!E:E,辅助信息!G:G=G6830)</f>
        <v>商投建工达州中医药科技园-4工区-8号楼</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_xlfn._xlws.FILTER(辅助信息!E:E,辅助信息!G:G=G6831)</f>
        <v>商投建工达州中医药科技园-4工区-8号楼</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_xlfn._xlws.FILTER(辅助信息!E:E,辅助信息!G:G=G6832)</f>
        <v>商投建工达州中医药科技园-4工区-8号楼</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_xlfn._xlws.FILTER(辅助信息!E:E,辅助信息!G:G=G6833)</f>
        <v>商投建工达州中医药科技园-4工区-8号楼</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_xlfn._xlws.FILTER(辅助信息!E:E,辅助信息!G:G=G6834)</f>
        <v>商投建工达州中医药科技园-4工区-8号楼</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_xlfn._xlws.FILTER(辅助信息!E:E,辅助信息!G:G=G6835)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_xlfn._xlws.FILTER(辅助信息!E:E,辅助信息!G:G=G6836)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_xlfn._xlws.FILTER(辅助信息!E:E,辅助信息!G:G=G6837)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_xlfn._xlws.FILTER(辅助信息!E:E,辅助信息!G:G=G6838)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_xlfn._xlws.FILTER(辅助信息!E:E,辅助信息!G:G=G6839)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_xlfn._xlws.FILTER(辅助信息!E:E,辅助信息!G:G=G6840)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_xlfn._xlws.FILTER(辅助信息!E:E,辅助信息!G:G=G6841)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_xlfn._xlws.FILTER(辅助信息!E:E,辅助信息!G:G=G6842)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_xlfn._xlws.FILTER(辅助信息!E:E,辅助信息!G:G=G6843)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_xlfn._xlws.FILTER(辅助信息!E:E,辅助信息!G:G=G6844)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_xlfn._xlws.FILTER(辅助信息!E:E,辅助信息!G:G=G6845)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_xlfn._xlws.FILTER(辅助信息!E:E,辅助信息!G:G=G6846)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_xlfn._xlws.FILTER(辅助信息!E:E,辅助信息!G:G=G6847)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_xlfn._xlws.FILTER(辅助信息!E:E,辅助信息!G:G=G6848)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_xlfn._xlws.FILTER(辅助信息!E:E,辅助信息!G:G=G6849)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_xlfn._xlws.FILTER(辅助信息!E:E,辅助信息!G:G=G6850)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_xlfn._xlws.FILTER(辅助信息!E:E,辅助信息!G:G=G6851)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_xlfn._xlws.FILTER(辅助信息!E:E,辅助信息!G:G=G6852)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_xlfn._xlws.FILTER(辅助信息!E:E,辅助信息!G:G=G6853)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_xlfn._xlws.FILTER(辅助信息!E:E,辅助信息!G:G=G6854)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_xlfn._xlws.FILTER(辅助信息!E:E,辅助信息!G:G=G6855)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_xlfn._xlws.FILTER(辅助信息!E:E,辅助信息!G:G=G6856)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_xlfn._xlws.FILTER(辅助信息!E:E,辅助信息!G:G=G6857)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_xlfn._xlws.FILTER(辅助信息!E:E,辅助信息!G:G=G6858)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_xlfn._xlws.FILTER(辅助信息!E:E,辅助信息!G:G=G6859)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_xlfn._xlws.FILTER(辅助信息!E:E,辅助信息!G:G=G6860)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_xlfn._xlws.FILTER(辅助信息!E:E,辅助信息!G:G=G6861)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_xlfn._xlws.FILTER(辅助信息!E:E,辅助信息!G:G=G6862)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_xlfn._xlws.FILTER(辅助信息!E:E,辅助信息!G:G=G6863)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_xlfn._xlws.FILTER(辅助信息!E:E,辅助信息!G:G=G6864)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_xlfn._xlws.FILTER(辅助信息!E:E,辅助信息!G:G=G6865)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_xlfn._xlws.FILTER(辅助信息!E:E,辅助信息!G:G=G6866)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_xlfn._xlws.FILTER(辅助信息!E:E,辅助信息!G:G=G6867)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_xlfn._xlws.FILTER(辅助信息!E:E,辅助信息!G:G=G6868)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_xlfn._xlws.FILTER(辅助信息!E:E,辅助信息!G:G=G6869)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_xlfn._xlws.FILTER(辅助信息!E:E,辅助信息!G:G=G6870)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_xlfn._xlws.FILTER(辅助信息!E:E,辅助信息!G:G=G6871)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_xlfn._xlws.FILTER(辅助信息!E:E,辅助信息!G:G=G6872)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_xlfn._xlws.FILTER(辅助信息!E:E,辅助信息!G:G=G6873)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_xlfn._xlws.FILTER(辅助信息!E:E,辅助信息!G:G=G6874)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_xlfn._xlws.FILTER(辅助信息!E:E,辅助信息!G:G=G6875)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_xlfn._xlws.FILTER(辅助信息!E:E,辅助信息!G:G=G6876)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_xlfn._xlws.FILTER(辅助信息!E:E,辅助信息!G:G=G6877)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_xlfn._xlws.FILTER(辅助信息!E:E,辅助信息!G:G=G6878)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_xlfn._xlws.FILTER(辅助信息!E:E,辅助信息!G:G=G6879)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_xlfn._xlws.FILTER(辅助信息!E:E,辅助信息!G:G=G6880)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_xlfn._xlws.FILTER(辅助信息!E:E,辅助信息!G:G=G6881)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_xlfn._xlws.FILTER(辅助信息!E:E,辅助信息!G:G=G6882)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_xlfn._xlws.FILTER(辅助信息!E:E,辅助信息!G:G=G6883)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_xlfn._xlws.FILTER(辅助信息!E:E,辅助信息!G:G=G6884)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_xlfn._xlws.FILTER(辅助信息!E:E,辅助信息!G:G=G6885)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_xlfn._xlws.FILTER(辅助信息!E:E,辅助信息!G:G=G6886)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_xlfn._xlws.FILTER(辅助信息!E:E,辅助信息!G:G=G6887)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_xlfn._xlws.FILTER(辅助信息!E:E,辅助信息!G:G=G6888)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_xlfn._xlws.FILTER(辅助信息!E:E,辅助信息!G:G=G6889)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_xlfn._xlws.FILTER(辅助信息!E:E,辅助信息!G:G=G6890)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_xlfn._xlws.FILTER(辅助信息!E:E,辅助信息!G:G=G6891)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_xlfn._xlws.FILTER(辅助信息!E:E,辅助信息!G:G=G6892)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_xlfn._xlws.FILTER(辅助信息!E:E,辅助信息!G:G=G6893)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_xlfn._xlws.FILTER(辅助信息!E:E,辅助信息!G:G=G6894)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_xlfn._xlws.FILTER(辅助信息!E:E,辅助信息!G:G=G6895)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_xlfn._xlws.FILTER(辅助信息!E:E,辅助信息!G:G=G6896)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_xlfn._xlws.FILTER(辅助信息!E:E,辅助信息!G:G=G6897)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_xlfn._xlws.FILTER(辅助信息!E:E,辅助信息!G:G=G6898)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_xlfn._xlws.FILTER(辅助信息!E:E,辅助信息!G:G=G6899)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_xlfn._xlws.FILTER(辅助信息!E:E,辅助信息!G:G=G6900)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_xlfn._xlws.FILTER(辅助信息!E:E,辅助信息!G:G=G6901)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_xlfn._xlws.FILTER(辅助信息!E:E,辅助信息!G:G=G6902)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_xlfn._xlws.FILTER(辅助信息!E:E,辅助信息!G:G=G6903)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_xlfn._xlws.FILTER(辅助信息!E:E,辅助信息!G:G=G6904)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_xlfn._xlws.FILTER(辅助信息!E:E,辅助信息!G:G=G6905)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_xlfn._xlws.FILTER(辅助信息!E:E,辅助信息!G:G=G6906)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_xlfn._xlws.FILTER(辅助信息!E:E,辅助信息!G:G=G6907)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_xlfn._xlws.FILTER(辅助信息!E:E,辅助信息!G:G=G6908)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_xlfn._xlws.FILTER(辅助信息!E:E,辅助信息!G:G=G6909)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_xlfn._xlws.FILTER(辅助信息!E:E,辅助信息!G:G=G6910)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_xlfn._xlws.FILTER(辅助信息!E:E,辅助信息!G:G=G6911)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_xlfn._xlws.FILTER(辅助信息!E:E,辅助信息!G:G=G6912)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_xlfn._xlws.FILTER(辅助信息!E:E,辅助信息!G:G=G6913)</f>
        <v>武汉电气化局成达万高铁强电项目-南充营山</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_xlfn._xlws.FILTER(辅助信息!E:E,辅助信息!G:G=G6914)</f>
        <v>武汉电气化局成达万高铁强电项目-南充营山</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_xlfn._xlws.FILTER(辅助信息!E:E,辅助信息!G:G=G6915)</f>
        <v>武汉电气化局成达万高铁强电项目-南充营山</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_xlfn._xlws.FILTER(辅助信息!E:E,辅助信息!G:G=G6916)</f>
        <v>武汉电气化局成达万高铁强电项目-南充营山</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_xlfn._xlws.FILTER(辅助信息!E:E,辅助信息!G:G=G6917)</f>
        <v>武汉电气化局成达万高铁强电项目-渠县</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_xlfn._xlws.FILTER(辅助信息!E:E,辅助信息!G:G=G6918)</f>
        <v>武汉电气化局成达万高铁强电项目-渠县</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_xlfn._xlws.FILTER(辅助信息!E:E,辅助信息!G:G=G6919)</f>
        <v>武汉电气化局成达万高铁强电项目-渠县</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_xlfn._xlws.FILTER(辅助信息!E:E,辅助信息!G:G=G6920)</f>
        <v>武汉电气化局成达万高铁强电项目-渠县</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_xlfn._xlws.FILTER(辅助信息!E:E,辅助信息!G:G=G6921)</f>
        <v>武汉电气化局成达万高铁强电项目-达州主城区-达州南站</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_xlfn._xlws.FILTER(辅助信息!E:E,辅助信息!G:G=G6922)</f>
        <v>武汉电气化局成达万高铁强电项目-达州主城区-达州南站</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_xlfn._xlws.FILTER(辅助信息!E:E,辅助信息!G:G=G6923)</f>
        <v>武汉电气化局成达万高铁强电项目-达州主城区-达州南站</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_xlfn._xlws.FILTER(辅助信息!E:E,辅助信息!G:G=G6924)</f>
        <v>武汉电气化局成达万高铁强电项目-达州主城区-达州南站</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_xlfn._xlws.FILTER(辅助信息!E:E,辅助信息!G:G=G6925)</f>
        <v>武汉电气化局成达万高铁强电项目-达州主城区-达州南站</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_xlfn._xlws.FILTER(辅助信息!E:E,辅助信息!G:G=G6926)</f>
        <v>武汉电气化局成达万高铁强电项目-达州主城区-达州南站</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_xlfn._xlws.FILTER(辅助信息!E:E,辅助信息!G:G=G6927)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_xlfn._xlws.FILTER(辅助信息!E:E,辅助信息!G:G=G6928)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_xlfn._xlws.FILTER(辅助信息!E:E,辅助信息!G:G=G6929)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_xlfn._xlws.FILTER(辅助信息!E:E,辅助信息!G:G=G6930)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_xlfn._xlws.FILTER(辅助信息!E:E,辅助信息!G:G=G6931)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_xlfn._xlws.FILTER(辅助信息!E:E,辅助信息!G:G=G6932)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_xlfn._xlws.FILTER(辅助信息!E:E,辅助信息!G:G=G6933)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_xlfn._xlws.FILTER(辅助信息!E:E,辅助信息!G:G=G6934)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_xlfn._xlws.FILTER(辅助信息!E:E,辅助信息!G:G=G6935)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_xlfn._xlws.FILTER(辅助信息!E:E,辅助信息!G:G=G6936)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_xlfn._xlws.FILTER(辅助信息!E:E,辅助信息!G:G=G6937)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_xlfn._xlws.FILTER(辅助信息!E:E,辅助信息!G:G=G6938)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_xlfn._xlws.FILTER(辅助信息!E:E,辅助信息!G:G=G6939)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_xlfn._xlws.FILTER(辅助信息!E:E,辅助信息!G:G=G6940)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_xlfn._xlws.FILTER(辅助信息!E:E,辅助信息!G:G=G6941)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_xlfn._xlws.FILTER(辅助信息!E:E,辅助信息!G:G=G6942)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_xlfn._xlws.FILTER(辅助信息!E:E,辅助信息!G:G=G6943)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_xlfn._xlws.FILTER(辅助信息!E:E,辅助信息!G:G=G6944)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_xlfn._xlws.FILTER(辅助信息!E:E,辅助信息!G:G=G6945)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_xlfn._xlws.FILTER(辅助信息!E:E,辅助信息!G:G=G6946)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_xlfn._xlws.FILTER(辅助信息!E:E,辅助信息!G:G=G6947)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_xlfn._xlws.FILTER(辅助信息!E:E,辅助信息!G:G=G6948)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_xlfn._xlws.FILTER(辅助信息!E:E,辅助信息!G:G=G6949)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_xlfn._xlws.FILTER(辅助信息!E:E,辅助信息!G:G=G6950)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_xlfn._xlws.FILTER(辅助信息!E:E,辅助信息!G:G=G6951)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_xlfn._xlws.FILTER(辅助信息!E:E,辅助信息!G:G=G6952)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_xlfn._xlws.FILTER(辅助信息!E:E,辅助信息!G:G=G6953)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_xlfn._xlws.FILTER(辅助信息!E:E,辅助信息!G:G=G6954)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_xlfn._xlws.FILTER(辅助信息!E:E,辅助信息!G:G=G6955)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_xlfn._xlws.FILTER(辅助信息!E:E,辅助信息!G:G=G6956)</f>
        <v>商投建工达州中医药科技园-4工区-10号楼</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_xlfn._xlws.FILTER(辅助信息!E:E,辅助信息!G:G=G6957)</f>
        <v>商投建工达州中医药科技园-4工区-10号楼</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_xlfn._xlws.FILTER(辅助信息!E:E,辅助信息!G:G=G6958)</f>
        <v>商投建工达州中医药科技园-4工区-10号楼</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_xlfn._xlws.FILTER(辅助信息!E:E,辅助信息!G:G=G6959)</f>
        <v>商投建工达州中医药科技园-4工区-10号楼</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_xlfn._xlws.FILTER(辅助信息!E:E,辅助信息!G:G=G6960)</f>
        <v>商投建工达州中医药科技园-4工区-10号楼</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_xlfn._xlws.FILTER(辅助信息!E:E,辅助信息!G:G=G6961)</f>
        <v>商投建工达州中医药科技园-4工区-10号楼</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_xlfn._xlws.FILTER(辅助信息!E:E,辅助信息!G:G=G6962)</f>
        <v>商投建工达州中医药科技园-2工区-景观桥</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_xlfn._xlws.FILTER(辅助信息!E:E,辅助信息!G:G=G6963)</f>
        <v>商投建工达州中医药科技园-2工区-景观桥</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_xlfn._xlws.FILTER(辅助信息!E:E,辅助信息!G:G=G6964)</f>
        <v>商投建工达州中医药科技园-2工区-景观桥</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_xlfn._xlws.FILTER(辅助信息!E:E,辅助信息!G:G=G6965)</f>
        <v>五冶建设龙泉芙蓉花语项目-1,3地块</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_xlfn._xlws.FILTER(辅助信息!E:E,辅助信息!G:G=G6966)</f>
        <v>五冶建设龙泉芙蓉花语项目-1,3地块</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_xlfn._xlws.FILTER(辅助信息!E:E,辅助信息!G:G=G6967)</f>
        <v>宜宾兴港三江新区长江工业园保障性租赁住房建设项目-土建</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_xlfn._xlws.FILTER(辅助信息!E:E,辅助信息!G:G=G6968)</f>
        <v>宜宾兴港三江新区长江工业园保障性租赁住房建设项目-土建</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_xlfn._xlws.FILTER(辅助信息!E:E,辅助信息!G:G=G6969)</f>
        <v>宜宾兴港三江新区长江工业园保障性租赁住房建设项目-土建</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_xlfn._xlws.FILTER(辅助信息!E:E,辅助信息!G:G=G6970)</f>
        <v>宜宾兴港三江新区长江工业园保障性租赁住房建设项目-土建</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_xlfn._xlws.FILTER(辅助信息!E:E,辅助信息!G:G=G6971)</f>
        <v>宜宾兴港三江新区长江工业园保障性租赁住房建设项目-土建</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_xlfn._xlws.FILTER(辅助信息!E:E,辅助信息!G:G=G6972)</f>
        <v>宜宾兴港三江新区长江工业园保障性租赁住房建设项目-土建</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_xlfn._xlws.FILTER(辅助信息!E:E,辅助信息!G:G=G6973)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_xlfn._xlws.FILTER(辅助信息!E:E,辅助信息!G:G=G6974)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_xlfn._xlws.FILTER(辅助信息!E:E,辅助信息!G:G=G6975)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_xlfn._xlws.FILTER(辅助信息!E:E,辅助信息!G:G=G6976)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_xlfn._xlws.FILTER(辅助信息!E:E,辅助信息!G:G=G6977)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_xlfn._xlws.FILTER(辅助信息!E:E,辅助信息!G:G=G6978)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_xlfn._xlws.FILTER(辅助信息!E:E,辅助信息!G:G=G6979)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_xlfn._xlws.FILTER(辅助信息!E:E,辅助信息!G:G=G6980)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_xlfn._xlws.FILTER(辅助信息!E:E,辅助信息!G:G=G6981)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_xlfn._xlws.FILTER(辅助信息!E:E,辅助信息!G:G=G6982)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_xlfn._xlws.FILTER(辅助信息!E:E,辅助信息!G:G=G6983)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_xlfn._xlws.FILTER(辅助信息!E:E,辅助信息!G:G=G6984)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_xlfn._xlws.FILTER(辅助信息!E:E,辅助信息!G:G=G6985)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_xlfn._xlws.FILTER(辅助信息!E:E,辅助信息!G:G=G6986)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_xlfn._xlws.FILTER(辅助信息!E:E,辅助信息!G:G=G6987)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_xlfn._xlws.FILTER(辅助信息!E:E,辅助信息!G:G=G6988)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_xlfn._xlws.FILTER(辅助信息!E:E,辅助信息!G:G=G6989)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_xlfn._xlws.FILTER(辅助信息!E:E,辅助信息!G:G=G6990)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_xlfn._xlws.FILTER(辅助信息!E:E,辅助信息!G:G=G6991)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_xlfn._xlws.FILTER(辅助信息!E:E,辅助信息!G:G=G6992)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_xlfn._xlws.FILTER(辅助信息!E:E,辅助信息!G:G=G6993)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_xlfn._xlws.FILTER(辅助信息!E:E,辅助信息!G:G=G6994)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_xlfn._xlws.FILTER(辅助信息!E:E,辅助信息!G:G=G6995)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_xlfn._xlws.FILTER(辅助信息!E:E,辅助信息!G:G=G6996)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_xlfn._xlws.FILTER(辅助信息!E:E,辅助信息!G:G=G6997)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_xlfn._xlws.FILTER(辅助信息!E:E,辅助信息!G:G=G6998)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_xlfn._xlws.FILTER(辅助信息!E:E,辅助信息!G:G=G6999)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_xlfn._xlws.FILTER(辅助信息!E:E,辅助信息!G:G=G7000)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_xlfn._xlws.FILTER(辅助信息!E:E,辅助信息!G:G=G7001)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_xlfn._xlws.FILTER(辅助信息!E:E,辅助信息!G:G=G7002)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_xlfn._xlws.FILTER(辅助信息!E:E,辅助信息!G:G=G7003)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_xlfn._xlws.FILTER(辅助信息!E:E,辅助信息!G:G=G7004)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_xlfn._xlws.FILTER(辅助信息!E:E,辅助信息!G:G=G7005)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_xlfn._xlws.FILTER(辅助信息!E:E,辅助信息!G:G=G7006)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_xlfn._xlws.FILTER(辅助信息!E:E,辅助信息!G:G=G7007)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_xlfn._xlws.FILTER(辅助信息!E:E,辅助信息!G:G=G7008)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_xlfn._xlws.FILTER(辅助信息!E:E,辅助信息!G:G=G7009)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_xlfn._xlws.FILTER(辅助信息!E:E,辅助信息!G:G=G7010)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_xlfn._xlws.FILTER(辅助信息!E:E,辅助信息!G:G=G7011)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_xlfn._xlws.FILTER(辅助信息!E:E,辅助信息!G:G=G7012)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_xlfn._xlws.FILTER(辅助信息!E:E,辅助信息!G:G=G7013)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_xlfn._xlws.FILTER(辅助信息!E:E,辅助信息!G:G=G7014)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_xlfn._xlws.FILTER(辅助信息!E:E,辅助信息!G:G=G7015)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_xlfn._xlws.FILTER(辅助信息!E:E,辅助信息!G:G=G7016)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_xlfn._xlws.FILTER(辅助信息!E:E,辅助信息!G:G=G7017)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_xlfn._xlws.FILTER(辅助信息!E:E,辅助信息!G:G=G7018)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_xlfn._xlws.FILTER(辅助信息!E:E,辅助信息!G:G=G7019)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_xlfn._xlws.FILTER(辅助信息!E:E,辅助信息!G:G=G7020)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_xlfn._xlws.FILTER(辅助信息!E:E,辅助信息!G:G=G7021)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_xlfn._xlws.FILTER(辅助信息!E:E,辅助信息!G:G=G7022)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_xlfn._xlws.FILTER(辅助信息!E:E,辅助信息!G:G=G7023)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_xlfn._xlws.FILTER(辅助信息!E:E,辅助信息!G:G=G7024)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_xlfn._xlws.FILTER(辅助信息!E:E,辅助信息!G:G=G7025)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_xlfn._xlws.FILTER(辅助信息!E:E,辅助信息!G:G=G7026)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_xlfn._xlws.FILTER(辅助信息!E:E,辅助信息!G:G=G7027)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_xlfn._xlws.FILTER(辅助信息!E:E,辅助信息!G:G=G7028)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_xlfn._xlws.FILTER(辅助信息!E:E,辅助信息!G:G=G7029)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_xlfn._xlws.FILTER(辅助信息!E:E,辅助信息!G:G=G7030)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_xlfn._xlws.FILTER(辅助信息!E:E,辅助信息!G:G=G7031)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_xlfn._xlws.FILTER(辅助信息!E:E,辅助信息!G:G=G7032)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_xlfn._xlws.FILTER(辅助信息!E:E,辅助信息!G:G=G7033)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_xlfn._xlws.FILTER(辅助信息!E:E,辅助信息!G:G=G7034)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_xlfn._xlws.FILTER(辅助信息!E:E,辅助信息!G:G=G7035)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_xlfn._xlws.FILTER(辅助信息!E:E,辅助信息!G:G=G7036)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_xlfn._xlws.FILTER(辅助信息!E:E,辅助信息!G:G=G7037)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_xlfn._xlws.FILTER(辅助信息!E:E,辅助信息!G:G=G7038)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_xlfn._xlws.FILTER(辅助信息!E:E,辅助信息!G:G=G7039)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_xlfn._xlws.FILTER(辅助信息!E:E,辅助信息!G:G=G7040)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_xlfn._xlws.FILTER(辅助信息!E:E,辅助信息!G:G=G7041)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_xlfn._xlws.FILTER(辅助信息!E:E,辅助信息!G:G=G7042)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_xlfn._xlws.FILTER(辅助信息!E:E,辅助信息!G:G=G7043)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_xlfn._xlws.FILTER(辅助信息!E:E,辅助信息!G:G=G7044)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_xlfn._xlws.FILTER(辅助信息!E:E,辅助信息!G:G=G7045)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_xlfn._xlws.FILTER(辅助信息!E:E,辅助信息!G:G=G7046)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_xlfn._xlws.FILTER(辅助信息!E:E,辅助信息!G:G=G7047)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_xlfn._xlws.FILTER(辅助信息!E:E,辅助信息!G:G=G7048)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_xlfn._xlws.FILTER(辅助信息!E:E,辅助信息!G:G=G7049)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_xlfn._xlws.FILTER(辅助信息!E:E,辅助信息!G:G=G7050)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_xlfn._xlws.FILTER(辅助信息!E:E,辅助信息!G:G=G7051)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_xlfn._xlws.FILTER(辅助信息!E:E,辅助信息!G:G=G7052)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_xlfn._xlws.FILTER(辅助信息!E:E,辅助信息!G:G=G7053)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_xlfn._xlws.FILTER(辅助信息!E:E,辅助信息!G:G=G7054)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_xlfn._xlws.FILTER(辅助信息!E:E,辅助信息!G:G=G7055)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_xlfn._xlws.FILTER(辅助信息!E:E,辅助信息!G:G=G7056)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_xlfn._xlws.FILTER(辅助信息!E:E,辅助信息!G:G=G7057)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_xlfn._xlws.FILTER(辅助信息!E:E,辅助信息!G:G=G7058)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_xlfn._xlws.FILTER(辅助信息!E:E,辅助信息!G:G=G7059)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_xlfn._xlws.FILTER(辅助信息!E:E,辅助信息!G:G=G7060)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_xlfn._xlws.FILTER(辅助信息!E:E,辅助信息!G:G=G7061)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_xlfn._xlws.FILTER(辅助信息!E:E,辅助信息!G:G=G7062)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_xlfn._xlws.FILTER(辅助信息!E:E,辅助信息!G:G=G7063)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_xlfn._xlws.FILTER(辅助信息!E:E,辅助信息!G:G=G7064)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_xlfn._xlws.FILTER(辅助信息!E:E,辅助信息!G:G=G7065)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_xlfn._xlws.FILTER(辅助信息!E:E,辅助信息!G:G=G7066)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_xlfn._xlws.FILTER(辅助信息!E:E,辅助信息!G:G=G7067)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_xlfn._xlws.FILTER(辅助信息!E:E,辅助信息!G:G=G7068)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_xlfn._xlws.FILTER(辅助信息!E:E,辅助信息!G:G=G7069)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_xlfn._xlws.FILTER(辅助信息!E:E,辅助信息!G:G=G7070)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_xlfn._xlws.FILTER(辅助信息!E:E,辅助信息!G:G=G7071)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_xlfn._xlws.FILTER(辅助信息!E:E,辅助信息!G:G=G7072)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_xlfn._xlws.FILTER(辅助信息!E:E,辅助信息!G:G=G7073)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_xlfn._xlws.FILTER(辅助信息!E:E,辅助信息!G:G=G7074)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_xlfn._xlws.FILTER(辅助信息!E:E,辅助信息!G:G=G7075)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_xlfn._xlws.FILTER(辅助信息!E:E,辅助信息!G:G=G7076)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_xlfn._xlws.FILTER(辅助信息!E:E,辅助信息!G:G=G7077)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_xlfn._xlws.FILTER(辅助信息!E:E,辅助信息!G:G=G7078)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_xlfn._xlws.FILTER(辅助信息!E:E,辅助信息!G:G=G7079)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_xlfn._xlws.FILTER(辅助信息!E:E,辅助信息!G:G=G7080)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_xlfn._xlws.FILTER(辅助信息!E:E,辅助信息!G:G=G7081)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_xlfn._xlws.FILTER(辅助信息!E:E,辅助信息!G:G=G7082)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_xlfn._xlws.FILTER(辅助信息!E:E,辅助信息!G:G=G7083)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_xlfn._xlws.FILTER(辅助信息!E:E,辅助信息!G:G=G7084)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_xlfn._xlws.FILTER(辅助信息!E:E,辅助信息!G:G=G7085)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_xlfn._xlws.FILTER(辅助信息!E:E,辅助信息!G:G=G7086)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_xlfn._xlws.FILTER(辅助信息!E:E,辅助信息!G:G=G7087)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_xlfn._xlws.FILTER(辅助信息!E:E,辅助信息!G:G=G7088)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_xlfn._xlws.FILTER(辅助信息!E:E,辅助信息!G:G=G7089)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_xlfn._xlws.FILTER(辅助信息!E:E,辅助信息!G:G=G7090)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_xlfn._xlws.FILTER(辅助信息!E:E,辅助信息!G:G=G7091)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_xlfn._xlws.FILTER(辅助信息!E:E,辅助信息!G:G=G7092)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_xlfn._xlws.FILTER(辅助信息!E:E,辅助信息!G:G=G7093)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_xlfn._xlws.FILTER(辅助信息!E:E,辅助信息!G:G=G7094)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_xlfn._xlws.FILTER(辅助信息!E:E,辅助信息!G:G=G7095)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_xlfn._xlws.FILTER(辅助信息!E:E,辅助信息!G:G=G7096)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_xlfn._xlws.FILTER(辅助信息!E:E,辅助信息!G:G=G7097)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_xlfn._xlws.FILTER(辅助信息!E:E,辅助信息!G:G=G7098)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_xlfn._xlws.FILTER(辅助信息!E:E,辅助信息!G:G=G7099)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_xlfn._xlws.FILTER(辅助信息!E:E,辅助信息!G:G=G7100)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_xlfn._xlws.FILTER(辅助信息!E:E,辅助信息!G:G=G7101)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_xlfn._xlws.FILTER(辅助信息!E:E,辅助信息!G:G=G7102)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_xlfn._xlws.FILTER(辅助信息!E:E,辅助信息!G:G=G7103)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_xlfn._xlws.FILTER(辅助信息!E:E,辅助信息!G:G=G7104)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_xlfn._xlws.FILTER(辅助信息!E:E,辅助信息!G:G=G7105)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_xlfn._xlws.FILTER(辅助信息!E:E,辅助信息!G:G=G7106)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_xlfn._xlws.FILTER(辅助信息!E:E,辅助信息!G:G=G7107)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_xlfn._xlws.FILTER(辅助信息!E:E,辅助信息!G:G=G7108)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_xlfn._xlws.FILTER(辅助信息!E:E,辅助信息!G:G=G7109)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_xlfn._xlws.FILTER(辅助信息!E:E,辅助信息!G:G=G7110)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_xlfn._xlws.FILTER(辅助信息!E:E,辅助信息!G:G=G7111)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_xlfn._xlws.FILTER(辅助信息!E:E,辅助信息!G:G=G7112)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_xlfn._xlws.FILTER(辅助信息!E:E,辅助信息!G:G=G7113)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_xlfn._xlws.FILTER(辅助信息!E:E,辅助信息!G:G=G7114)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_xlfn._xlws.FILTER(辅助信息!E:E,辅助信息!G:G=G7115)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_xlfn._xlws.FILTER(辅助信息!E:E,辅助信息!G:G=G7116)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_xlfn._xlws.FILTER(辅助信息!E:E,辅助信息!G:G=G7117)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_xlfn._xlws.FILTER(辅助信息!E:E,辅助信息!G:G=G7118)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_xlfn._xlws.FILTER(辅助信息!E:E,辅助信息!G:G=G7119)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_xlfn._xlws.FILTER(辅助信息!E:E,辅助信息!G:G=G7120)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_xlfn._xlws.FILTER(辅助信息!E:E,辅助信息!G:G=G7121)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_xlfn._xlws.FILTER(辅助信息!E:E,辅助信息!G:G=G7122)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_xlfn._xlws.FILTER(辅助信息!E:E,辅助信息!G:G=G7123)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_xlfn._xlws.FILTER(辅助信息!E:E,辅助信息!G:G=G7124)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_xlfn._xlws.FILTER(辅助信息!E:E,辅助信息!G:G=G7125)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_xlfn._xlws.FILTER(辅助信息!E:E,辅助信息!G:G=G7126)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_xlfn._xlws.FILTER(辅助信息!E:E,辅助信息!G:G=G7127)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_xlfn._xlws.FILTER(辅助信息!E:E,辅助信息!G:G=G7128)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_xlfn._xlws.FILTER(辅助信息!E:E,辅助信息!G:G=G7129)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_xlfn._xlws.FILTER(辅助信息!E:E,辅助信息!G:G=G7130)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_xlfn._xlws.FILTER(辅助信息!E:E,辅助信息!G:G=G7131)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_xlfn._xlws.FILTER(辅助信息!E:E,辅助信息!G:G=G7132)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_xlfn._xlws.FILTER(辅助信息!E:E,辅助信息!G:G=G7133)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_xlfn._xlws.FILTER(辅助信息!E:E,辅助信息!G:G=G7134)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_xlfn._xlws.FILTER(辅助信息!E:E,辅助信息!G:G=G7135)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_xlfn._xlws.FILTER(辅助信息!E:E,辅助信息!G:G=G7136)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_xlfn._xlws.FILTER(辅助信息!E:E,辅助信息!G:G=G7137)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_xlfn._xlws.FILTER(辅助信息!E:E,辅助信息!G:G=G7138)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_xlfn._xlws.FILTER(辅助信息!E:E,辅助信息!G:G=G7139)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_xlfn._xlws.FILTER(辅助信息!E:E,辅助信息!G:G=G7140)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_xlfn._xlws.FILTER(辅助信息!E:E,辅助信息!G:G=G7141)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_xlfn._xlws.FILTER(辅助信息!E:E,辅助信息!G:G=G7142)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_xlfn._xlws.FILTER(辅助信息!E:E,辅助信息!G:G=G7143)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_xlfn._xlws.FILTER(辅助信息!E:E,辅助信息!G:G=G7144)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_xlfn._xlws.FILTER(辅助信息!E:E,辅助信息!G:G=G7145)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_xlfn._xlws.FILTER(辅助信息!E:E,辅助信息!G:G=G7146)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_xlfn._xlws.FILTER(辅助信息!E:E,辅助信息!G:G=G7147)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_xlfn._xlws.FILTER(辅助信息!E:E,辅助信息!G:G=G7148)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_xlfn._xlws.FILTER(辅助信息!E:E,辅助信息!G:G=G7149)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_xlfn._xlws.FILTER(辅助信息!E:E,辅助信息!G:G=G7150)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_xlfn._xlws.FILTER(辅助信息!E:E,辅助信息!G:G=G7151)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_xlfn._xlws.FILTER(辅助信息!E:E,辅助信息!G:G=G7152)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_xlfn._xlws.FILTER(辅助信息!E:E,辅助信息!G:G=G7153)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_xlfn._xlws.FILTER(辅助信息!E:E,辅助信息!G:G=G7154)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_xlfn._xlws.FILTER(辅助信息!E:E,辅助信息!G:G=G7155)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_xlfn._xlws.FILTER(辅助信息!E:E,辅助信息!G:G=G7156)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_xlfn._xlws.FILTER(辅助信息!E:E,辅助信息!G:G=G7157)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_xlfn._xlws.FILTER(辅助信息!E:E,辅助信息!G:G=G7158)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_xlfn._xlws.FILTER(辅助信息!E:E,辅助信息!G:G=G7159)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_xlfn._xlws.FILTER(辅助信息!E:E,辅助信息!G:G=G7160)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_xlfn._xlws.FILTER(辅助信息!E:E,辅助信息!G:G=G7161)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_xlfn._xlws.FILTER(辅助信息!E:E,辅助信息!G:G=G7162)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_xlfn._xlws.FILTER(辅助信息!E:E,辅助信息!G:G=G7163)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_xlfn._xlws.FILTER(辅助信息!E:E,辅助信息!G:G=G7164)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_xlfn._xlws.FILTER(辅助信息!E:E,辅助信息!G:G=G7165)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_xlfn._xlws.FILTER(辅助信息!E:E,辅助信息!G:G=G7166)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_xlfn._xlws.FILTER(辅助信息!E:E,辅助信息!G:G=G7167)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_xlfn._xlws.FILTER(辅助信息!E:E,辅助信息!G:G=G7168)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_xlfn._xlws.FILTER(辅助信息!E:E,辅助信息!G:G=G7169)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_xlfn._xlws.FILTER(辅助信息!E:E,辅助信息!G:G=G7170)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_xlfn._xlws.FILTER(辅助信息!E:E,辅助信息!G:G=G7171)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_xlfn._xlws.FILTER(辅助信息!E:E,辅助信息!G:G=G7172)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_xlfn._xlws.FILTER(辅助信息!E:E,辅助信息!G:G=G7173)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_xlfn._xlws.FILTER(辅助信息!E:E,辅助信息!G:G=G7174)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_xlfn._xlws.FILTER(辅助信息!E:E,辅助信息!G:G=G7175)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_xlfn._xlws.FILTER(辅助信息!E:E,辅助信息!G:G=G7176)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_xlfn._xlws.FILTER(辅助信息!E:E,辅助信息!G:G=G7177)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_xlfn._xlws.FILTER(辅助信息!E:E,辅助信息!G:G=G7178)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_xlfn._xlws.FILTER(辅助信息!E:E,辅助信息!G:G=G7179)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_xlfn._xlws.FILTER(辅助信息!E:E,辅助信息!G:G=G7180)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_xlfn._xlws.FILTER(辅助信息!E:E,辅助信息!G:G=G7181)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_xlfn._xlws.FILTER(辅助信息!E:E,辅助信息!G:G=G7182)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_xlfn._xlws.FILTER(辅助信息!E:E,辅助信息!G:G=G7183)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_xlfn._xlws.FILTER(辅助信息!E:E,辅助信息!G:G=G7184)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_xlfn._xlws.FILTER(辅助信息!E:E,辅助信息!G:G=G7185)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_xlfn._xlws.FILTER(辅助信息!E:E,辅助信息!G:G=G7186)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_xlfn._xlws.FILTER(辅助信息!E:E,辅助信息!G:G=G7187)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_xlfn._xlws.FILTER(辅助信息!E:E,辅助信息!G:G=G7188)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_xlfn._xlws.FILTER(辅助信息!E:E,辅助信息!G:G=G7189)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_xlfn._xlws.FILTER(辅助信息!E:E,辅助信息!G:G=G7190)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_xlfn._xlws.FILTER(辅助信息!E:E,辅助信息!G:G=G7191)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_xlfn._xlws.FILTER(辅助信息!E:E,辅助信息!G:G=G7192)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_xlfn._xlws.FILTER(辅助信息!E:E,辅助信息!G:G=G7193)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_xlfn._xlws.FILTER(辅助信息!E:E,辅助信息!G:G=G7194)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_xlfn._xlws.FILTER(辅助信息!E:E,辅助信息!G:G=G7195)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_xlfn._xlws.FILTER(辅助信息!E:E,辅助信息!G:G=G7196)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_xlfn._xlws.FILTER(辅助信息!E:E,辅助信息!G:G=G7197)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_xlfn._xlws.FILTER(辅助信息!E:E,辅助信息!G:G=G7198)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_xlfn._xlws.FILTER(辅助信息!E:E,辅助信息!G:G=G7199)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_xlfn._xlws.FILTER(辅助信息!E:E,辅助信息!G:G=G7200)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_xlfn._xlws.FILTER(辅助信息!E:E,辅助信息!G:G=G7201)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_xlfn._xlws.FILTER(辅助信息!E:E,辅助信息!G:G=G7202)</f>
        <v>宜宾兴港三江新区长江工业园保障性租赁住房建设项目-土建</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_xlfn._xlws.FILTER(辅助信息!E:E,辅助信息!G:G=G7203)</f>
        <v>宜宾兴港三江新区长江工业园保障性租赁住房建设项目-土建</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_xlfn._xlws.FILTER(辅助信息!E:E,辅助信息!G:G=G7204)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_xlfn._xlws.FILTER(辅助信息!E:E,辅助信息!G:G=G7205)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_xlfn._xlws.FILTER(辅助信息!E:E,辅助信息!G:G=G7206)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_xlfn._xlws.FILTER(辅助信息!E:E,辅助信息!G:G=G7207)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_xlfn._xlws.FILTER(辅助信息!E:E,辅助信息!G:G=G7208)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_xlfn._xlws.FILTER(辅助信息!E:E,辅助信息!G:G=G7209)</f>
        <v>五冶建设龙泉芙蓉花语项目-1,3地块</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_xlfn._xlws.FILTER(辅助信息!E:E,辅助信息!G:G=G7210)</f>
        <v>五冶建设龙泉芙蓉花语项目-1,3地块</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_xlfn._xlws.FILTER(辅助信息!E:E,辅助信息!G:G=G7211)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_xlfn._xlws.FILTER(辅助信息!E:E,辅助信息!G:G=G7212)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_xlfn._xlws.FILTER(辅助信息!E:E,辅助信息!G:G=G7213)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_xlfn._xlws.FILTER(辅助信息!E:E,辅助信息!G:G=G7214)</f>
        <v>宜宾兴港三江新区长江工业园保障性租赁住房建设项目-土建</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_xlfn._xlws.FILTER(辅助信息!E:E,辅助信息!G:G=G7215)</f>
        <v>宜宾兴港三江新区长江工业园保障性租赁住房建设项目-土建</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_xlfn._xlws.FILTER(辅助信息!E:E,辅助信息!G:G=G7216)</f>
        <v>宜宾兴港三江新区长江工业园保障性租赁住房建设项目-土建</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_xlfn._xlws.FILTER(辅助信息!E:E,辅助信息!G:G=G7217)</f>
        <v>宜宾兴港三江新区长江工业园保障性租赁住房建设项目-土建</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_xlfn._xlws.FILTER(辅助信息!E:E,辅助信息!G:G=G7218)</f>
        <v>宜宾兴港三江新区长江工业园保障性租赁住房建设项目-土建</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_xlfn._xlws.FILTER(辅助信息!E:E,辅助信息!G:G=G7219)</f>
        <v>宜宾兴港三江新区长江工业园保障性租赁住房建设项目-土建</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_xlfn._xlws.FILTER(辅助信息!E:E,辅助信息!G:G=G7220)</f>
        <v>宜宾兴港三江新区长江工业园保障性租赁住房建设项目-土建</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_xlfn._xlws.FILTER(辅助信息!E:E,辅助信息!G:G=G7221)</f>
        <v>宜宾兴港三江新区长江工业园保障性租赁住房建设项目-土建</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_xlfn._xlws.FILTER(辅助信息!E:E,辅助信息!G:G=G7222)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_xlfn._xlws.FILTER(辅助信息!E:E,辅助信息!G:G=G7223)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_xlfn._xlws.FILTER(辅助信息!E:E,辅助信息!G:G=G7224)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_xlfn._xlws.FILTER(辅助信息!E:E,辅助信息!G:G=G7225)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_xlfn._xlws.FILTER(辅助信息!E:E,辅助信息!G:G=G7226)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_xlfn._xlws.FILTER(辅助信息!E:E,辅助信息!G:G=G7227)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_xlfn._xlws.FILTER(辅助信息!E:E,辅助信息!G:G=G7228)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_xlfn._xlws.FILTER(辅助信息!E:E,辅助信息!G:G=G7229)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_xlfn._xlws.FILTER(辅助信息!E:E,辅助信息!G:G=G7230)</f>
        <v>商投建工达州中医药科技园-4工区-10号楼</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_xlfn._xlws.FILTER(辅助信息!E:E,辅助信息!G:G=G7231)</f>
        <v>商投建工达州中医药科技园-4工区-10号楼</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_xlfn._xlws.FILTER(辅助信息!E:E,辅助信息!G:G=G7232)</f>
        <v>商投建工达州中医药科技园-4工区-10号楼</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_xlfn._xlws.FILTER(辅助信息!E:E,辅助信息!G:G=G7233)</f>
        <v>商投建工达州中医药科技园-4工区-10号楼</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_xlfn._xlws.FILTER(辅助信息!E:E,辅助信息!G:G=G7234)</f>
        <v>商投建工达州中医药科技园-4工区-10号楼</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_xlfn._xlws.FILTER(辅助信息!E:E,辅助信息!G:G=G7235)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_xlfn._xlws.FILTER(辅助信息!E:E,辅助信息!G:G=G7236)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_xlfn._xlws.FILTER(辅助信息!E:E,辅助信息!G:G=G7237)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_xlfn._xlws.FILTER(辅助信息!E:E,辅助信息!G:G=G7238)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_xlfn._xlws.FILTER(辅助信息!E:E,辅助信息!G:G=G7239)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_xlfn._xlws.FILTER(辅助信息!E:E,辅助信息!G:G=G7240)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_xlfn._xlws.FILTER(辅助信息!E:E,辅助信息!G:G=G7241)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_xlfn._xlws.FILTER(辅助信息!E:E,辅助信息!G:G=G7242)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_xlfn._xlws.FILTER(辅助信息!E:E,辅助信息!G:G=G7243)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_xlfn._xlws.FILTER(辅助信息!E:E,辅助信息!G:G=G7244)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_xlfn._xlws.FILTER(辅助信息!E:E,辅助信息!G:G=G7245)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_xlfn._xlws.FILTER(辅助信息!E:E,辅助信息!G:G=G7246)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_xlfn._xlws.FILTER(辅助信息!E:E,辅助信息!G:G=G7247)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_xlfn._xlws.FILTER(辅助信息!E:E,辅助信息!G:G=G7248)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_xlfn._xlws.FILTER(辅助信息!E:E,辅助信息!G:G=G7249)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_xlfn._xlws.FILTER(辅助信息!E:E,辅助信息!G:G=G7250)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_xlfn._xlws.FILTER(辅助信息!E:E,辅助信息!G:G=G7251)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_xlfn._xlws.FILTER(辅助信息!E:E,辅助信息!G:G=G7252)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_xlfn._xlws.FILTER(辅助信息!E:E,辅助信息!G:G=G7253)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_xlfn._xlws.FILTER(辅助信息!E:E,辅助信息!G:G=G7254)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_xlfn._xlws.FILTER(辅助信息!E:E,辅助信息!G:G=G7255)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_xlfn._xlws.FILTER(辅助信息!E:E,辅助信息!G:G=G7256)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_xlfn._xlws.FILTER(辅助信息!E:E,辅助信息!G:G=G7257)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_xlfn._xlws.FILTER(辅助信息!E:E,辅助信息!G:G=G7258)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_xlfn._xlws.FILTER(辅助信息!E:E,辅助信息!G:G=G7259)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_xlfn._xlws.FILTER(辅助信息!E:E,辅助信息!G:G=G7260)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_xlfn._xlws.FILTER(辅助信息!E:E,辅助信息!G:G=G7261)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_xlfn._xlws.FILTER(辅助信息!E:E,辅助信息!G:G=G7262)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_xlfn._xlws.FILTER(辅助信息!E:E,辅助信息!G:G=G7263)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_xlfn._xlws.FILTER(辅助信息!E:E,辅助信息!G:G=G7264)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_xlfn._xlws.FILTER(辅助信息!E:E,辅助信息!G:G=G7265)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_xlfn._xlws.FILTER(辅助信息!E:E,辅助信息!G:G=G7266)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_xlfn._xlws.FILTER(辅助信息!E:E,辅助信息!G:G=G7267)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_xlfn._xlws.FILTER(辅助信息!E:E,辅助信息!G:G=G7268)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_xlfn._xlws.FILTER(辅助信息!E:E,辅助信息!G:G=G7269)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_xlfn._xlws.FILTER(辅助信息!E:E,辅助信息!G:G=G7270)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_xlfn._xlws.FILTER(辅助信息!E:E,辅助信息!G:G=G7271)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_xlfn._xlws.FILTER(辅助信息!E:E,辅助信息!G:G=G7272)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_xlfn._xlws.FILTER(辅助信息!E:E,辅助信息!G:G=G7273)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_xlfn._xlws.FILTER(辅助信息!E:E,辅助信息!G:G=G7274)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_xlfn._xlws.FILTER(辅助信息!E:E,辅助信息!G:G=G7275)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_xlfn._xlws.FILTER(辅助信息!E:E,辅助信息!G:G=G7276)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_xlfn._xlws.FILTER(辅助信息!E:E,辅助信息!G:G=G7277)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_xlfn._xlws.FILTER(辅助信息!E:E,辅助信息!G:G=G7278)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_xlfn._xlws.FILTER(辅助信息!E:E,辅助信息!G:G=G7279)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_xlfn._xlws.FILTER(辅助信息!E:E,辅助信息!G:G=G7280)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_xlfn._xlws.FILTER(辅助信息!E:E,辅助信息!G:G=G7281)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_xlfn._xlws.FILTER(辅助信息!E:E,辅助信息!G:G=G7282)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_xlfn._xlws.FILTER(辅助信息!E:E,辅助信息!G:G=G7283)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_xlfn._xlws.FILTER(辅助信息!E:E,辅助信息!G:G=G7284)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_xlfn._xlws.FILTER(辅助信息!E:E,辅助信息!G:G=G7285)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_xlfn._xlws.FILTER(辅助信息!E:E,辅助信息!G:G=G7286)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_xlfn._xlws.FILTER(辅助信息!E:E,辅助信息!G:G=G7287)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_xlfn._xlws.FILTER(辅助信息!E:E,辅助信息!G:G=G7288)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_xlfn._xlws.FILTER(辅助信息!E:E,辅助信息!G:G=G7289)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_xlfn._xlws.FILTER(辅助信息!E:E,辅助信息!G:G=G7290)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_xlfn._xlws.FILTER(辅助信息!E:E,辅助信息!G:G=G7291)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_xlfn._xlws.FILTER(辅助信息!E:E,辅助信息!G:G=G7292)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_xlfn._xlws.FILTER(辅助信息!E:E,辅助信息!G:G=G7293)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_xlfn._xlws.FILTER(辅助信息!E:E,辅助信息!G:G=G7294)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_xlfn._xlws.FILTER(辅助信息!E:E,辅助信息!G:G=G7295)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_xlfn._xlws.FILTER(辅助信息!E:E,辅助信息!G:G=G7296)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_xlfn._xlws.FILTER(辅助信息!E:E,辅助信息!G:G=G7297)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_xlfn._xlws.FILTER(辅助信息!E:E,辅助信息!G:G=G7298)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_xlfn._xlws.FILTER(辅助信息!E:E,辅助信息!G:G=G7299)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_xlfn._xlws.FILTER(辅助信息!E:E,辅助信息!G:G=G7300)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_xlfn._xlws.FILTER(辅助信息!E:E,辅助信息!G:G=G7301)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_xlfn._xlws.FILTER(辅助信息!E:E,辅助信息!G:G=G7302)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_xlfn._xlws.FILTER(辅助信息!E:E,辅助信息!G:G=G7303)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_xlfn._xlws.FILTER(辅助信息!E:E,辅助信息!G:G=G7304)</f>
        <v>宜宾兴港三江新区长江工业园保障性租赁住房建设项目-土建</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_xlfn._xlws.FILTER(辅助信息!E:E,辅助信息!G:G=G7305)</f>
        <v>宜宾兴港三江新区长江工业园保障性租赁住房建设项目-土建</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_xlfn._xlws.FILTER(辅助信息!E:E,辅助信息!G:G=G7306)</f>
        <v>宜宾兴港三江新区长江工业园保障性租赁住房建设项目-土建</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_xlfn._xlws.FILTER(辅助信息!E:E,辅助信息!G:G=G7307)</f>
        <v>宜宾兴港三江新区长江工业园保障性租赁住房建设项目-土建</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_xlfn._xlws.FILTER(辅助信息!E:E,辅助信息!G:G=G7308)</f>
        <v>宜宾兴港三江新区长江工业园保障性租赁住房建设项目-土建</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_xlfn._xlws.FILTER(辅助信息!E:E,辅助信息!G:G=G7309)</f>
        <v>宜宾兴港三江新区长江工业园保障性租赁住房建设项目-土建</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_xlfn._xlws.FILTER(辅助信息!E:E,辅助信息!G:G=G7310)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_xlfn._xlws.FILTER(辅助信息!E:E,辅助信息!G:G=G7311)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_xlfn._xlws.FILTER(辅助信息!E:E,辅助信息!G:G=G7312)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_xlfn._xlws.FILTER(辅助信息!E:E,辅助信息!G:G=G7313)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_xlfn._xlws.FILTER(辅助信息!E:E,辅助信息!G:G=G7314)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_xlfn._xlws.FILTER(辅助信息!E:E,辅助信息!G:G=G7315)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_xlfn._xlws.FILTER(辅助信息!E:E,辅助信息!G:G=G7316)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_xlfn._xlws.FILTER(辅助信息!E:E,辅助信息!G:G=G7317)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_xlfn._xlws.FILTER(辅助信息!E:E,辅助信息!G:G=G7318)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_xlfn._xlws.FILTER(辅助信息!E:E,辅助信息!G:G=G7319)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_xlfn._xlws.FILTER(辅助信息!E:E,辅助信息!G:G=G7320)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_xlfn._xlws.FILTER(辅助信息!E:E,辅助信息!G:G=G7321)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_xlfn._xlws.FILTER(辅助信息!E:E,辅助信息!G:G=G7322)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_xlfn._xlws.FILTER(辅助信息!E:E,辅助信息!G:G=G7323)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_xlfn._xlws.FILTER(辅助信息!E:E,辅助信息!G:G=G7324)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_xlfn._xlws.FILTER(辅助信息!E:E,辅助信息!G:G=G7325)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_xlfn._xlws.FILTER(辅助信息!E:E,辅助信息!G:G=G7326)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_xlfn._xlws.FILTER(辅助信息!E:E,辅助信息!G:G=G7327)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_xlfn._xlws.FILTER(辅助信息!E:E,辅助信息!G:G=G7328)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_xlfn._xlws.FILTER(辅助信息!E:E,辅助信息!G:G=G7329)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_xlfn._xlws.FILTER(辅助信息!E:E,辅助信息!G:G=G7330)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_xlfn._xlws.FILTER(辅助信息!E:E,辅助信息!G:G=G7331)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_xlfn._xlws.FILTER(辅助信息!E:E,辅助信息!G:G=G7332)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_xlfn._xlws.FILTER(辅助信息!E:E,辅助信息!G:G=G7333)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_xlfn._xlws.FILTER(辅助信息!E:E,辅助信息!G:G=G7334)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_xlfn._xlws.FILTER(辅助信息!E:E,辅助信息!G:G=G7335)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_xlfn._xlws.FILTER(辅助信息!E:E,辅助信息!G:G=G7336)</f>
        <v>商投建工达州中医药科技园-4工区-9号楼</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_xlfn._xlws.FILTER(辅助信息!E:E,辅助信息!G:G=G7337)</f>
        <v>商投建工达州中医药科技园-4工区-9号楼</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_xlfn._xlws.FILTER(辅助信息!E:E,辅助信息!G:G=G7338)</f>
        <v>商投建工达州中医药科技园-4工区-9号楼</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_xlfn._xlws.FILTER(辅助信息!E:E,辅助信息!G:G=G7339)</f>
        <v>商投建工达州中医药科技园-4工区-9号楼</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_xlfn._xlws.FILTER(辅助信息!E:E,辅助信息!G:G=G7340)</f>
        <v>商投建工达州中医药科技园-4工区-10号楼</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_xlfn._xlws.FILTER(辅助信息!E:E,辅助信息!G:G=G7341)</f>
        <v>商投建工达州中医药科技园-4工区-10号楼</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_xlfn._xlws.FILTER(辅助信息!E:E,辅助信息!G:G=G7342)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_xlfn._xlws.FILTER(辅助信息!E:E,辅助信息!G:G=G7343)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_xlfn._xlws.FILTER(辅助信息!E:E,辅助信息!G:G=G7344)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_xlfn._xlws.FILTER(辅助信息!E:E,辅助信息!G:G=G7345)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_xlfn._xlws.FILTER(辅助信息!E:E,辅助信息!G:G=G7346)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_xlfn._xlws.FILTER(辅助信息!E:E,辅助信息!G:G=G7347)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_xlfn._xlws.FILTER(辅助信息!E:E,辅助信息!G:G=G7348)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_xlfn._xlws.FILTER(辅助信息!E:E,辅助信息!G:G=G7349)</f>
        <v>宜宾兴港三江新区长江工业园保障性租赁住房建设项目-土建</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_xlfn._xlws.FILTER(辅助信息!E:E,辅助信息!G:G=G7350)</f>
        <v>宜宾兴港三江新区长江工业园保障性租赁住房建设项目-土建</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_xlfn._xlws.FILTER(辅助信息!E:E,辅助信息!G:G=G7351)</f>
        <v>宜宾兴港三江新区长江工业园保障性租赁住房建设项目-土建</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_xlfn._xlws.FILTER(辅助信息!E:E,辅助信息!G:G=G7352)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_xlfn._xlws.FILTER(辅助信息!E:E,辅助信息!G:G=G7353)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_xlfn._xlws.FILTER(辅助信息!E:E,辅助信息!G:G=G7354)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_xlfn._xlws.FILTER(辅助信息!E:E,辅助信息!G:G=G7355)</f>
        <v>宜宾兴港三江新区长江工业园保障性租赁住房建设项目-土建</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_xlfn._xlws.FILTER(辅助信息!E:E,辅助信息!G:G=G7356)</f>
        <v>宜宾兴港三江新区长江工业园保障性租赁住房建设项目-土建</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_xlfn._xlws.FILTER(辅助信息!E:E,辅助信息!G:G=G7357)</f>
        <v>宜宾兴港三江新区长江工业园保障性租赁住房建设项目-土建</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_xlfn._xlws.FILTER(辅助信息!E:E,辅助信息!G:G=G7358)</f>
        <v>宜宾兴港三江新区长江工业园保障性租赁住房建设项目-土建</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_xlfn._xlws.FILTER(辅助信息!E:E,辅助信息!G:G=G7359)</f>
        <v>宜宾兴港三江新区长江工业园保障性租赁住房建设项目-土建</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_xlfn._xlws.FILTER(辅助信息!E:E,辅助信息!G:G=G7360)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_xlfn._xlws.FILTER(辅助信息!E:E,辅助信息!G:G=G7361)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_xlfn._xlws.FILTER(辅助信息!E:E,辅助信息!G:G=G7362)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_xlfn._xlws.FILTER(辅助信息!E:E,辅助信息!G:G=G7363)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_xlfn._xlws.FILTER(辅助信息!E:E,辅助信息!G:G=G7364)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_xlfn._xlws.FILTER(辅助信息!E:E,辅助信息!G:G=G7365)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_xlfn._xlws.FILTER(辅助信息!E:E,辅助信息!G:G=G7366)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_xlfn._xlws.FILTER(辅助信息!E:E,辅助信息!G:G=G7367)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_xlfn._xlws.FILTER(辅助信息!E:E,辅助信息!G:G=G7368)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_xlfn._xlws.FILTER(辅助信息!E:E,辅助信息!G:G=G7369)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_xlfn._xlws.FILTER(辅助信息!E:E,辅助信息!G:G=G7370)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_xlfn._xlws.FILTER(辅助信息!E:E,辅助信息!G:G=G7371)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_xlfn._xlws.FILTER(辅助信息!E:E,辅助信息!G:G=G7372)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_xlfn._xlws.FILTER(辅助信息!E:E,辅助信息!G:G=G7373)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_xlfn._xlws.FILTER(辅助信息!E:E,辅助信息!G:G=G7374)</f>
        <v>宜宾兴港三江新区长江工业园保障性租赁住房建设项目-土建</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_xlfn._xlws.FILTER(辅助信息!E:E,辅助信息!G:G=G7375)</f>
        <v>宜宾兴港三江新区长江工业园保障性租赁住房建设项目-土建</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_xlfn._xlws.FILTER(辅助信息!E:E,辅助信息!G:G=G7376)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_xlfn._xlws.FILTER(辅助信息!E:E,辅助信息!G:G=G7377)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_xlfn._xlws.FILTER(辅助信息!E:E,辅助信息!G:G=G7378)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_xlfn._xlws.FILTER(辅助信息!E:E,辅助信息!G:G=G7379)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_xlfn._xlws.FILTER(辅助信息!E:E,辅助信息!G:G=G7380)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_xlfn._xlws.FILTER(辅助信息!E:E,辅助信息!G:G=G7381)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_xlfn._xlws.FILTER(辅助信息!E:E,辅助信息!G:G=G7382)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_xlfn._xlws.FILTER(辅助信息!E:E,辅助信息!G:G=G7383)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_xlfn._xlws.FILTER(辅助信息!E:E,辅助信息!G:G=G7384)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_xlfn._xlws.FILTER(辅助信息!E:E,辅助信息!G:G=G7385)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_xlfn._xlws.FILTER(辅助信息!E:E,辅助信息!G:G=G7386)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_xlfn._xlws.FILTER(辅助信息!E:E,辅助信息!G:G=G7387)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_xlfn._xlws.FILTER(辅助信息!E:E,辅助信息!G:G=G7388)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_xlfn._xlws.FILTER(辅助信息!E:E,辅助信息!G:G=G7389)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_xlfn._xlws.FILTER(辅助信息!E:E,辅助信息!G:G=G7390)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_xlfn._xlws.FILTER(辅助信息!E:E,辅助信息!G:G=G7391)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_xlfn._xlws.FILTER(辅助信息!E:E,辅助信息!G:G=G7392)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_xlfn._xlws.FILTER(辅助信息!E:E,辅助信息!G:G=G7393)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_xlfn._xlws.FILTER(辅助信息!E:E,辅助信息!G:G=G7394)</f>
        <v>商投建工达州中医药科技园-4工区-9号楼</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_xlfn._xlws.FILTER(辅助信息!E:E,辅助信息!G:G=G7395)</f>
        <v>武汉电气化局成达万高铁强电项目-渠县</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_xlfn._xlws.FILTER(辅助信息!E:E,辅助信息!G:G=G7396)</f>
        <v>武汉电气化局成达万高铁强电项目-渠县</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_xlfn._xlws.FILTER(辅助信息!E:E,辅助信息!G:G=G7397)</f>
        <v>武汉电气化局成达万高铁强电项目-渠县</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_xlfn._xlws.FILTER(辅助信息!E:E,辅助信息!G:G=G7398)</f>
        <v>武汉电气化局成达万高铁强电项目-渠县</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_xlfn._xlws.FILTER(辅助信息!E:E,辅助信息!G:G=G7399)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_xlfn._xlws.FILTER(辅助信息!E:E,辅助信息!G:G=G7400)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_xlfn._xlws.FILTER(辅助信息!E:E,辅助信息!G:G=G7401)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_xlfn._xlws.FILTER(辅助信息!E:E,辅助信息!G:G=G7402)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_xlfn._xlws.FILTER(辅助信息!E:E,辅助信息!G:G=G7403)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_xlfn._xlws.FILTER(辅助信息!E:E,辅助信息!G:G=G7404)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_xlfn._xlws.FILTER(辅助信息!E:E,辅助信息!G:G=G7405)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_xlfn._xlws.FILTER(辅助信息!E:E,辅助信息!G:G=G7406)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_xlfn._xlws.FILTER(辅助信息!E:E,辅助信息!G:G=G7407)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_xlfn._xlws.FILTER(辅助信息!E:E,辅助信息!G:G=G7408)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_xlfn._xlws.FILTER(辅助信息!E:E,辅助信息!G:G=G7409)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_xlfn._xlws.FILTER(辅助信息!E:E,辅助信息!G:G=G7410)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_xlfn._xlws.FILTER(辅助信息!E:E,辅助信息!G:G=G7411)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_xlfn._xlws.FILTER(辅助信息!E:E,辅助信息!G:G=G7412)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_xlfn._xlws.FILTER(辅助信息!E:E,辅助信息!G:G=G7413)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_xlfn._xlws.FILTER(辅助信息!E:E,辅助信息!G:G=G7414)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_xlfn._xlws.FILTER(辅助信息!E:E,辅助信息!G:G=G7415)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_xlfn._xlws.FILTER(辅助信息!E:E,辅助信息!G:G=G7416)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_xlfn._xlws.FILTER(辅助信息!E:E,辅助信息!G:G=G7417)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_xlfn._xlws.FILTER(辅助信息!E:E,辅助信息!G:G=G7418)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_xlfn._xlws.FILTER(辅助信息!E:E,辅助信息!G:G=G7419)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_xlfn._xlws.FILTER(辅助信息!E:E,辅助信息!G:G=G7420)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_xlfn._xlws.FILTER(辅助信息!E:E,辅助信息!G:G=G7421)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_xlfn._xlws.FILTER(辅助信息!E:E,辅助信息!G:G=G7422)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_xlfn._xlws.FILTER(辅助信息!E:E,辅助信息!G:G=G7423)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_xlfn._xlws.FILTER(辅助信息!E:E,辅助信息!G:G=G7424)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_xlfn._xlws.FILTER(辅助信息!E:E,辅助信息!G:G=G7425)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_xlfn._xlws.FILTER(辅助信息!E:E,辅助信息!G:G=G7426)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_xlfn._xlws.FILTER(辅助信息!E:E,辅助信息!G:G=G7427)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_xlfn._xlws.FILTER(辅助信息!E:E,辅助信息!G:G=G7428)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_xlfn._xlws.FILTER(辅助信息!E:E,辅助信息!G:G=G7429)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_xlfn._xlws.FILTER(辅助信息!E:E,辅助信息!G:G=G7430)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_xlfn._xlws.FILTER(辅助信息!E:E,辅助信息!G:G=G7431)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_xlfn._xlws.FILTER(辅助信息!E:E,辅助信息!G:G=G7432)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_xlfn._xlws.FILTER(辅助信息!E:E,辅助信息!G:G=G7433)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_xlfn._xlws.FILTER(辅助信息!E:E,辅助信息!G:G=G7434)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_xlfn._xlws.FILTER(辅助信息!E:E,辅助信息!G:G=G7435)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_xlfn._xlws.FILTER(辅助信息!E:E,辅助信息!G:G=G7436)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_xlfn._xlws.FILTER(辅助信息!E:E,辅助信息!G:G=G7437)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_xlfn._xlws.FILTER(辅助信息!E:E,辅助信息!G:G=G7438)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_xlfn._xlws.FILTER(辅助信息!E:E,辅助信息!G:G=G7439)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_xlfn._xlws.FILTER(辅助信息!E:E,辅助信息!G:G=G7440)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_xlfn._xlws.FILTER(辅助信息!E:E,辅助信息!G:G=G7441)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_xlfn._xlws.FILTER(辅助信息!E:E,辅助信息!G:G=G7442)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_xlfn._xlws.FILTER(辅助信息!E:E,辅助信息!G:G=G7443)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_xlfn._xlws.FILTER(辅助信息!E:E,辅助信息!G:G=G7444)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_xlfn._xlws.FILTER(辅助信息!E:E,辅助信息!G:G=G7445)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_xlfn._xlws.FILTER(辅助信息!E:E,辅助信息!G:G=G7446)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_xlfn._xlws.FILTER(辅助信息!E:E,辅助信息!G:G=G7447)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_xlfn._xlws.FILTER(辅助信息!E:E,辅助信息!G:G=G7448)</f>
        <v>四川商建-射洪城乡一体化项目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_xlfn._xlws.FILTER(辅助信息!E:E,辅助信息!G:G=G7449)</f>
        <v>四川商建-射洪城乡一体化项目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_xlfn._xlws.FILTER(辅助信息!E:E,辅助信息!G:G=G7450)</f>
        <v>商投建工达州中医药科技园-4工区-9号楼</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_xlfn._xlws.FILTER(辅助信息!E:E,辅助信息!G:G=G7451)</f>
        <v>商投建工达州中医药科技园-4工区-9号楼</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_xlfn._xlws.FILTER(辅助信息!E:E,辅助信息!G:G=G7452)</f>
        <v>武汉电气化局成达万高铁强电项目-达州主城区</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_xlfn._xlws.FILTER(辅助信息!E:E,辅助信息!G:G=G7453)</f>
        <v>武汉电气化局成达万高铁强电项目-达州主城区</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_xlfn._xlws.FILTER(辅助信息!E:E,辅助信息!G:G=G7454)</f>
        <v>武汉电气化局成达万高铁强电项目-达州主城区</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_xlfn._xlws.FILTER(辅助信息!E:E,辅助信息!G:G=G7455)</f>
        <v>武汉电气化局成达万高铁强电项目-达州主城区</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_xlfn._xlws.FILTER(辅助信息!E:E,辅助信息!G:G=G7456)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_xlfn._xlws.FILTER(辅助信息!E:E,辅助信息!G:G=G7457)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_xlfn._xlws.FILTER(辅助信息!E:E,辅助信息!G:G=G7458)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_xlfn._xlws.FILTER(辅助信息!E:E,辅助信息!G:G=G7459)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_xlfn._xlws.FILTER(辅助信息!E:E,辅助信息!G:G=G7460)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_xlfn._xlws.FILTER(辅助信息!E:E,辅助信息!G:G=G7461)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_xlfn._xlws.FILTER(辅助信息!E:E,辅助信息!G:G=G7462)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_xlfn._xlws.FILTER(辅助信息!E:E,辅助信息!G:G=G7463)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_xlfn._xlws.FILTER(辅助信息!E:E,辅助信息!G:G=G7464)</f>
        <v>五冶建设龙泉芙蓉花语项目-1,3地块</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_xlfn._xlws.FILTER(辅助信息!E:E,辅助信息!G:G=G7465)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_xlfn._xlws.FILTER(辅助信息!E:E,辅助信息!G:G=G7466)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_xlfn._xlws.FILTER(辅助信息!E:E,辅助信息!G:G=G7467)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_xlfn._xlws.FILTER(辅助信息!E:E,辅助信息!G:G=G7468)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_xlfn._xlws.FILTER(辅助信息!E:E,辅助信息!G:G=G7469)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_xlfn._xlws.FILTER(辅助信息!E:E,辅助信息!G:G=G7470)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_xlfn._xlws.FILTER(辅助信息!E:E,辅助信息!G:G=G7471)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_xlfn._xlws.FILTER(辅助信息!E:E,辅助信息!G:G=G7472)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_xlfn._xlws.FILTER(辅助信息!E:E,辅助信息!G:G=G7473)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_xlfn._xlws.FILTER(辅助信息!E:E,辅助信息!G:G=G7474)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_xlfn._xlws.FILTER(辅助信息!E:E,辅助信息!G:G=G7475)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_xlfn._xlws.FILTER(辅助信息!E:E,辅助信息!G:G=G7476)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_xlfn._xlws.FILTER(辅助信息!E:E,辅助信息!G:G=G7477)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_xlfn._xlws.FILTER(辅助信息!E:E,辅助信息!G:G=G7478)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_xlfn._xlws.FILTER(辅助信息!E:E,辅助信息!G:G=G7479)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_xlfn._xlws.FILTER(辅助信息!E:E,辅助信息!G:G=G7480)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_xlfn._xlws.FILTER(辅助信息!E:E,辅助信息!G:G=G7481)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_xlfn._xlws.FILTER(辅助信息!E:E,辅助信息!G:G=G7482)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_xlfn._xlws.FILTER(辅助信息!E:E,辅助信息!G:G=G7483)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_xlfn._xlws.FILTER(辅助信息!E:E,辅助信息!G:G=G7484)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_xlfn._xlws.FILTER(辅助信息!E:E,辅助信息!G:G=G7485)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_xlfn._xlws.FILTER(辅助信息!E:E,辅助信息!G:G=G7486)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_xlfn._xlws.FILTER(辅助信息!E:E,辅助信息!G:G=G7487)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_xlfn._xlws.FILTER(辅助信息!E:E,辅助信息!G:G=G7488)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_xlfn._xlws.FILTER(辅助信息!E:E,辅助信息!G:G=G7489)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_xlfn._xlws.FILTER(辅助信息!E:E,辅助信息!G:G=G7490)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_xlfn._xlws.FILTER(辅助信息!E:E,辅助信息!G:G=G7491)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_xlfn._xlws.FILTER(辅助信息!E:E,辅助信息!G:G=G7492)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_xlfn._xlws.FILTER(辅助信息!E:E,辅助信息!G:G=G7493)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_xlfn._xlws.FILTER(辅助信息!E:E,辅助信息!G:G=G7494)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_xlfn._xlws.FILTER(辅助信息!E:E,辅助信息!G:G=G7495)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_xlfn._xlws.FILTER(辅助信息!E:E,辅助信息!G:G=G7496)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_xlfn._xlws.FILTER(辅助信息!E:E,辅助信息!G:G=G7497)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_xlfn._xlws.FILTER(辅助信息!E:E,辅助信息!G:G=G7498)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_xlfn._xlws.FILTER(辅助信息!E:E,辅助信息!G:G=G7499)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_xlfn._xlws.FILTER(辅助信息!E:E,辅助信息!G:G=G7500)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_xlfn._xlws.FILTER(辅助信息!E:E,辅助信息!G:G=G7501)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_xlfn._xlws.FILTER(辅助信息!E:E,辅助信息!G:G=G7502)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_xlfn._xlws.FILTER(辅助信息!E:E,辅助信息!G:G=G7503)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_xlfn._xlws.FILTER(辅助信息!E:E,辅助信息!G:G=G7504)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_xlfn._xlws.FILTER(辅助信息!E:E,辅助信息!G:G=G7505)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_xlfn._xlws.FILTER(辅助信息!E:E,辅助信息!G:G=G7506)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_xlfn._xlws.FILTER(辅助信息!E:E,辅助信息!G:G=G7507)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_xlfn._xlws.FILTER(辅助信息!E:E,辅助信息!G:G=G7508)</f>
        <v>商投建工达州中医药科技园-4工区-10号楼</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_xlfn._xlws.FILTER(辅助信息!E:E,辅助信息!G:G=G7509)</f>
        <v>商投建工达州中医药科技园-4工区-10号楼</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_xlfn._xlws.FILTER(辅助信息!E:E,辅助信息!G:G=G7510)</f>
        <v>商投建工达州中医药科技园-4工区-10号楼</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_xlfn._xlws.FILTER(辅助信息!E:E,辅助信息!G:G=G7511)</f>
        <v>商投建工达州中医药科技园-4工区-10号楼</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_xlfn._xlws.FILTER(辅助信息!E:E,辅助信息!G:G=G7512)</f>
        <v>商投建工达州中医药科技园-4工区-10号楼</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_xlfn._xlws.FILTER(辅助信息!E:E,辅助信息!G:G=G7513)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_xlfn._xlws.FILTER(辅助信息!E:E,辅助信息!G:G=G7514)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_xlfn._xlws.FILTER(辅助信息!E:E,辅助信息!G:G=G7515)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_xlfn._xlws.FILTER(辅助信息!E:E,辅助信息!G:G=G7516)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_xlfn._xlws.FILTER(辅助信息!E:E,辅助信息!G:G=G7517)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_xlfn._xlws.FILTER(辅助信息!E:E,辅助信息!G:G=G7518)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_xlfn._xlws.FILTER(辅助信息!E:E,辅助信息!G:G=G7519)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_xlfn._xlws.FILTER(辅助信息!E:E,辅助信息!G:G=G7520)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_xlfn._xlws.FILTER(辅助信息!E:E,辅助信息!G:G=G7521)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_xlfn._xlws.FILTER(辅助信息!E:E,辅助信息!G:G=G7522)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_xlfn._xlws.FILTER(辅助信息!E:E,辅助信息!G:G=G7523)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_xlfn._xlws.FILTER(辅助信息!E:E,辅助信息!G:G=G7524)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_xlfn._xlws.FILTER(辅助信息!E:E,辅助信息!G:G=G7525)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_xlfn._xlws.FILTER(辅助信息!E:E,辅助信息!G:G=G7526)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_xlfn._xlws.FILTER(辅助信息!E:E,辅助信息!G:G=G7527)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_xlfn._xlws.FILTER(辅助信息!E:E,辅助信息!G:G=G7528)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_xlfn._xlws.FILTER(辅助信息!E:E,辅助信息!G:G=G7529)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_xlfn._xlws.FILTER(辅助信息!E:E,辅助信息!G:G=G7530)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_xlfn._xlws.FILTER(辅助信息!E:E,辅助信息!G:G=G7531)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_xlfn._xlws.FILTER(辅助信息!E:E,辅助信息!G:G=G7532)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_xlfn._xlws.FILTER(辅助信息!E:E,辅助信息!G:G=G7533)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_xlfn._xlws.FILTER(辅助信息!E:E,辅助信息!G:G=G7534)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_xlfn._xlws.FILTER(辅助信息!E:E,辅助信息!G:G=G7535)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_xlfn._xlws.FILTER(辅助信息!E:E,辅助信息!G:G=G7536)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_xlfn._xlws.FILTER(辅助信息!E:E,辅助信息!G:G=G7537)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_xlfn._xlws.FILTER(辅助信息!E:E,辅助信息!G:G=G7538)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_xlfn._xlws.FILTER(辅助信息!E:E,辅助信息!G:G=G7539)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_xlfn._xlws.FILTER(辅助信息!E:E,辅助信息!G:G=G7540)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_xlfn._xlws.FILTER(辅助信息!E:E,辅助信息!G:G=G7541)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_xlfn._xlws.FILTER(辅助信息!E:E,辅助信息!G:G=G7542)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_xlfn._xlws.FILTER(辅助信息!E:E,辅助信息!G:G=G7543)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_xlfn._xlws.FILTER(辅助信息!E:E,辅助信息!G:G=G7544)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_xlfn._xlws.FILTER(辅助信息!E:E,辅助信息!G:G=G7545)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_xlfn._xlws.FILTER(辅助信息!E:E,辅助信息!G:G=G7546)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_xlfn._xlws.FILTER(辅助信息!E:E,辅助信息!G:G=G7547)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_xlfn._xlws.FILTER(辅助信息!E:E,辅助信息!G:G=G7548)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_xlfn._xlws.FILTER(辅助信息!E:E,辅助信息!G:G=G7549)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_xlfn._xlws.FILTER(辅助信息!E:E,辅助信息!G:G=G7550)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_xlfn._xlws.FILTER(辅助信息!E:E,辅助信息!G:G=G7551)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_xlfn._xlws.FILTER(辅助信息!E:E,辅助信息!G:G=G7552)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_xlfn._xlws.FILTER(辅助信息!E:E,辅助信息!G:G=G7553)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_xlfn._xlws.FILTER(辅助信息!E:E,辅助信息!G:G=G7554)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_xlfn._xlws.FILTER(辅助信息!E:E,辅助信息!G:G=G7555)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_xlfn._xlws.FILTER(辅助信息!E:E,辅助信息!G:G=G7556)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_xlfn._xlws.FILTER(辅助信息!E:E,辅助信息!G:G=G7557)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_xlfn._xlws.FILTER(辅助信息!E:E,辅助信息!G:G=G7558)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_xlfn._xlws.FILTER(辅助信息!E:E,辅助信息!G:G=G7559)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_xlfn._xlws.FILTER(辅助信息!E:E,辅助信息!G:G=G7560)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_xlfn._xlws.FILTER(辅助信息!E:E,辅助信息!G:G=G7561)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_xlfn._xlws.FILTER(辅助信息!E:E,辅助信息!G:G=G7562)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_xlfn._xlws.FILTER(辅助信息!E:E,辅助信息!G:G=G7563)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_xlfn._xlws.FILTER(辅助信息!E:E,辅助信息!G:G=G7564)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_xlfn._xlws.FILTER(辅助信息!E:E,辅助信息!G:G=G7565)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_xlfn._xlws.FILTER(辅助信息!E:E,辅助信息!G:G=G7566)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_xlfn._xlws.FILTER(辅助信息!E:E,辅助信息!G:G=G7567)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_xlfn._xlws.FILTER(辅助信息!E:E,辅助信息!G:G=G7568)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_xlfn._xlws.FILTER(辅助信息!E:E,辅助信息!G:G=G7569)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_xlfn._xlws.FILTER(辅助信息!E:E,辅助信息!G:G=G7570)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_xlfn._xlws.FILTER(辅助信息!E:E,辅助信息!G:G=G7571)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_xlfn._xlws.FILTER(辅助信息!E:E,辅助信息!G:G=G7572)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_xlfn._xlws.FILTER(辅助信息!E:E,辅助信息!G:G=G7573)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_xlfn._xlws.FILTER(辅助信息!E:E,辅助信息!G:G=G7574)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_xlfn._xlws.FILTER(辅助信息!E:E,辅助信息!G:G=G7575)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_xlfn._xlws.FILTER(辅助信息!E:E,辅助信息!G:G=G7576)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_xlfn._xlws.FILTER(辅助信息!E:E,辅助信息!G:G=G7577)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_xlfn._xlws.FILTER(辅助信息!E:E,辅助信息!G:G=G7578)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_xlfn._xlws.FILTER(辅助信息!E:E,辅助信息!G:G=G7579)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_xlfn._xlws.FILTER(辅助信息!E:E,辅助信息!G:G=G7580)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_xlfn._xlws.FILTER(辅助信息!E:E,辅助信息!G:G=G7581)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_xlfn._xlws.FILTER(辅助信息!E:E,辅助信息!G:G=G7582)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_xlfn._xlws.FILTER(辅助信息!E:E,辅助信息!G:G=G7583)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_xlfn._xlws.FILTER(辅助信息!E:E,辅助信息!G:G=G7584)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_xlfn._xlws.FILTER(辅助信息!E:E,辅助信息!G:G=G7585)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_xlfn._xlws.FILTER(辅助信息!E:E,辅助信息!G:G=G7586)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_xlfn._xlws.FILTER(辅助信息!E:E,辅助信息!G:G=G7587)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_xlfn._xlws.FILTER(辅助信息!E:E,辅助信息!G:G=G7588)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_xlfn._xlws.FILTER(辅助信息!E:E,辅助信息!G:G=G7589)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_xlfn._xlws.FILTER(辅助信息!E:E,辅助信息!G:G=G7590)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_xlfn._xlws.FILTER(辅助信息!E:E,辅助信息!G:G=G7591)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_xlfn._xlws.FILTER(辅助信息!E:E,辅助信息!G:G=G7592)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_xlfn._xlws.FILTER(辅助信息!E:E,辅助信息!G:G=G7593)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_xlfn._xlws.FILTER(辅助信息!E:E,辅助信息!G:G=G7594)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_xlfn._xlws.FILTER(辅助信息!E:E,辅助信息!G:G=G7595)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_xlfn._xlws.FILTER(辅助信息!E:E,辅助信息!G:G=G7596)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_xlfn._xlws.FILTER(辅助信息!E:E,辅助信息!G:G=G7597)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_xlfn._xlws.FILTER(辅助信息!E:E,辅助信息!G:G=G7598)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_xlfn._xlws.FILTER(辅助信息!E:E,辅助信息!G:G=G7599)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_xlfn._xlws.FILTER(辅助信息!E:E,辅助信息!G:G=G7600)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_xlfn._xlws.FILTER(辅助信息!E:E,辅助信息!G:G=G7601)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_xlfn._xlws.FILTER(辅助信息!E:E,辅助信息!G:G=G7602)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_xlfn._xlws.FILTER(辅助信息!E:E,辅助信息!G:G=G7603)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_xlfn._xlws.FILTER(辅助信息!E:E,辅助信息!G:G=G7604)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_xlfn._xlws.FILTER(辅助信息!E:E,辅助信息!G:G=G7605)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_xlfn._xlws.FILTER(辅助信息!E:E,辅助信息!G:G=G7606)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_xlfn._xlws.FILTER(辅助信息!E:E,辅助信息!G:G=G7607)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_xlfn._xlws.FILTER(辅助信息!E:E,辅助信息!G:G=G7608)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_xlfn._xlws.FILTER(辅助信息!E:E,辅助信息!G:G=G7609)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_xlfn._xlws.FILTER(辅助信息!E:E,辅助信息!G:G=G7610)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_xlfn._xlws.FILTER(辅助信息!E:E,辅助信息!G:G=G7611)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_xlfn._xlws.FILTER(辅助信息!E:E,辅助信息!G:G=G7612)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_xlfn._xlws.FILTER(辅助信息!E:E,辅助信息!G:G=G7613)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_xlfn._xlws.FILTER(辅助信息!E:E,辅助信息!G:G=G7614)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_xlfn._xlws.FILTER(辅助信息!E:E,辅助信息!G:G=G7615)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_xlfn._xlws.FILTER(辅助信息!E:E,辅助信息!G:G=G7616)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_xlfn._xlws.FILTER(辅助信息!E:E,辅助信息!G:G=G7617)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_xlfn._xlws.FILTER(辅助信息!E:E,辅助信息!G:G=G7618)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_xlfn._xlws.FILTER(辅助信息!E:E,辅助信息!G:G=G7619)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_xlfn._xlws.FILTER(辅助信息!E:E,辅助信息!G:G=G7620)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_xlfn._xlws.FILTER(辅助信息!E:E,辅助信息!G:G=G7621)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_xlfn._xlws.FILTER(辅助信息!E:E,辅助信息!G:G=G7622)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_xlfn._xlws.FILTER(辅助信息!E:E,辅助信息!G:G=G7623)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_xlfn._xlws.FILTER(辅助信息!E:E,辅助信息!G:G=G7624)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_xlfn._xlws.FILTER(辅助信息!E:E,辅助信息!G:G=G7625)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_xlfn._xlws.FILTER(辅助信息!E:E,辅助信息!G:G=G7626)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_xlfn._xlws.FILTER(辅助信息!E:E,辅助信息!G:G=G7627)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_xlfn._xlws.FILTER(辅助信息!E:E,辅助信息!G:G=G7628)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_xlfn._xlws.FILTER(辅助信息!E:E,辅助信息!G:G=G7629)</f>
        <v>宜宾兴港三江新区长江工业园保障性租赁住房建设项目-土建</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_xlfn._xlws.FILTER(辅助信息!E:E,辅助信息!G:G=G7630)</f>
        <v>宜宾兴港三江新区长江工业园保障性租赁住房建设项目-土建</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_xlfn._xlws.FILTER(辅助信息!E:E,辅助信息!G:G=G7631)</f>
        <v>宜宾兴港三江新区长江工业园保障性租赁住房建设项目-土建</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_xlfn._xlws.FILTER(辅助信息!E:E,辅助信息!G:G=G7632)</f>
        <v>宜宾兴港三江新区长江工业园保障性租赁住房建设项目-土建</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_xlfn._xlws.FILTER(辅助信息!E:E,辅助信息!G:G=G7633)</f>
        <v>宜宾兴港三江新区长江工业园保障性租赁住房建设项目-土建</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_xlfn._xlws.FILTER(辅助信息!E:E,辅助信息!G:G=G7634)</f>
        <v>宜宾兴港三江新区长江工业园保障性租赁住房建设项目-土建</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_xlfn._xlws.FILTER(辅助信息!E:E,辅助信息!G:G=G7635)</f>
        <v>宜宾兴港三江新区长江工业园保障性租赁住房建设项目-土建</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_xlfn._xlws.FILTER(辅助信息!E:E,辅助信息!G:G=G7636)</f>
        <v>商投建工达州中医药科技园-4工区-9号楼</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_xlfn._xlws.FILTER(辅助信息!E:E,辅助信息!G:G=G7637)</f>
        <v>商投建工达州中医药科技园-4工区-9号楼</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_xlfn._xlws.FILTER(辅助信息!E:E,辅助信息!G:G=G7638)</f>
        <v>商投建工达州中医药科技园-4工区-9号楼</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_xlfn._xlws.FILTER(辅助信息!E:E,辅助信息!G:G=G7639)</f>
        <v>商投建工达州中医药科技园-1工区</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_xlfn._xlws.FILTER(辅助信息!E:E,辅助信息!G:G=G7640)</f>
        <v>商投建工达州中医药科技园-1工区</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_xlfn._xlws.FILTER(辅助信息!E:E,辅助信息!G:G=G7641)</f>
        <v>商投建工达州中医药科技园-1工区</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_xlfn._xlws.FILTER(辅助信息!E:E,辅助信息!G:G=G7642)</f>
        <v>商投建工达州中医药科技园-1工区</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_xlfn._xlws.FILTER(辅助信息!E:E,辅助信息!G:G=G7643)</f>
        <v>商投建工达州中医药科技园-1工区</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_xlfn._xlws.FILTER(辅助信息!E:E,辅助信息!G:G=G7644)</f>
        <v>商投建工达州中医药科技园-1工区</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_xlfn._xlws.FILTER(辅助信息!E:E,辅助信息!G:G=G7645)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_xlfn._xlws.FILTER(辅助信息!E:E,辅助信息!G:G=G7646)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_xlfn._xlws.FILTER(辅助信息!E:E,辅助信息!G:G=G7647)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_xlfn._xlws.FILTER(辅助信息!E:E,辅助信息!G:G=G7648)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_xlfn._xlws.FILTER(辅助信息!E:E,辅助信息!G:G=G7649)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_xlfn._xlws.FILTER(辅助信息!E:E,辅助信息!G:G=G7650)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_xlfn._xlws.FILTER(辅助信息!E:E,辅助信息!G:G=G7651)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_xlfn._xlws.FILTER(辅助信息!E:E,辅助信息!G:G=G7652)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_xlfn._xlws.FILTER(辅助信息!E:E,辅助信息!G:G=G7653)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_xlfn._xlws.FILTER(辅助信息!E:E,辅助信息!G:G=G7654)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_xlfn._xlws.FILTER(辅助信息!E:E,辅助信息!G:G=G7655)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_xlfn._xlws.FILTER(辅助信息!E:E,辅助信息!G:G=G7656)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_xlfn._xlws.FILTER(辅助信息!E:E,辅助信息!G:G=G7657)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_xlfn._xlws.FILTER(辅助信息!E:E,辅助信息!G:G=G7658)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_xlfn._xlws.FILTER(辅助信息!E:E,辅助信息!G:G=G7659)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_xlfn._xlws.FILTER(辅助信息!E:E,辅助信息!G:G=G7660)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_xlfn._xlws.FILTER(辅助信息!E:E,辅助信息!G:G=G7661)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_xlfn._xlws.FILTER(辅助信息!E:E,辅助信息!G:G=G7662)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_xlfn._xlws.FILTER(辅助信息!E:E,辅助信息!G:G=G7663)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_xlfn._xlws.FILTER(辅助信息!E:E,辅助信息!G:G=G7664)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_xlfn._xlws.FILTER(辅助信息!E:E,辅助信息!G:G=G7665)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_xlfn._xlws.FILTER(辅助信息!E:E,辅助信息!G:G=G7666)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_xlfn._xlws.FILTER(辅助信息!E:E,辅助信息!G:G=G7667)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_xlfn._xlws.FILTER(辅助信息!E:E,辅助信息!G:G=G7668)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_xlfn._xlws.FILTER(辅助信息!E:E,辅助信息!G:G=G7669)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_xlfn._xlws.FILTER(辅助信息!E:E,辅助信息!G:G=G7670)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_xlfn._xlws.FILTER(辅助信息!E:E,辅助信息!G:G=G7671)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_xlfn._xlws.FILTER(辅助信息!E:E,辅助信息!G:G=G7672)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_xlfn._xlws.FILTER(辅助信息!E:E,辅助信息!G:G=G7673)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_xlfn._xlws.FILTER(辅助信息!E:E,辅助信息!G:G=G7674)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_xlfn._xlws.FILTER(辅助信息!E:E,辅助信息!G:G=G7675)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_xlfn._xlws.FILTER(辅助信息!E:E,辅助信息!G:G=G7676)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_xlfn._xlws.FILTER(辅助信息!E:E,辅助信息!G:G=G7677)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_xlfn._xlws.FILTER(辅助信息!E:E,辅助信息!G:G=G7678)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_xlfn._xlws.FILTER(辅助信息!E:E,辅助信息!G:G=G7679)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_xlfn._xlws.FILTER(辅助信息!E:E,辅助信息!G:G=G7680)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_xlfn._xlws.FILTER(辅助信息!E:E,辅助信息!G:G=G7681)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_xlfn._xlws.FILTER(辅助信息!E:E,辅助信息!G:G=G7682)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_xlfn._xlws.FILTER(辅助信息!E:E,辅助信息!G:G=G7683)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_xlfn._xlws.FILTER(辅助信息!E:E,辅助信息!G:G=G7684)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_xlfn._xlws.FILTER(辅助信息!E:E,辅助信息!G:G=G7685)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_xlfn._xlws.FILTER(辅助信息!E:E,辅助信息!G:G=G7686)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_xlfn._xlws.FILTER(辅助信息!E:E,辅助信息!G:G=G7687)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_xlfn._xlws.FILTER(辅助信息!E:E,辅助信息!G:G=G7688)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_xlfn._xlws.FILTER(辅助信息!E:E,辅助信息!G:G=G7689)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_xlfn._xlws.FILTER(辅助信息!E:E,辅助信息!G:G=G7690)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_xlfn._xlws.FILTER(辅助信息!E:E,辅助信息!G:G=G7691)</f>
        <v>宜宾兴港三江新区长江工业园保障性租赁住房建设项目-土建</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_xlfn._xlws.FILTER(辅助信息!E:E,辅助信息!G:G=G7692)</f>
        <v>宜宾兴港三江新区长江工业园保障性租赁住房建设项目-土建</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_xlfn._xlws.FILTER(辅助信息!E:E,辅助信息!G:G=G7693)</f>
        <v>宜宾兴港三江新区长江工业园保障性租赁住房建设项目-土建</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_xlfn._xlws.FILTER(辅助信息!E:E,辅助信息!G:G=G7694)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_xlfn._xlws.FILTER(辅助信息!E:E,辅助信息!G:G=G7695)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_xlfn._xlws.FILTER(辅助信息!E:E,辅助信息!G:G=G7696)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_xlfn._xlws.FILTER(辅助信息!E:E,辅助信息!G:G=G7697)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_xlfn._xlws.FILTER(辅助信息!E:E,辅助信息!G:G=G7698)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_xlfn._xlws.FILTER(辅助信息!E:E,辅助信息!G:G=G7699)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_xlfn._xlws.FILTER(辅助信息!E:E,辅助信息!G:G=G7700)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_xlfn._xlws.FILTER(辅助信息!E:E,辅助信息!G:G=G7701)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_xlfn._xlws.FILTER(辅助信息!E:E,辅助信息!G:G=G7702)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_xlfn._xlws.FILTER(辅助信息!E:E,辅助信息!G:G=G7703)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_xlfn._xlws.FILTER(辅助信息!E:E,辅助信息!G:G=G7704)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_xlfn._xlws.FILTER(辅助信息!E:E,辅助信息!G:G=G7705)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_xlfn._xlws.FILTER(辅助信息!E:E,辅助信息!G:G=G7706)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_xlfn._xlws.FILTER(辅助信息!E:E,辅助信息!G:G=G7707)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_xlfn._xlws.FILTER(辅助信息!E:E,辅助信息!G:G=G7708)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_xlfn._xlws.FILTER(辅助信息!E:E,辅助信息!G:G=G7709)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_xlfn._xlws.FILTER(辅助信息!E:E,辅助信息!G:G=G7710)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_xlfn._xlws.FILTER(辅助信息!E:E,辅助信息!G:G=G7711)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_xlfn._xlws.FILTER(辅助信息!E:E,辅助信息!G:G=G7712)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_xlfn._xlws.FILTER(辅助信息!E:E,辅助信息!G:G=G7713)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_xlfn._xlws.FILTER(辅助信息!E:E,辅助信息!G:G=G7714)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_xlfn._xlws.FILTER(辅助信息!E:E,辅助信息!G:G=G7715)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_xlfn._xlws.FILTER(辅助信息!E:E,辅助信息!G:G=G7716)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_xlfn._xlws.FILTER(辅助信息!E:E,辅助信息!G:G=G7717)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_xlfn._xlws.FILTER(辅助信息!E:E,辅助信息!G:G=G7718)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_xlfn._xlws.FILTER(辅助信息!E:E,辅助信息!G:G=G7719)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_xlfn._xlws.FILTER(辅助信息!E:E,辅助信息!G:G=G7720)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_xlfn._xlws.FILTER(辅助信息!E:E,辅助信息!G:G=G7721)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_xlfn._xlws.FILTER(辅助信息!E:E,辅助信息!G:G=G7722)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_xlfn._xlws.FILTER(辅助信息!E:E,辅助信息!G:G=G7723)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_xlfn._xlws.FILTER(辅助信息!E:E,辅助信息!G:G=G7724)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_xlfn._xlws.FILTER(辅助信息!E:E,辅助信息!G:G=G7725)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_xlfn._xlws.FILTER(辅助信息!E:E,辅助信息!G:G=G7726)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_xlfn._xlws.FILTER(辅助信息!E:E,辅助信息!G:G=G7727)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_xlfn._xlws.FILTER(辅助信息!E:E,辅助信息!G:G=G7728)</f>
        <v>商投建工达州中医药科技园-4工区-9号楼</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_xlfn._xlws.FILTER(辅助信息!E:E,辅助信息!G:G=G7729)</f>
        <v>商投建工达州中医药科技园-4工区-9号楼</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_xlfn._xlws.FILTER(辅助信息!E:E,辅助信息!G:G=G7730)</f>
        <v>商投建工达州中医药科技园-4工区-9号楼</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_xlfn._xlws.FILTER(辅助信息!E:E,辅助信息!G:G=G7731)</f>
        <v>商投建工达州中医药科技园-4工区-10号楼</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_xlfn._xlws.FILTER(辅助信息!E:E,辅助信息!G:G=G7732)</f>
        <v>商投建工达州中医药科技园-4工区-10号楼</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_xlfn._xlws.FILTER(辅助信息!E:E,辅助信息!G:G=G7733)</f>
        <v>商投建工达州中医药科技园-4工区-10号楼</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_xlfn._xlws.FILTER(辅助信息!E:E,辅助信息!G:G=G7734)</f>
        <v>商投建工达州中医药科技园-4工区-10号楼</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_xlfn._xlws.FILTER(辅助信息!E:E,辅助信息!G:G=G7735)</f>
        <v>商投建工达州中医药科技园-4工区-10号楼</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_xlfn._xlws.FILTER(辅助信息!E:E,辅助信息!G:G=G7736)</f>
        <v>商投建工达州中医药科技园-4工区-10号楼</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_xlfn._xlws.FILTER(辅助信息!E:E,辅助信息!G:G=G7737)</f>
        <v>商投建工达州中医药科技园-4工区-10号楼</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_xlfn._xlws.FILTER(辅助信息!E:E,辅助信息!G:G=G7738)</f>
        <v>商投建工达州中医药科技园-1工区</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_xlfn._xlws.FILTER(辅助信息!E:E,辅助信息!G:G=G7739)</f>
        <v>商投建工达州中医药科技园-1工区</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_xlfn._xlws.FILTER(辅助信息!E:E,辅助信息!G:G=G7740)</f>
        <v>商投建工达州中医药科技园-1工区</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_xlfn._xlws.FILTER(辅助信息!E:E,辅助信息!G:G=G7741)</f>
        <v>商投建工达州中医药科技园-1工区</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_xlfn._xlws.FILTER(辅助信息!E:E,辅助信息!G:G=G7742)</f>
        <v>武汉电气化局成达万高铁强电项目-达州主城区-达州南站</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_xlfn._xlws.FILTER(辅助信息!E:E,辅助信息!G:G=G7743)</f>
        <v>武汉电气化局成达万高铁强电项目-达州主城区-达州南站</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_xlfn._xlws.FILTER(辅助信息!E:E,辅助信息!G:G=G7744)</f>
        <v>武汉电气化局成达万高铁强电项目-达州主城区-达州南站</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_xlfn._xlws.FILTER(辅助信息!E:E,辅助信息!G:G=G7745)</f>
        <v>武汉电气化局成达万高铁强电项目-达州主城区-达州南站</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_xlfn._xlws.FILTER(辅助信息!E:E,辅助信息!G:G=G7746)</f>
        <v>武汉电气化局成达万高铁强电项目-达州主城区-达州南站</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_xlfn._xlws.FILTER(辅助信息!E:E,辅助信息!G:G=G7747)</f>
        <v>武汉电气化局成达万高铁强电项目-达州主城区-达州南站</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_xlfn._xlws.FILTER(辅助信息!E:E,辅助信息!G:G=G7748)</f>
        <v>武汉电气化局成达万高铁强电项目-南充营山</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_xlfn._xlws.FILTER(辅助信息!E:E,辅助信息!G:G=G7749)</f>
        <v>武汉电气化局成达万高铁强电项目-南充营山</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_xlfn._xlws.FILTER(辅助信息!E:E,辅助信息!G:G=G7750)</f>
        <v>武汉电气化局成达万高铁强电项目-南充营山</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_xlfn._xlws.FILTER(辅助信息!E:E,辅助信息!G:G=G7751)</f>
        <v>武汉电气化局成达万高铁强电项目-南充营山</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_xlfn._xlws.FILTER(辅助信息!E:E,辅助信息!G:G=G7752)</f>
        <v>武汉电气化局成达万高铁强电项目-南充营山</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_xlfn._xlws.FILTER(辅助信息!E:E,辅助信息!G:G=G7753)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_xlfn._xlws.FILTER(辅助信息!E:E,辅助信息!G:G=G7754)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_xlfn._xlws.FILTER(辅助信息!E:E,辅助信息!G:G=G7755)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_xlfn._xlws.FILTER(辅助信息!E:E,辅助信息!G:G=G7756)</f>
        <v>宜宾兴港三江新区长江工业园保障性租赁住房建设项目-土建</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_xlfn._xlws.FILTER(辅助信息!E:E,辅助信息!G:G=G7757)</f>
        <v>宜宾兴港三江新区长江工业园保障性租赁住房建设项目-土建</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_xlfn._xlws.FILTER(辅助信息!E:E,辅助信息!G:G=G7758)</f>
        <v>宜宾兴港三江新区长江工业园保障性租赁住房建设项目-土建</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_xlfn._xlws.FILTER(辅助信息!E:E,辅助信息!G:G=G7759)</f>
        <v>宜宾兴港三江新区长江工业园保障性租赁住房建设项目-土建</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_xlfn._xlws.FILTER(辅助信息!E:E,辅助信息!G:G=G7760)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_xlfn._xlws.FILTER(辅助信息!E:E,辅助信息!G:G=G7761)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_xlfn._xlws.FILTER(辅助信息!E:E,辅助信息!G:G=G7762)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_xlfn._xlws.FILTER(辅助信息!E:E,辅助信息!G:G=G7763)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_xlfn._xlws.FILTER(辅助信息!E:E,辅助信息!G:G=G7764)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_xlfn._xlws.FILTER(辅助信息!E:E,辅助信息!G:G=G7765)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_xlfn._xlws.FILTER(辅助信息!E:E,辅助信息!G:G=G7766)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_xlfn._xlws.FILTER(辅助信息!E:E,辅助信息!G:G=G7767)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_xlfn._xlws.FILTER(辅助信息!E:E,辅助信息!G:G=G7768)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_xlfn._xlws.FILTER(辅助信息!E:E,辅助信息!G:G=G7769)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_xlfn._xlws.FILTER(辅助信息!E:E,辅助信息!G:G=G7770)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_xlfn._xlws.FILTER(辅助信息!E:E,辅助信息!G:G=G7771)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_xlfn._xlws.FILTER(辅助信息!E:E,辅助信息!G:G=G7772)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_xlfn._xlws.FILTER(辅助信息!E:E,辅助信息!G:G=G7773)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_xlfn._xlws.FILTER(辅助信息!E:E,辅助信息!G:G=G7774)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_xlfn._xlws.FILTER(辅助信息!E:E,辅助信息!G:G=G7775)</f>
        <v>宜宾兴港三江新区长江工业园保障性租赁住房建设项目-土建</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_xlfn._xlws.FILTER(辅助信息!E:E,辅助信息!G:G=G7776)</f>
        <v>宜宾兴港三江新区长江工业园保障性租赁住房建设项目-土建</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_xlfn._xlws.FILTER(辅助信息!E:E,辅助信息!G:G=G7777)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_xlfn._xlws.FILTER(辅助信息!E:E,辅助信息!G:G=G7778)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_xlfn._xlws.FILTER(辅助信息!E:E,辅助信息!G:G=G7779)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_xlfn._xlws.FILTER(辅助信息!E:E,辅助信息!G:G=G7780)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_xlfn._xlws.FILTER(辅助信息!E:E,辅助信息!G:G=G7781)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_xlfn._xlws.FILTER(辅助信息!E:E,辅助信息!G:G=G7782)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_xlfn._xlws.FILTER(辅助信息!E:E,辅助信息!G:G=G7783)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_xlfn._xlws.FILTER(辅助信息!E:E,辅助信息!G:G=G7784)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_xlfn._xlws.FILTER(辅助信息!E:E,辅助信息!G:G=G7785)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_xlfn._xlws.FILTER(辅助信息!E:E,辅助信息!G:G=G7786)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_xlfn._xlws.FILTER(辅助信息!E:E,辅助信息!G:G=G7787)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_xlfn._xlws.FILTER(辅助信息!E:E,辅助信息!G:G=G7788)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_xlfn._xlws.FILTER(辅助信息!E:E,辅助信息!G:G=G7789)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_xlfn._xlws.FILTER(辅助信息!E:E,辅助信息!G:G=G7790)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_xlfn._xlws.FILTER(辅助信息!E:E,辅助信息!G:G=G7791)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_xlfn._xlws.FILTER(辅助信息!E:E,辅助信息!G:G=G7792)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_xlfn._xlws.FILTER(辅助信息!E:E,辅助信息!G:G=G7793)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_xlfn._xlws.FILTER(辅助信息!E:E,辅助信息!G:G=G7794)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_xlfn._xlws.FILTER(辅助信息!E:E,辅助信息!G:G=G7795)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_xlfn._xlws.FILTER(辅助信息!E:E,辅助信息!G:G=G7796)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_xlfn._xlws.FILTER(辅助信息!E:E,辅助信息!G:G=G7797)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_xlfn._xlws.FILTER(辅助信息!E:E,辅助信息!G:G=G7798)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_xlfn._xlws.FILTER(辅助信息!E:E,辅助信息!G:G=G7799)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_xlfn._xlws.FILTER(辅助信息!E:E,辅助信息!G:G=G7800)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_xlfn._xlws.FILTER(辅助信息!E:E,辅助信息!G:G=G7801)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_xlfn._xlws.FILTER(辅助信息!E:E,辅助信息!G:G=G7802)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_xlfn._xlws.FILTER(辅助信息!E:E,辅助信息!G:G=G7803)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_xlfn._xlws.FILTER(辅助信息!E:E,辅助信息!G:G=G7804)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_xlfn._xlws.FILTER(辅助信息!E:E,辅助信息!G:G=G7805)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_xlfn._xlws.FILTER(辅助信息!E:E,辅助信息!G:G=G7806)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_xlfn._xlws.FILTER(辅助信息!E:E,辅助信息!G:G=G7807)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_xlfn._xlws.FILTER(辅助信息!E:E,辅助信息!G:G=G7808)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_xlfn._xlws.FILTER(辅助信息!E:E,辅助信息!G:G=G7809)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_xlfn._xlws.FILTER(辅助信息!E:E,辅助信息!G:G=G7810)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_xlfn._xlws.FILTER(辅助信息!E:E,辅助信息!G:G=G7811)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_xlfn._xlws.FILTER(辅助信息!E:E,辅助信息!G:G=G7812)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_xlfn._xlws.FILTER(辅助信息!E:E,辅助信息!G:G=G7813)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_xlfn._xlws.FILTER(辅助信息!E:E,辅助信息!G:G=G7814)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_xlfn._xlws.FILTER(辅助信息!E:E,辅助信息!G:G=G7815)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_xlfn._xlws.FILTER(辅助信息!E:E,辅助信息!G:G=G7816)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_xlfn._xlws.FILTER(辅助信息!E:E,辅助信息!G:G=G7817)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_xlfn._xlws.FILTER(辅助信息!E:E,辅助信息!G:G=G7818)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_xlfn._xlws.FILTER(辅助信息!E:E,辅助信息!G:G=G7819)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_xlfn._xlws.FILTER(辅助信息!E:E,辅助信息!G:G=G7820)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_xlfn._xlws.FILTER(辅助信息!E:E,辅助信息!G:G=G7821)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_xlfn._xlws.FILTER(辅助信息!E:E,辅助信息!G:G=G7822)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_xlfn._xlws.FILTER(辅助信息!E:E,辅助信息!G:G=G7823)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_xlfn._xlws.FILTER(辅助信息!E:E,辅助信息!G:G=G7824)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_xlfn._xlws.FILTER(辅助信息!E:E,辅助信息!G:G=G7825)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_xlfn._xlws.FILTER(辅助信息!E:E,辅助信息!G:G=G7826)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_xlfn._xlws.FILTER(辅助信息!E:E,辅助信息!G:G=G7827)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_xlfn._xlws.FILTER(辅助信息!E:E,辅助信息!G:G=G7828)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_xlfn._xlws.FILTER(辅助信息!E:E,辅助信息!G:G=G7829)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_xlfn._xlws.FILTER(辅助信息!E:E,辅助信息!G:G=G7830)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_xlfn._xlws.FILTER(辅助信息!E:E,辅助信息!G:G=G7831)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_xlfn._xlws.FILTER(辅助信息!E:E,辅助信息!G:G=G7832)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_xlfn._xlws.FILTER(辅助信息!E:E,辅助信息!G:G=G7833)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_xlfn._xlws.FILTER(辅助信息!E:E,辅助信息!G:G=G7834)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_xlfn._xlws.FILTER(辅助信息!E:E,辅助信息!G:G=G7835)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_xlfn._xlws.FILTER(辅助信息!E:E,辅助信息!G:G=G7836)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_xlfn._xlws.FILTER(辅助信息!E:E,辅助信息!G:G=G7837)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_xlfn._xlws.FILTER(辅助信息!E:E,辅助信息!G:G=G7838)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_xlfn._xlws.FILTER(辅助信息!E:E,辅助信息!G:G=G7839)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_xlfn._xlws.FILTER(辅助信息!E:E,辅助信息!G:G=G7840)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_xlfn._xlws.FILTER(辅助信息!E:E,辅助信息!G:G=G7841)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_xlfn._xlws.FILTER(辅助信息!E:E,辅助信息!G:G=G7842)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_xlfn._xlws.FILTER(辅助信息!E:E,辅助信息!G:G=G7843)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_xlfn._xlws.FILTER(辅助信息!E:E,辅助信息!G:G=G7844)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_xlfn._xlws.FILTER(辅助信息!E:E,辅助信息!G:G=G7845)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_xlfn._xlws.FILTER(辅助信息!E:E,辅助信息!G:G=G7846)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_xlfn._xlws.FILTER(辅助信息!E:E,辅助信息!G:G=G7847)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_xlfn._xlws.FILTER(辅助信息!E:E,辅助信息!G:G=G7848)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_xlfn._xlws.FILTER(辅助信息!E:E,辅助信息!G:G=G7849)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_xlfn._xlws.FILTER(辅助信息!E:E,辅助信息!G:G=G7850)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_xlfn._xlws.FILTER(辅助信息!E:E,辅助信息!G:G=G7851)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_xlfn._xlws.FILTER(辅助信息!E:E,辅助信息!G:G=G7852)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_xlfn._xlws.FILTER(辅助信息!E:E,辅助信息!G:G=G7853)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_xlfn._xlws.FILTER(辅助信息!E:E,辅助信息!G:G=G7854)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_xlfn._xlws.FILTER(辅助信息!E:E,辅助信息!G:G=G7855)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_xlfn._xlws.FILTER(辅助信息!E:E,辅助信息!G:G=G7856)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_xlfn._xlws.FILTER(辅助信息!E:E,辅助信息!G:G=G7857)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_xlfn._xlws.FILTER(辅助信息!E:E,辅助信息!G:G=G7858)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_xlfn._xlws.FILTER(辅助信息!E:E,辅助信息!G:G=G7859)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_xlfn._xlws.FILTER(辅助信息!E:E,辅助信息!G:G=G7860)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_xlfn._xlws.FILTER(辅助信息!E:E,辅助信息!G:G=G7861)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_xlfn._xlws.FILTER(辅助信息!E:E,辅助信息!G:G=G7862)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_xlfn._xlws.FILTER(辅助信息!E:E,辅助信息!G:G=G7863)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_xlfn._xlws.FILTER(辅助信息!E:E,辅助信息!G:G=G7864)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_xlfn._xlws.FILTER(辅助信息!E:E,辅助信息!G:G=G7865)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_xlfn._xlws.FILTER(辅助信息!E:E,辅助信息!G:G=G7866)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_xlfn._xlws.FILTER(辅助信息!E:E,辅助信息!G:G=G7867)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_xlfn._xlws.FILTER(辅助信息!E:E,辅助信息!G:G=G7868)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_xlfn._xlws.FILTER(辅助信息!E:E,辅助信息!G:G=G7869)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_xlfn._xlws.FILTER(辅助信息!E:E,辅助信息!G:G=G7870)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_xlfn._xlws.FILTER(辅助信息!E:E,辅助信息!G:G=G7871)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_xlfn._xlws.FILTER(辅助信息!E:E,辅助信息!G:G=G7872)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_xlfn._xlws.FILTER(辅助信息!E:E,辅助信息!G:G=G7873)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_xlfn._xlws.FILTER(辅助信息!E:E,辅助信息!G:G=G7874)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_xlfn._xlws.FILTER(辅助信息!E:E,辅助信息!G:G=G7875)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_xlfn._xlws.FILTER(辅助信息!E:E,辅助信息!G:G=G7876)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_xlfn._xlws.FILTER(辅助信息!E:E,辅助信息!G:G=G7877)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_xlfn._xlws.FILTER(辅助信息!E:E,辅助信息!G:G=G7878)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_xlfn._xlws.FILTER(辅助信息!E:E,辅助信息!G:G=G7879)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_xlfn._xlws.FILTER(辅助信息!E:E,辅助信息!G:G=G7880)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_xlfn._xlws.FILTER(辅助信息!E:E,辅助信息!G:G=G7881)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_xlfn._xlws.FILTER(辅助信息!E:E,辅助信息!G:G=G7882)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_xlfn._xlws.FILTER(辅助信息!E:E,辅助信息!G:G=G7883)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_xlfn._xlws.FILTER(辅助信息!E:E,辅助信息!G:G=G7884)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_xlfn._xlws.FILTER(辅助信息!E:E,辅助信息!G:G=G7885)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_xlfn._xlws.FILTER(辅助信息!E:E,辅助信息!G:G=G7886)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_xlfn._xlws.FILTER(辅助信息!E:E,辅助信息!G:G=G7887)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_xlfn._xlws.FILTER(辅助信息!E:E,辅助信息!G:G=G7888)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_xlfn._xlws.FILTER(辅助信息!E:E,辅助信息!G:G=G7889)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_xlfn._xlws.FILTER(辅助信息!E:E,辅助信息!G:G=G7890)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_xlfn._xlws.FILTER(辅助信息!E:E,辅助信息!G:G=G7891)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_xlfn._xlws.FILTER(辅助信息!E:E,辅助信息!G:G=G7892)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_xlfn._xlws.FILTER(辅助信息!E:E,辅助信息!G:G=G7893)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_xlfn._xlws.FILTER(辅助信息!E:E,辅助信息!G:G=G7894)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_xlfn._xlws.FILTER(辅助信息!E:E,辅助信息!G:G=G7895)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_xlfn._xlws.FILTER(辅助信息!E:E,辅助信息!G:G=G7896)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_xlfn._xlws.FILTER(辅助信息!E:E,辅助信息!G:G=G7897)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_xlfn._xlws.FILTER(辅助信息!E:E,辅助信息!G:G=G7898)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_xlfn._xlws.FILTER(辅助信息!E:E,辅助信息!G:G=G7899)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_xlfn._xlws.FILTER(辅助信息!E:E,辅助信息!G:G=G7900)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_xlfn._xlws.FILTER(辅助信息!E:E,辅助信息!G:G=G7901)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_xlfn._xlws.FILTER(辅助信息!E:E,辅助信息!G:G=G7902)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_xlfn._xlws.FILTER(辅助信息!E:E,辅助信息!G:G=G7903)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_xlfn._xlws.FILTER(辅助信息!E:E,辅助信息!G:G=G7904)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_xlfn._xlws.FILTER(辅助信息!E:E,辅助信息!G:G=G7905)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_xlfn._xlws.FILTER(辅助信息!E:E,辅助信息!G:G=G7906)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_xlfn._xlws.FILTER(辅助信息!E:E,辅助信息!G:G=G7907)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_xlfn._xlws.FILTER(辅助信息!E:E,辅助信息!G:G=G7908)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_xlfn._xlws.FILTER(辅助信息!E:E,辅助信息!G:G=G7909)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_xlfn._xlws.FILTER(辅助信息!E:E,辅助信息!G:G=G7910)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_xlfn._xlws.FILTER(辅助信息!E:E,辅助信息!G:G=G7911)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_xlfn._xlws.FILTER(辅助信息!E:E,辅助信息!G:G=G7912)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_xlfn._xlws.FILTER(辅助信息!E:E,辅助信息!G:G=G7913)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_xlfn._xlws.FILTER(辅助信息!E:E,辅助信息!G:G=G7914)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_xlfn._xlws.FILTER(辅助信息!E:E,辅助信息!G:G=G7915)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_xlfn._xlws.FILTER(辅助信息!E:E,辅助信息!G:G=G7916)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_xlfn._xlws.FILTER(辅助信息!E:E,辅助信息!G:G=G7917)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_xlfn._xlws.FILTER(辅助信息!E:E,辅助信息!G:G=G7918)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_xlfn._xlws.FILTER(辅助信息!E:E,辅助信息!G:G=G7919)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_xlfn._xlws.FILTER(辅助信息!E:E,辅助信息!G:G=G7920)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_xlfn._xlws.FILTER(辅助信息!E:E,辅助信息!G:G=G7921)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_xlfn._xlws.FILTER(辅助信息!E:E,辅助信息!G:G=G7922)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_xlfn._xlws.FILTER(辅助信息!E:E,辅助信息!G:G=G7923)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_xlfn._xlws.FILTER(辅助信息!E:E,辅助信息!G:G=G7924)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_xlfn._xlws.FILTER(辅助信息!E:E,辅助信息!G:G=G7925)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_xlfn._xlws.FILTER(辅助信息!E:E,辅助信息!G:G=G7926)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_xlfn._xlws.FILTER(辅助信息!E:E,辅助信息!G:G=G7927)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_xlfn._xlws.FILTER(辅助信息!E:E,辅助信息!G:G=G7928)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_xlfn._xlws.FILTER(辅助信息!E:E,辅助信息!G:G=G7929)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_xlfn._xlws.FILTER(辅助信息!E:E,辅助信息!G:G=G7930)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_xlfn._xlws.FILTER(辅助信息!E:E,辅助信息!G:G=G7931)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_xlfn._xlws.FILTER(辅助信息!E:E,辅助信息!G:G=G7932)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_xlfn._xlws.FILTER(辅助信息!E:E,辅助信息!G:G=G7933)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_xlfn._xlws.FILTER(辅助信息!E:E,辅助信息!G:G=G7934)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_xlfn._xlws.FILTER(辅助信息!E:E,辅助信息!G:G=G7935)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_xlfn._xlws.FILTER(辅助信息!E:E,辅助信息!G:G=G7936)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_xlfn._xlws.FILTER(辅助信息!E:E,辅助信息!G:G=G7937)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_xlfn._xlws.FILTER(辅助信息!E:E,辅助信息!G:G=G7938)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_xlfn._xlws.FILTER(辅助信息!E:E,辅助信息!G:G=G7939)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_xlfn._xlws.FILTER(辅助信息!E:E,辅助信息!G:G=G7940)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_xlfn._xlws.FILTER(辅助信息!E:E,辅助信息!G:G=G7941)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_xlfn._xlws.FILTER(辅助信息!E:E,辅助信息!G:G=G7942)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_xlfn._xlws.FILTER(辅助信息!E:E,辅助信息!G:G=G7943)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_xlfn._xlws.FILTER(辅助信息!E:E,辅助信息!G:G=G7944)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_xlfn._xlws.FILTER(辅助信息!E:E,辅助信息!G:G=G7945)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_xlfn._xlws.FILTER(辅助信息!E:E,辅助信息!G:G=G7946)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_xlfn._xlws.FILTER(辅助信息!E:E,辅助信息!G:G=G7947)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_xlfn._xlws.FILTER(辅助信息!E:E,辅助信息!G:G=G7948)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_xlfn._xlws.FILTER(辅助信息!E:E,辅助信息!G:G=G7949)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_xlfn._xlws.FILTER(辅助信息!E:E,辅助信息!G:G=G7950)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_xlfn._xlws.FILTER(辅助信息!E:E,辅助信息!G:G=G7951)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_xlfn._xlws.FILTER(辅助信息!E:E,辅助信息!G:G=G7952)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_xlfn._xlws.FILTER(辅助信息!E:E,辅助信息!G:G=G7953)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_xlfn._xlws.FILTER(辅助信息!E:E,辅助信息!G:G=G7954)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_xlfn._xlws.FILTER(辅助信息!E:E,辅助信息!G:G=G7955)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_xlfn._xlws.FILTER(辅助信息!E:E,辅助信息!G:G=G7956)</f>
        <v>五冶建设龙泉芙蓉花语项目-1,3地块</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_xlfn._xlws.FILTER(辅助信息!E:E,辅助信息!G:G=G7957)</f>
        <v>五冶建设龙泉芙蓉花语项目-1,3地块</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_xlfn._xlws.FILTER(辅助信息!E:E,辅助信息!G:G=G7958)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_xlfn._xlws.FILTER(辅助信息!E:E,辅助信息!G:G=G7959)</f>
        <v>商投建工达州中医药科技园-4工区-3号楼</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_xlfn._xlws.FILTER(辅助信息!E:E,辅助信息!G:G=G7960)</f>
        <v>商投建工达州中医药科技园-4工区-3号楼</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_xlfn._xlws.FILTER(辅助信息!E:E,辅助信息!G:G=G7961)</f>
        <v>商投建工达州中医药科技园-4工区-3号楼</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_xlfn._xlws.FILTER(辅助信息!E:E,辅助信息!G:G=G7962)</f>
        <v>商投建工达州中医药科技园-4工区-3号楼</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_xlfn._xlws.FILTER(辅助信息!E:E,辅助信息!G:G=G7963)</f>
        <v>商投建工达州中医药科技园-4工区-3号楼</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_xlfn._xlws.FILTER(辅助信息!E:E,辅助信息!G:G=G7964)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_xlfn._xlws.FILTER(辅助信息!E:E,辅助信息!G:G=G7965)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_xlfn._xlws.FILTER(辅助信息!E:E,辅助信息!G:G=G7966)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_xlfn._xlws.FILTER(辅助信息!E:E,辅助信息!G:G=G7967)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_xlfn._xlws.FILTER(辅助信息!E:E,辅助信息!G:G=G7968)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_xlfn._xlws.FILTER(辅助信息!E:E,辅助信息!G:G=G7969)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_xlfn._xlws.FILTER(辅助信息!E:E,辅助信息!G:G=G7970)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_xlfn._xlws.FILTER(辅助信息!E:E,辅助信息!G:G=G7971)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_xlfn._xlws.FILTER(辅助信息!E:E,辅助信息!G:G=G7972)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_xlfn._xlws.FILTER(辅助信息!E:E,辅助信息!G:G=G7973)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_xlfn._xlws.FILTER(辅助信息!E:E,辅助信息!G:G=G7974)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_xlfn._xlws.FILTER(辅助信息!E:E,辅助信息!G:G=G7975)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_xlfn._xlws.FILTER(辅助信息!E:E,辅助信息!G:G=G7976)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_xlfn._xlws.FILTER(辅助信息!E:E,辅助信息!G:G=G7977)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_xlfn._xlws.FILTER(辅助信息!E:E,辅助信息!G:G=G7978)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_xlfn._xlws.FILTER(辅助信息!E:E,辅助信息!G:G=G7979)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_xlfn._xlws.FILTER(辅助信息!E:E,辅助信息!G:G=G7980)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_xlfn._xlws.FILTER(辅助信息!E:E,辅助信息!G:G=G7981)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_xlfn._xlws.FILTER(辅助信息!E:E,辅助信息!G:G=G7982)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_xlfn._xlws.FILTER(辅助信息!E:E,辅助信息!G:G=G7983)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_xlfn._xlws.FILTER(辅助信息!E:E,辅助信息!G:G=G7984)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_xlfn._xlws.FILTER(辅助信息!E:E,辅助信息!G:G=G7985)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_xlfn._xlws.FILTER(辅助信息!E:E,辅助信息!G:G=G7986)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_xlfn._xlws.FILTER(辅助信息!E:E,辅助信息!G:G=G7987)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_xlfn._xlws.FILTER(辅助信息!E:E,辅助信息!G:G=G7988)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_xlfn._xlws.FILTER(辅助信息!E:E,辅助信息!G:G=G7989)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_xlfn._xlws.FILTER(辅助信息!E:E,辅助信息!G:G=G7990)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_xlfn._xlws.FILTER(辅助信息!E:E,辅助信息!G:G=G7991)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_xlfn._xlws.FILTER(辅助信息!E:E,辅助信息!G:G=G7992)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_xlfn._xlws.FILTER(辅助信息!E:E,辅助信息!G:G=G7993)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_xlfn._xlws.FILTER(辅助信息!E:E,辅助信息!G:G=G7994)</f>
        <v>商投建工达州中医药科技园-4工区-9号楼</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_xlfn._xlws.FILTER(辅助信息!E:E,辅助信息!G:G=G7995)</f>
        <v>商投建工达州中医药科技园-4工区-9号楼</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_xlfn._xlws.FILTER(辅助信息!E:E,辅助信息!G:G=G7996)</f>
        <v>商投建工达州中医药科技园-4工区-9号楼</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_xlfn._xlws.FILTER(辅助信息!E:E,辅助信息!G:G=G7997)</f>
        <v>商投建工达州中医药科技园-4工区-9号楼</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_xlfn._xlws.FILTER(辅助信息!E:E,辅助信息!G:G=G7998)</f>
        <v>商投建工达州中医药科技园-4工区-9号楼</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_xlfn._xlws.FILTER(辅助信息!E:E,辅助信息!G:G=G7999)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_xlfn._xlws.FILTER(辅助信息!E:E,辅助信息!G:G=G8000)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_xlfn._xlws.FILTER(辅助信息!E:E,辅助信息!G:G=G8001)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_xlfn._xlws.FILTER(辅助信息!E:E,辅助信息!G:G=G8002)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_xlfn._xlws.FILTER(辅助信息!E:E,辅助信息!G:G=G8003)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_xlfn._xlws.FILTER(辅助信息!E:E,辅助信息!G:G=G8004)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_xlfn._xlws.FILTER(辅助信息!E:E,辅助信息!G:G=G8005)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_xlfn._xlws.FILTER(辅助信息!E:E,辅助信息!G:G=G8006)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_xlfn._xlws.FILTER(辅助信息!E:E,辅助信息!G:G=G8007)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_xlfn._xlws.FILTER(辅助信息!E:E,辅助信息!G:G=G8008)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_xlfn._xlws.FILTER(辅助信息!E:E,辅助信息!G:G=G8009)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_xlfn._xlws.FILTER(辅助信息!E:E,辅助信息!G:G=G8010)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_xlfn._xlws.FILTER(辅助信息!E:E,辅助信息!G:G=G8011)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_xlfn._xlws.FILTER(辅助信息!E:E,辅助信息!G:G=G8012)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_xlfn._xlws.FILTER(辅助信息!E:E,辅助信息!G:G=G8013)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_xlfn._xlws.FILTER(辅助信息!E:E,辅助信息!G:G=G8014)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_xlfn._xlws.FILTER(辅助信息!E:E,辅助信息!G:G=G8015)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_xlfn._xlws.FILTER(辅助信息!E:E,辅助信息!G:G=G8016)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_xlfn._xlws.FILTER(辅助信息!E:E,辅助信息!G:G=G8017)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_xlfn._xlws.FILTER(辅助信息!E:E,辅助信息!G:G=G8018)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_xlfn._xlws.FILTER(辅助信息!E:E,辅助信息!G:G=G8019)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_xlfn._xlws.FILTER(辅助信息!E:E,辅助信息!G:G=G8020)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_xlfn._xlws.FILTER(辅助信息!E:E,辅助信息!G:G=G8021)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_xlfn._xlws.FILTER(辅助信息!E:E,辅助信息!G:G=G8022)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_xlfn._xlws.FILTER(辅助信息!E:E,辅助信息!G:G=G8023)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_xlfn._xlws.FILTER(辅助信息!E:E,辅助信息!G:G=G8024)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_xlfn._xlws.FILTER(辅助信息!E:E,辅助信息!G:G=G8025)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_xlfn._xlws.FILTER(辅助信息!E:E,辅助信息!G:G=G8026)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_xlfn._xlws.FILTER(辅助信息!E:E,辅助信息!G:G=G8027)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_xlfn._xlws.FILTER(辅助信息!E:E,辅助信息!G:G=G8028)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_xlfn._xlws.FILTER(辅助信息!E:E,辅助信息!G:G=G8029)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_xlfn._xlws.FILTER(辅助信息!E:E,辅助信息!G:G=G8030)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_xlfn._xlws.FILTER(辅助信息!E:E,辅助信息!G:G=G8031)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_xlfn._xlws.FILTER(辅助信息!E:E,辅助信息!G:G=G8032)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_xlfn._xlws.FILTER(辅助信息!E:E,辅助信息!G:G=G8033)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_xlfn._xlws.FILTER(辅助信息!E:E,辅助信息!G:G=G8034)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_xlfn._xlws.FILTER(辅助信息!E:E,辅助信息!G:G=G8035)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_xlfn._xlws.FILTER(辅助信息!E:E,辅助信息!G:G=G8036)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_xlfn._xlws.FILTER(辅助信息!E:E,辅助信息!G:G=G8037)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_xlfn._xlws.FILTER(辅助信息!E:E,辅助信息!G:G=G8038)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_xlfn._xlws.FILTER(辅助信息!E:E,辅助信息!G:G=G8039)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_xlfn._xlws.FILTER(辅助信息!E:E,辅助信息!G:G=G8040)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_xlfn._xlws.FILTER(辅助信息!E:E,辅助信息!G:G=G8041)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_xlfn._xlws.FILTER(辅助信息!E:E,辅助信息!G:G=G8042)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_xlfn._xlws.FILTER(辅助信息!E:E,辅助信息!G:G=G8043)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_xlfn._xlws.FILTER(辅助信息!E:E,辅助信息!G:G=G8044)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_xlfn._xlws.FILTER(辅助信息!E:E,辅助信息!G:G=G8045)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_xlfn._xlws.FILTER(辅助信息!E:E,辅助信息!G:G=G8046)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_xlfn._xlws.FILTER(辅助信息!E:E,辅助信息!G:G=G8047)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_xlfn._xlws.FILTER(辅助信息!E:E,辅助信息!G:G=G8048)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_xlfn._xlws.FILTER(辅助信息!E:E,辅助信息!G:G=G8049)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_xlfn._xlws.FILTER(辅助信息!E:E,辅助信息!G:G=G8050)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_xlfn._xlws.FILTER(辅助信息!E:E,辅助信息!G:G=G8051)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_xlfn._xlws.FILTER(辅助信息!E:E,辅助信息!G:G=G8052)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_xlfn._xlws.FILTER(辅助信息!E:E,辅助信息!G:G=G8053)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_xlfn._xlws.FILTER(辅助信息!E:E,辅助信息!G:G=G8054)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_xlfn._xlws.FILTER(辅助信息!E:E,辅助信息!G:G=G8055)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_xlfn._xlws.FILTER(辅助信息!E:E,辅助信息!G:G=G8056)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_xlfn._xlws.FILTER(辅助信息!E:E,辅助信息!G:G=G8057)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_xlfn._xlws.FILTER(辅助信息!E:E,辅助信息!G:G=G8058)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_xlfn._xlws.FILTER(辅助信息!E:E,辅助信息!G:G=G8059)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_xlfn._xlws.FILTER(辅助信息!E:E,辅助信息!G:G=G8060)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_xlfn._xlws.FILTER(辅助信息!E:E,辅助信息!G:G=G8061)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_xlfn._xlws.FILTER(辅助信息!E:E,辅助信息!G:G=G8062)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_xlfn._xlws.FILTER(辅助信息!E:E,辅助信息!G:G=G8063)</f>
        <v>商投建工达州中医药科技园-4工区-10号楼</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_xlfn._xlws.FILTER(辅助信息!E:E,辅助信息!G:G=G8064)</f>
        <v>商投建工达州中医药科技园-4工区-10号楼</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_xlfn._xlws.FILTER(辅助信息!E:E,辅助信息!G:G=G8065)</f>
        <v>商投建工达州中医药科技园-4工区-10号楼</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_xlfn._xlws.FILTER(辅助信息!E:E,辅助信息!G:G=G8066)</f>
        <v>商投建工达州中医药科技园-4工区-10号楼</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_xlfn._xlws.FILTER(辅助信息!E:E,辅助信息!G:G=G8067)</f>
        <v>商投建工达州中医药科技园-4工区-10号楼</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_xlfn._xlws.FILTER(辅助信息!E:E,辅助信息!G:G=G8068)</f>
        <v>商投建工达州中医药科技园-4工区-9号楼</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_xlfn._xlws.FILTER(辅助信息!E:E,辅助信息!G:G=G8069)</f>
        <v>商投建工达州中医药科技园-4工区-9号楼</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_xlfn._xlws.FILTER(辅助信息!E:E,辅助信息!G:G=G8070)</f>
        <v>商投建工达州中医药科技园-4工区-9号楼</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_xlfn._xlws.FILTER(辅助信息!E:E,辅助信息!G:G=G8071)</f>
        <v>商投建工达州中医药科技园-2工区-景观桥</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_xlfn._xlws.FILTER(辅助信息!E:E,辅助信息!G:G=G8072)</f>
        <v>商投建工达州中医药科技园-2工区-景观桥</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_xlfn._xlws.FILTER(辅助信息!E:E,辅助信息!G:G=G8073)</f>
        <v>商投建工达州中医药科技园-2工区-景观桥</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_xlfn._xlws.FILTER(辅助信息!E:E,辅助信息!G:G=G8074)</f>
        <v>商投建工达州中医药科技园-2工区-12号楼</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_xlfn._xlws.FILTER(辅助信息!E:E,辅助信息!G:G=G8075)</f>
        <v>商投建工达州中医药科技园-2工区-12号楼</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_xlfn._xlws.FILTER(辅助信息!E:E,辅助信息!G:G=G8076)</f>
        <v>商投建工达州中医药科技园-2工区-12号楼</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_xlfn._xlws.FILTER(辅助信息!E:E,辅助信息!G:G=G8077)</f>
        <v>商投建工达州中医药科技园-2工区-12号楼</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_xlfn._xlws.FILTER(辅助信息!E:E,辅助信息!G:G=G8078)</f>
        <v>商投建工达州中医药科技园-2工区-12号楼</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_xlfn._xlws.FILTER(辅助信息!E:E,辅助信息!G:G=G8079)</f>
        <v>商投建工达州中医药科技园-2工区-12号楼</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_xlfn._xlws.FILTER(辅助信息!E:E,辅助信息!G:G=G8080)</f>
        <v>商投建工达州中医药科技园-2工区-12号楼</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_xlfn._xlws.FILTER(辅助信息!E:E,辅助信息!G:G=G8081)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_xlfn._xlws.FILTER(辅助信息!E:E,辅助信息!G:G=G8082)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_xlfn._xlws.FILTER(辅助信息!E:E,辅助信息!G:G=G8083)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_xlfn._xlws.FILTER(辅助信息!E:E,辅助信息!G:G=G8084)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_xlfn._xlws.FILTER(辅助信息!E:E,辅助信息!G:G=G8085)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_xlfn._xlws.FILTER(辅助信息!E:E,辅助信息!G:G=G8086)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_xlfn._xlws.FILTER(辅助信息!E:E,辅助信息!G:G=G8087)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_xlfn._xlws.FILTER(辅助信息!E:E,辅助信息!G:G=G8088)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_xlfn._xlws.FILTER(辅助信息!E:E,辅助信息!G:G=G8089)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_xlfn._xlws.FILTER(辅助信息!E:E,辅助信息!G:G=G8090)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_xlfn._xlws.FILTER(辅助信息!E:E,辅助信息!G:G=G8091)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_xlfn._xlws.FILTER(辅助信息!E:E,辅助信息!G:G=G8092)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_xlfn._xlws.FILTER(辅助信息!E:E,辅助信息!G:G=G8093)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_xlfn._xlws.FILTER(辅助信息!E:E,辅助信息!G:G=G8094)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_xlfn._xlws.FILTER(辅助信息!E:E,辅助信息!G:G=G8095)</f>
        <v>商投建工达州中医药科技园-4工区-9号楼</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_xlfn._xlws.FILTER(辅助信息!E:E,辅助信息!G:G=G8096)</f>
        <v>商投建工达州中医药科技园-4工区-9号楼</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_xlfn._xlws.FILTER(辅助信息!E:E,辅助信息!G:G=G8097)</f>
        <v>商投建工达州中医药科技园-4工区-3号楼</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_xlfn._xlws.FILTER(辅助信息!E:E,辅助信息!G:G=G8098)</f>
        <v>商投建工达州中医药科技园-4工区-3号楼</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_xlfn._xlws.FILTER(辅助信息!E:E,辅助信息!G:G=G8099)</f>
        <v>商投建工达州中医药科技园-4工区-3号楼</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_xlfn._xlws.FILTER(辅助信息!E:E,辅助信息!G:G=G8100)</f>
        <v>商投建工达州中医药科技园-4工区-3号楼</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_xlfn._xlws.FILTER(辅助信息!E:E,辅助信息!G:G=G8101)</f>
        <v>商投建工达州中医药科技园-4工区-3号楼</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_xlfn._xlws.FILTER(辅助信息!E:E,辅助信息!G:G=G8102)</f>
        <v>商投建工达州中医药科技园-2工区-12号楼</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_xlfn._xlws.FILTER(辅助信息!E:E,辅助信息!G:G=G8103)</f>
        <v>商投建工达州中医药科技园-2工区-12号楼</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_xlfn._xlws.FILTER(辅助信息!E:E,辅助信息!G:G=G8104)</f>
        <v>商投建工达州中医药科技园-2工区-12号楼</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_xlfn._xlws.FILTER(辅助信息!E:E,辅助信息!G:G=G8105)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_xlfn._xlws.FILTER(辅助信息!E:E,辅助信息!G:G=G8106)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_xlfn._xlws.FILTER(辅助信息!E:E,辅助信息!G:G=G8107)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_xlfn._xlws.FILTER(辅助信息!E:E,辅助信息!G:G=G8108)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_xlfn._xlws.FILTER(辅助信息!E:E,辅助信息!G:G=G8109)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_xlfn._xlws.FILTER(辅助信息!E:E,辅助信息!G:G=G8110)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_xlfn._xlws.FILTER(辅助信息!E:E,辅助信息!G:G=G8111)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_xlfn._xlws.FILTER(辅助信息!E:E,辅助信息!G:G=G8112)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_xlfn._xlws.FILTER(辅助信息!E:E,辅助信息!G:G=G8113)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_xlfn._xlws.FILTER(辅助信息!E:E,辅助信息!G:G=G8114)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_xlfn._xlws.FILTER(辅助信息!E:E,辅助信息!G:G=G8115)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_xlfn._xlws.FILTER(辅助信息!E:E,辅助信息!G:G=G8116)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_xlfn._xlws.FILTER(辅助信息!E:E,辅助信息!G:G=G8117)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_xlfn._xlws.FILTER(辅助信息!E:E,辅助信息!G:G=G8118)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_xlfn._xlws.FILTER(辅助信息!E:E,辅助信息!G:G=G8119)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_xlfn._xlws.FILTER(辅助信息!E:E,辅助信息!G:G=G8120)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_xlfn._xlws.FILTER(辅助信息!E:E,辅助信息!G:G=G8121)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_xlfn._xlws.FILTER(辅助信息!E:E,辅助信息!G:G=G8122)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_xlfn._xlws.FILTER(辅助信息!E:E,辅助信息!G:G=G8123)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_xlfn._xlws.FILTER(辅助信息!E:E,辅助信息!G:G=G8124)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_xlfn._xlws.FILTER(辅助信息!E:E,辅助信息!G:G=G8125)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_xlfn._xlws.FILTER(辅助信息!E:E,辅助信息!G:G=G8126)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_xlfn._xlws.FILTER(辅助信息!E:E,辅助信息!G:G=G8127)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_xlfn._xlws.FILTER(辅助信息!E:E,辅助信息!G:G=G8128)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_xlfn._xlws.FILTER(辅助信息!E:E,辅助信息!G:G=G8129)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_xlfn._xlws.FILTER(辅助信息!E:E,辅助信息!G:G=G8130)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_xlfn._xlws.FILTER(辅助信息!E:E,辅助信息!G:G=G8131)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_xlfn._xlws.FILTER(辅助信息!E:E,辅助信息!G:G=G8132)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_xlfn._xlws.FILTER(辅助信息!E:E,辅助信息!G:G=G8133)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_xlfn._xlws.FILTER(辅助信息!E:E,辅助信息!G:G=G8134)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_xlfn._xlws.FILTER(辅助信息!E:E,辅助信息!G:G=G8135)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_xlfn._xlws.FILTER(辅助信息!E:E,辅助信息!G:G=G8136)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_xlfn._xlws.FILTER(辅助信息!E:E,辅助信息!G:G=G8137)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_xlfn._xlws.FILTER(辅助信息!E:E,辅助信息!G:G=G8138)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_xlfn._xlws.FILTER(辅助信息!E:E,辅助信息!G:G=G8139)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_xlfn._xlws.FILTER(辅助信息!E:E,辅助信息!G:G=G8140)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_xlfn._xlws.FILTER(辅助信息!E:E,辅助信息!G:G=G8141)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_xlfn._xlws.FILTER(辅助信息!E:E,辅助信息!G:G=G8142)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_xlfn._xlws.FILTER(辅助信息!E:E,辅助信息!G:G=G8143)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_xlfn._xlws.FILTER(辅助信息!E:E,辅助信息!G:G=G8144)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_xlfn._xlws.FILTER(辅助信息!E:E,辅助信息!G:G=G8145)</f>
        <v>武汉电气化局成达万高铁强电项目-达州主城区-达州南站</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_xlfn._xlws.FILTER(辅助信息!E:E,辅助信息!G:G=G8146)</f>
        <v>武汉电气化局成达万高铁强电项目-达州主城区-达州南站</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_xlfn._xlws.FILTER(辅助信息!E:E,辅助信息!G:G=G8147)</f>
        <v>商投建工达州中医药科技园-1工区</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_xlfn._xlws.FILTER(辅助信息!E:E,辅助信息!G:G=G8148)</f>
        <v>商投建工达州中医药科技园-1工区</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_xlfn._xlws.FILTER(辅助信息!E:E,辅助信息!G:G=G8149)</f>
        <v>商投建工达州中医药科技园-1工区</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_xlfn._xlws.FILTER(辅助信息!E:E,辅助信息!G:G=G8150)</f>
        <v>商投建工达州中医药科技园-1工区</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_xlfn._xlws.FILTER(辅助信息!E:E,辅助信息!G:G=G8151)</f>
        <v>商投建工达州中医药科技园-1工区</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_xlfn._xlws.FILTER(辅助信息!E:E,辅助信息!G:G=G8152)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_xlfn._xlws.FILTER(辅助信息!E:E,辅助信息!G:G=G8153)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_xlfn._xlws.FILTER(辅助信息!E:E,辅助信息!G:G=G8154)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_xlfn._xlws.FILTER(辅助信息!E:E,辅助信息!G:G=G8155)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_xlfn._xlws.FILTER(辅助信息!E:E,辅助信息!G:G=G8156)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_xlfn._xlws.FILTER(辅助信息!E:E,辅助信息!G:G=G8157)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_xlfn._xlws.FILTER(辅助信息!E:E,辅助信息!G:G=G8158)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_xlfn._xlws.FILTER(辅助信息!E:E,辅助信息!G:G=G8159)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_xlfn._xlws.FILTER(辅助信息!E:E,辅助信息!G:G=G8160)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_xlfn._xlws.FILTER(辅助信息!E:E,辅助信息!G:G=G8161)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_xlfn._xlws.FILTER(辅助信息!E:E,辅助信息!G:G=G8162)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_xlfn._xlws.FILTER(辅助信息!E:E,辅助信息!G:G=G8163)</f>
        <v>五冶建设龙泉芙蓉花语项目-1,3地块</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_xlfn._xlws.FILTER(辅助信息!E:E,辅助信息!G:G=G8164)</f>
        <v>五冶建设龙泉芙蓉花语项目-1,3地块</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_xlfn._xlws.FILTER(辅助信息!E:E,辅助信息!G:G=G8165)</f>
        <v>五冶建设龙泉芙蓉花语项目-1,3地块</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_xlfn._xlws.FILTER(辅助信息!E:E,辅助信息!G:G=G8166)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_xlfn._xlws.FILTER(辅助信息!E:E,辅助信息!G:G=G8167)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_xlfn._xlws.FILTER(辅助信息!E:E,辅助信息!G:G=G8168)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_xlfn._xlws.FILTER(辅助信息!E:E,辅助信息!G:G=G8169)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_xlfn._xlws.FILTER(辅助信息!E:E,辅助信息!G:G=G8170)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_xlfn._xlws.FILTER(辅助信息!E:E,辅助信息!G:G=G8171)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_xlfn._xlws.FILTER(辅助信息!E:E,辅助信息!G:G=G8172)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_xlfn._xlws.FILTER(辅助信息!E:E,辅助信息!G:G=G8173)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_xlfn._xlws.FILTER(辅助信息!E:E,辅助信息!G:G=G8174)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_xlfn._xlws.FILTER(辅助信息!E:E,辅助信息!G:G=G8175)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_xlfn._xlws.FILTER(辅助信息!E:E,辅助信息!G:G=G8176)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_xlfn._xlws.FILTER(辅助信息!E:E,辅助信息!G:G=G8177)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_xlfn._xlws.FILTER(辅助信息!E:E,辅助信息!G:G=G8178)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_xlfn._xlws.FILTER(辅助信息!E:E,辅助信息!G:G=G8179)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_xlfn._xlws.FILTER(辅助信息!E:E,辅助信息!G:G=G8180)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_xlfn._xlws.FILTER(辅助信息!E:E,辅助信息!G:G=G8181)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_xlfn._xlws.FILTER(辅助信息!E:E,辅助信息!G:G=G8182)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_xlfn._xlws.FILTER(辅助信息!E:E,辅助信息!G:G=G8183)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_xlfn._xlws.FILTER(辅助信息!E:E,辅助信息!G:G=G8184)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_xlfn._xlws.FILTER(辅助信息!E:E,辅助信息!G:G=G8185)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_xlfn._xlws.FILTER(辅助信息!E:E,辅助信息!G:G=G8186)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_xlfn._xlws.FILTER(辅助信息!E:E,辅助信息!G:G=G8187)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_xlfn._xlws.FILTER(辅助信息!E:E,辅助信息!G:G=G8188)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_xlfn._xlws.FILTER(辅助信息!E:E,辅助信息!G:G=G8189)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_xlfn._xlws.FILTER(辅助信息!E:E,辅助信息!G:G=G8190)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_xlfn._xlws.FILTER(辅助信息!E:E,辅助信息!G:G=G8191)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_xlfn._xlws.FILTER(辅助信息!E:E,辅助信息!G:G=G8192)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_xlfn._xlws.FILTER(辅助信息!E:E,辅助信息!G:G=G8193)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_xlfn._xlws.FILTER(辅助信息!E:E,辅助信息!G:G=G8194)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_xlfn._xlws.FILTER(辅助信息!E:E,辅助信息!G:G=G8195)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_xlfn._xlws.FILTER(辅助信息!E:E,辅助信息!G:G=G8196)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_xlfn._xlws.FILTER(辅助信息!E:E,辅助信息!G:G=G8197)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_xlfn._xlws.FILTER(辅助信息!E:E,辅助信息!G:G=G8198)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_xlfn._xlws.FILTER(辅助信息!E:E,辅助信息!G:G=G8199)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_xlfn._xlws.FILTER(辅助信息!E:E,辅助信息!G:G=G8200)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_xlfn._xlws.FILTER(辅助信息!E:E,辅助信息!G:G=G8201)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_xlfn._xlws.FILTER(辅助信息!E:E,辅助信息!G:G=G8202)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_xlfn._xlws.FILTER(辅助信息!E:E,辅助信息!G:G=G8203)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_xlfn._xlws.FILTER(辅助信息!E:E,辅助信息!G:G=G8204)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_xlfn._xlws.FILTER(辅助信息!E:E,辅助信息!G:G=G8205)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_xlfn._xlws.FILTER(辅助信息!E:E,辅助信息!G:G=G8206)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_xlfn._xlws.FILTER(辅助信息!E:E,辅助信息!G:G=G8207)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_xlfn._xlws.FILTER(辅助信息!E:E,辅助信息!G:G=G8208)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_xlfn._xlws.FILTER(辅助信息!E:E,辅助信息!G:G=G8209)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_xlfn._xlws.FILTER(辅助信息!E:E,辅助信息!G:G=G8210)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_xlfn._xlws.FILTER(辅助信息!E:E,辅助信息!G:G=G8211)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_xlfn._xlws.FILTER(辅助信息!E:E,辅助信息!G:G=G8212)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_xlfn._xlws.FILTER(辅助信息!E:E,辅助信息!G:G=G8213)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_xlfn._xlws.FILTER(辅助信息!E:E,辅助信息!G:G=G8214)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_xlfn._xlws.FILTER(辅助信息!E:E,辅助信息!G:G=G8215)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_xlfn._xlws.FILTER(辅助信息!E:E,辅助信息!G:G=G8216)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_xlfn._xlws.FILTER(辅助信息!E:E,辅助信息!G:G=G8217)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_xlfn._xlws.FILTER(辅助信息!E:E,辅助信息!G:G=G8218)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_xlfn._xlws.FILTER(辅助信息!E:E,辅助信息!G:G=G8219)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_xlfn._xlws.FILTER(辅助信息!E:E,辅助信息!G:G=G8220)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_xlfn._xlws.FILTER(辅助信息!E:E,辅助信息!G:G=G8221)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_xlfn._xlws.FILTER(辅助信息!E:E,辅助信息!G:G=G8222)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_xlfn._xlws.FILTER(辅助信息!E:E,辅助信息!G:G=G8223)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_xlfn._xlws.FILTER(辅助信息!E:E,辅助信息!G:G=G8224)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_xlfn._xlws.FILTER(辅助信息!E:E,辅助信息!G:G=G8225)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_xlfn._xlws.FILTER(辅助信息!E:E,辅助信息!G:G=G8226)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_xlfn._xlws.FILTER(辅助信息!E:E,辅助信息!G:G=G8227)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_xlfn._xlws.FILTER(辅助信息!E:E,辅助信息!G:G=G8228)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_xlfn._xlws.FILTER(辅助信息!E:E,辅助信息!G:G=G8229)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_xlfn._xlws.FILTER(辅助信息!E:E,辅助信息!G:G=G8230)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_xlfn._xlws.FILTER(辅助信息!E:E,辅助信息!G:G=G8231)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_xlfn._xlws.FILTER(辅助信息!E:E,辅助信息!G:G=G8232)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_xlfn._xlws.FILTER(辅助信息!E:E,辅助信息!G:G=G8233)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_xlfn._xlws.FILTER(辅助信息!E:E,辅助信息!G:G=G8234)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_xlfn._xlws.FILTER(辅助信息!E:E,辅助信息!G:G=G8235)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_xlfn._xlws.FILTER(辅助信息!E:E,辅助信息!G:G=G8236)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_xlfn._xlws.FILTER(辅助信息!E:E,辅助信息!G:G=G8237)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_xlfn._xlws.FILTER(辅助信息!E:E,辅助信息!G:G=G8238)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_xlfn._xlws.FILTER(辅助信息!E:E,辅助信息!G:G=G8239)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_xlfn._xlws.FILTER(辅助信息!E:E,辅助信息!G:G=G8240)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_xlfn._xlws.FILTER(辅助信息!E:E,辅助信息!G:G=G8241)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_xlfn._xlws.FILTER(辅助信息!E:E,辅助信息!G:G=G8242)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_xlfn._xlws.FILTER(辅助信息!E:E,辅助信息!G:G=G8243)</f>
        <v>宜宾兴港三江新区长江工业园保障性租赁住房建设项目-土建</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_xlfn._xlws.FILTER(辅助信息!E:E,辅助信息!G:G=G8244)</f>
        <v>宜宾兴港三江新区长江工业园保障性租赁住房建设项目-土建</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_xlfn._xlws.FILTER(辅助信息!E:E,辅助信息!G:G=G8245)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_xlfn._xlws.FILTER(辅助信息!E:E,辅助信息!G:G=G8246)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_xlfn._xlws.FILTER(辅助信息!E:E,辅助信息!G:G=G8247)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_xlfn._xlws.FILTER(辅助信息!E:E,辅助信息!G:G=G8248)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_xlfn._xlws.FILTER(辅助信息!E:E,辅助信息!G:G=G8249)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_xlfn._xlws.FILTER(辅助信息!E:E,辅助信息!G:G=G8250)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_xlfn._xlws.FILTER(辅助信息!E:E,辅助信息!G:G=G8251)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_xlfn._xlws.FILTER(辅助信息!E:E,辅助信息!G:G=G8252)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_xlfn._xlws.FILTER(辅助信息!E:E,辅助信息!G:G=G8253)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_xlfn._xlws.FILTER(辅助信息!E:E,辅助信息!G:G=G8254)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_xlfn._xlws.FILTER(辅助信息!E:E,辅助信息!G:G=G8255)</f>
        <v>商投建工达州中医药科技园-4工区-10号楼</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_xlfn._xlws.FILTER(辅助信息!E:E,辅助信息!G:G=G8256)</f>
        <v>商投建工达州中医药科技园-4工区-10号楼</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_xlfn._xlws.FILTER(辅助信息!E:E,辅助信息!G:G=G8257)</f>
        <v>商投建工达州中医药科技园-4工区-10号楼</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_xlfn._xlws.FILTER(辅助信息!E:E,辅助信息!G:G=G8258)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_xlfn._xlws.FILTER(辅助信息!E:E,辅助信息!G:G=G8259)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_xlfn._xlws.FILTER(辅助信息!E:E,辅助信息!G:G=G8260)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_xlfn._xlws.FILTER(辅助信息!E:E,辅助信息!G:G=G8261)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_xlfn._xlws.FILTER(辅助信息!E:E,辅助信息!G:G=G8262)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_xlfn._xlws.FILTER(辅助信息!E:E,辅助信息!G:G=G8263)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_xlfn._xlws.FILTER(辅助信息!E:E,辅助信息!G:G=G8264)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_xlfn._xlws.FILTER(辅助信息!E:E,辅助信息!G:G=G8265)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_xlfn._xlws.FILTER(辅助信息!E:E,辅助信息!G:G=G8266)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_xlfn._xlws.FILTER(辅助信息!E:E,辅助信息!G:G=G8267)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_xlfn._xlws.FILTER(辅助信息!E:E,辅助信息!G:G=G8268)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_xlfn._xlws.FILTER(辅助信息!E:E,辅助信息!G:G=G8269)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_xlfn._xlws.FILTER(辅助信息!E:E,辅助信息!G:G=G8270)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_xlfn._xlws.FILTER(辅助信息!E:E,辅助信息!G:G=G8271)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_xlfn._xlws.FILTER(辅助信息!E:E,辅助信息!G:G=G8272)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_xlfn._xlws.FILTER(辅助信息!E:E,辅助信息!G:G=G8273)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_xlfn._xlws.FILTER(辅助信息!E:E,辅助信息!G:G=G8274)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_xlfn._xlws.FILTER(辅助信息!E:E,辅助信息!G:G=G8275)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_xlfn._xlws.FILTER(辅助信息!E:E,辅助信息!G:G=G8276)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_xlfn._xlws.FILTER(辅助信息!E:E,辅助信息!G:G=G8277)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_xlfn._xlws.FILTER(辅助信息!E:E,辅助信息!G:G=G8278)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_xlfn._xlws.FILTER(辅助信息!E:E,辅助信息!G:G=G8279)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_xlfn._xlws.FILTER(辅助信息!E:E,辅助信息!G:G=G8280)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_xlfn._xlws.FILTER(辅助信息!E:E,辅助信息!G:G=G8281)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_xlfn._xlws.FILTER(辅助信息!E:E,辅助信息!G:G=G8282)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_xlfn._xlws.FILTER(辅助信息!E:E,辅助信息!G:G=G8283)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_xlfn._xlws.FILTER(辅助信息!E:E,辅助信息!G:G=G8284)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_xlfn._xlws.FILTER(辅助信息!E:E,辅助信息!G:G=G8285)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_xlfn._xlws.FILTER(辅助信息!E:E,辅助信息!G:G=G8286)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_xlfn._xlws.FILTER(辅助信息!E:E,辅助信息!G:G=G8287)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_xlfn._xlws.FILTER(辅助信息!E:E,辅助信息!G:G=G8288)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_xlfn._xlws.FILTER(辅助信息!E:E,辅助信息!G:G=G8289)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_xlfn._xlws.FILTER(辅助信息!E:E,辅助信息!G:G=G8290)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_xlfn._xlws.FILTER(辅助信息!E:E,辅助信息!G:G=G8291)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_xlfn._xlws.FILTER(辅助信息!E:E,辅助信息!G:G=G8292)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_xlfn._xlws.FILTER(辅助信息!E:E,辅助信息!G:G=G8293)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_xlfn._xlws.FILTER(辅助信息!E:E,辅助信息!G:G=G8294)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_xlfn._xlws.FILTER(辅助信息!E:E,辅助信息!G:G=G8295)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_xlfn._xlws.FILTER(辅助信息!E:E,辅助信息!G:G=G8296)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_xlfn._xlws.FILTER(辅助信息!E:E,辅助信息!G:G=G8297)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_xlfn._xlws.FILTER(辅助信息!E:E,辅助信息!G:G=G8298)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_xlfn._xlws.FILTER(辅助信息!E:E,辅助信息!G:G=G8299)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_xlfn._xlws.FILTER(辅助信息!E:E,辅助信息!G:G=G8300)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_xlfn._xlws.FILTER(辅助信息!E:E,辅助信息!G:G=G8301)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_xlfn._xlws.FILTER(辅助信息!E:E,辅助信息!G:G=G8302)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_xlfn._xlws.FILTER(辅助信息!E:E,辅助信息!G:G=G8303)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_xlfn._xlws.FILTER(辅助信息!E:E,辅助信息!G:G=G8304)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_xlfn._xlws.FILTER(辅助信息!E:E,辅助信息!G:G=G8305)</f>
        <v>宜宾兴港三江新区长江工业园保障性租赁住房建设项目-土建</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_xlfn._xlws.FILTER(辅助信息!E:E,辅助信息!G:G=G8306)</f>
        <v>宜宾兴港三江新区长江工业园保障性租赁住房建设项目-土建</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_xlfn._xlws.FILTER(辅助信息!E:E,辅助信息!G:G=G8307)</f>
        <v>宜宾兴港三江新区长江工业园保障性租赁住房建设项目-土建</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_xlfn._xlws.FILTER(辅助信息!E:E,辅助信息!G:G=G8308)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_xlfn._xlws.FILTER(辅助信息!E:E,辅助信息!G:G=G8309)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_xlfn._xlws.FILTER(辅助信息!E:E,辅助信息!G:G=G8310)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_xlfn._xlws.FILTER(辅助信息!E:E,辅助信息!G:G=G8311)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_xlfn._xlws.FILTER(辅助信息!E:E,辅助信息!G:G=G8312)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_xlfn._xlws.FILTER(辅助信息!E:E,辅助信息!G:G=G8313)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_xlfn._xlws.FILTER(辅助信息!E:E,辅助信息!G:G=G8314)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_xlfn._xlws.FILTER(辅助信息!E:E,辅助信息!G:G=G8315)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_xlfn._xlws.FILTER(辅助信息!E:E,辅助信息!G:G=G8316)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_xlfn._xlws.FILTER(辅助信息!E:E,辅助信息!G:G=G8317)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_xlfn._xlws.FILTER(辅助信息!E:E,辅助信息!G:G=G8318)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_xlfn._xlws.FILTER(辅助信息!E:E,辅助信息!G:G=G8319)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_xlfn._xlws.FILTER(辅助信息!E:E,辅助信息!G:G=G8320)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_xlfn._xlws.FILTER(辅助信息!E:E,辅助信息!G:G=G8321)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_xlfn._xlws.FILTER(辅助信息!E:E,辅助信息!G:G=G8322)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_xlfn._xlws.FILTER(辅助信息!E:E,辅助信息!G:G=G8323)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_xlfn._xlws.FILTER(辅助信息!E:E,辅助信息!G:G=G8324)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_xlfn._xlws.FILTER(辅助信息!E:E,辅助信息!G:G=G8325)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_xlfn._xlws.FILTER(辅助信息!E:E,辅助信息!G:G=G8326)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_xlfn._xlws.FILTER(辅助信息!E:E,辅助信息!G:G=G8327)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_xlfn._xlws.FILTER(辅助信息!E:E,辅助信息!G:G=G8328)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_xlfn._xlws.FILTER(辅助信息!E:E,辅助信息!G:G=G8329)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_xlfn._xlws.FILTER(辅助信息!E:E,辅助信息!G:G=G8330)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_xlfn._xlws.FILTER(辅助信息!E:E,辅助信息!G:G=G8331)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_xlfn._xlws.FILTER(辅助信息!E:E,辅助信息!G:G=G8332)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_xlfn._xlws.FILTER(辅助信息!E:E,辅助信息!G:G=G8333)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_xlfn._xlws.FILTER(辅助信息!E:E,辅助信息!G:G=G8334)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_xlfn._xlws.FILTER(辅助信息!E:E,辅助信息!G:G=G8335)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_xlfn._xlws.FILTER(辅助信息!E:E,辅助信息!G:G=G8336)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_xlfn._xlws.FILTER(辅助信息!E:E,辅助信息!G:G=G8337)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_xlfn._xlws.FILTER(辅助信息!E:E,辅助信息!G:G=G8338)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_xlfn._xlws.FILTER(辅助信息!E:E,辅助信息!G:G=G8339)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_xlfn._xlws.FILTER(辅助信息!E:E,辅助信息!G:G=G8340)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_xlfn._xlws.FILTER(辅助信息!E:E,辅助信息!G:G=G8341)</f>
        <v>商投建工达州中医药科技园-2工区-12号楼</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_xlfn._xlws.FILTER(辅助信息!E:E,辅助信息!G:G=G8342)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_xlfn._xlws.FILTER(辅助信息!E:E,辅助信息!G:G=G8343)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_xlfn._xlws.FILTER(辅助信息!E:E,辅助信息!G:G=G8344)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_xlfn._xlws.FILTER(辅助信息!E:E,辅助信息!G:G=G8345)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_xlfn._xlws.FILTER(辅助信息!E:E,辅助信息!G:G=G8346)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_xlfn._xlws.FILTER(辅助信息!E:E,辅助信息!G:G=G8347)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_xlfn._xlws.FILTER(辅助信息!E:E,辅助信息!G:G=G8348)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_xlfn._xlws.FILTER(辅助信息!E:E,辅助信息!G:G=G8349)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_xlfn._xlws.FILTER(辅助信息!E:E,辅助信息!G:G=G8350)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_xlfn._xlws.FILTER(辅助信息!E:E,辅助信息!G:G=G8351)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_xlfn._xlws.FILTER(辅助信息!E:E,辅助信息!G:G=G8352)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_xlfn._xlws.FILTER(辅助信息!E:E,辅助信息!G:G=G8353)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_xlfn._xlws.FILTER(辅助信息!E:E,辅助信息!G:G=G8354)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_xlfn._xlws.FILTER(辅助信息!E:E,辅助信息!G:G=G8355)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_xlfn._xlws.FILTER(辅助信息!E:E,辅助信息!G:G=G8356)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_xlfn._xlws.FILTER(辅助信息!E:E,辅助信息!G:G=G8357)</f>
        <v>宜宾兴港三江新区长江工业园保障性租赁住房建设项目-土建</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_xlfn._xlws.FILTER(辅助信息!E:E,辅助信息!G:G=G8358)</f>
        <v>宜宾兴港三江新区长江工业园保障性租赁住房建设项目-土建</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_xlfn._xlws.FILTER(辅助信息!E:E,辅助信息!G:G=G8359)</f>
        <v>宜宾兴港三江新区长江工业园保障性租赁住房建设项目-土建</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_xlfn._xlws.FILTER(辅助信息!E:E,辅助信息!G:G=G8360)</f>
        <v>宜宾兴港三江新区长江工业园保障性租赁住房建设项目-土建</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_xlfn._xlws.FILTER(辅助信息!E:E,辅助信息!G:G=G8361)</f>
        <v>宜宾兴港三江新区长江工业园保障性租赁住房建设项目-土建</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_xlfn._xlws.FILTER(辅助信息!E:E,辅助信息!G:G=G8362)</f>
        <v>宜宾兴港三江新区长江工业园保障性租赁住房建设项目-土建</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_xlfn._xlws.FILTER(辅助信息!E:E,辅助信息!G:G=G8363)</f>
        <v>宜宾兴港三江新区长江工业园保障性租赁住房建设项目-土建</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_xlfn._xlws.FILTER(辅助信息!E:E,辅助信息!G:G=G8364)</f>
        <v>宜宾兴港三江新区长江工业园保障性租赁住房建设项目-土建</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_xlfn._xlws.FILTER(辅助信息!E:E,辅助信息!G:G=G8365)</f>
        <v>宜宾兴港三江新区长江工业园保障性租赁住房建设项目-土建</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_xlfn._xlws.FILTER(辅助信息!E:E,辅助信息!G:G=G8366)</f>
        <v>宜宾兴港三江新区长江工业园保障性租赁住房建设项目-土建</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_xlfn._xlws.FILTER(辅助信息!E:E,辅助信息!G:G=G8367)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_xlfn._xlws.FILTER(辅助信息!E:E,辅助信息!G:G=G8368)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_xlfn._xlws.FILTER(辅助信息!E:E,辅助信息!G:G=G8369)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_xlfn._xlws.FILTER(辅助信息!E:E,辅助信息!G:G=G8370)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_xlfn._xlws.FILTER(辅助信息!E:E,辅助信息!G:G=G8371)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_xlfn._xlws.FILTER(辅助信息!E:E,辅助信息!G:G=G8372)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_xlfn._xlws.FILTER(辅助信息!E:E,辅助信息!G:G=G8373)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_xlfn._xlws.FILTER(辅助信息!E:E,辅助信息!G:G=G8374)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_xlfn._xlws.FILTER(辅助信息!E:E,辅助信息!G:G=G8375)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_xlfn._xlws.FILTER(辅助信息!E:E,辅助信息!G:G=G8376)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_xlfn._xlws.FILTER(辅助信息!E:E,辅助信息!G:G=G8377)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_xlfn._xlws.FILTER(辅助信息!E:E,辅助信息!G:G=G8378)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_xlfn._xlws.FILTER(辅助信息!E:E,辅助信息!G:G=G8379)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_xlfn._xlws.FILTER(辅助信息!E:E,辅助信息!G:G=G8380)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_xlfn._xlws.FILTER(辅助信息!E:E,辅助信息!G:G=G8381)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_xlfn._xlws.FILTER(辅助信息!E:E,辅助信息!G:G=G8382)</f>
        <v>五冶建设龙泉芙蓉花语项目-1,3地块</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_xlfn._xlws.FILTER(辅助信息!E:E,辅助信息!G:G=G8383)</f>
        <v>五冶建设龙泉芙蓉花语项目-2地块</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_xlfn._xlws.FILTER(辅助信息!E:E,辅助信息!G:G=G8384)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_xlfn._xlws.FILTER(辅助信息!E:E,辅助信息!G:G=G8385)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_xlfn._xlws.FILTER(辅助信息!E:E,辅助信息!G:G=G8386)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_xlfn._xlws.FILTER(辅助信息!E:E,辅助信息!G:G=G8387)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_xlfn._xlws.FILTER(辅助信息!E:E,辅助信息!G:G=G8388)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_xlfn._xlws.FILTER(辅助信息!E:E,辅助信息!G:G=G8389)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_xlfn._xlws.FILTER(辅助信息!E:E,辅助信息!G:G=G8390)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_xlfn._xlws.FILTER(辅助信息!E:E,辅助信息!G:G=G8391)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_xlfn._xlws.FILTER(辅助信息!E:E,辅助信息!G:G=G8392)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_xlfn._xlws.FILTER(辅助信息!E:E,辅助信息!G:G=G8393)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_xlfn._xlws.FILTER(辅助信息!E:E,辅助信息!G:G=G8394)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_xlfn._xlws.FILTER(辅助信息!E:E,辅助信息!G:G=G8395)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_xlfn._xlws.FILTER(辅助信息!E:E,辅助信息!G:G=G8396)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_xlfn._xlws.FILTER(辅助信息!E:E,辅助信息!G:G=G8397)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_xlfn._xlws.FILTER(辅助信息!E:E,辅助信息!G:G=G8398)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_xlfn._xlws.FILTER(辅助信息!E:E,辅助信息!G:G=G8399)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_xlfn._xlws.FILTER(辅助信息!E:E,辅助信息!G:G=G8400)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_xlfn._xlws.FILTER(辅助信息!E:E,辅助信息!G:G=G8401)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_xlfn._xlws.FILTER(辅助信息!E:E,辅助信息!G:G=G8402)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_xlfn._xlws.FILTER(辅助信息!E:E,辅助信息!G:G=G8403)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_xlfn._xlws.FILTER(辅助信息!E:E,辅助信息!G:G=G8404)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_xlfn._xlws.FILTER(辅助信息!E:E,辅助信息!G:G=G8405)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_xlfn._xlws.FILTER(辅助信息!E:E,辅助信息!G:G=G8406)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_xlfn._xlws.FILTER(辅助信息!E:E,辅助信息!G:G=G8407)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_xlfn._xlws.FILTER(辅助信息!E:E,辅助信息!G:G=G8408)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_xlfn._xlws.FILTER(辅助信息!E:E,辅助信息!G:G=G8409)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_xlfn._xlws.FILTER(辅助信息!E:E,辅助信息!G:G=G8410)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_xlfn._xlws.FILTER(辅助信息!E:E,辅助信息!G:G=G8411)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_xlfn._xlws.FILTER(辅助信息!E:E,辅助信息!G:G=G8412)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_xlfn._xlws.FILTER(辅助信息!E:E,辅助信息!G:G=G8413)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_xlfn._xlws.FILTER(辅助信息!E:E,辅助信息!G:G=G8414)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_xlfn._xlws.FILTER(辅助信息!E:E,辅助信息!G:G=G8415)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_xlfn._xlws.FILTER(辅助信息!E:E,辅助信息!G:G=G8416)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_xlfn._xlws.FILTER(辅助信息!E:E,辅助信息!G:G=G8417)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_xlfn._xlws.FILTER(辅助信息!E:E,辅助信息!G:G=G8418)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_xlfn._xlws.FILTER(辅助信息!E:E,辅助信息!G:G=G8419)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_xlfn._xlws.FILTER(辅助信息!E:E,辅助信息!G:G=G8420)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_xlfn._xlws.FILTER(辅助信息!E:E,辅助信息!G:G=G8421)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_xlfn._xlws.FILTER(辅助信息!E:E,辅助信息!G:G=G8422)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_xlfn._xlws.FILTER(辅助信息!E:E,辅助信息!G:G=G8423)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_xlfn._xlws.FILTER(辅助信息!E:E,辅助信息!G:G=G8424)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_xlfn._xlws.FILTER(辅助信息!E:E,辅助信息!G:G=G8425)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_xlfn._xlws.FILTER(辅助信息!E:E,辅助信息!G:G=G8426)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_xlfn._xlws.FILTER(辅助信息!E:E,辅助信息!G:G=G8427)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_xlfn._xlws.FILTER(辅助信息!E:E,辅助信息!G:G=G8428)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_xlfn._xlws.FILTER(辅助信息!E:E,辅助信息!G:G=G8429)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_xlfn._xlws.FILTER(辅助信息!E:E,辅助信息!G:G=G8430)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_xlfn._xlws.FILTER(辅助信息!E:E,辅助信息!G:G=G8431)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_xlfn._xlws.FILTER(辅助信息!E:E,辅助信息!G:G=G8432)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_xlfn._xlws.FILTER(辅助信息!E:E,辅助信息!G:G=G8433)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_xlfn._xlws.FILTER(辅助信息!E:E,辅助信息!G:G=G8434)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_xlfn._xlws.FILTER(辅助信息!E:E,辅助信息!G:G=G8435)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_xlfn._xlws.FILTER(辅助信息!E:E,辅助信息!G:G=G8436)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_xlfn._xlws.FILTER(辅助信息!E:E,辅助信息!G:G=G8437)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_xlfn._xlws.FILTER(辅助信息!E:E,辅助信息!G:G=G8438)</f>
        <v>五冶建设龙泉芙蓉花语项目-1,3地块</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_xlfn._xlws.FILTER(辅助信息!E:E,辅助信息!G:G=G8439)</f>
        <v>五冶建设龙泉芙蓉花语项目-1,3地块</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_xlfn._xlws.FILTER(辅助信息!E:E,辅助信息!G:G=G8440)</f>
        <v>商投建工达州中医药科技园-2工区-12号楼</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_xlfn._xlws.FILTER(辅助信息!E:E,辅助信息!G:G=G8441)</f>
        <v>商投建工达州中医药科技园-2工区-12号楼</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_xlfn._xlws.FILTER(辅助信息!E:E,辅助信息!G:G=G8442)</f>
        <v>商投建工达州中医药科技园-2工区-12号楼</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_xlfn._xlws.FILTER(辅助信息!E:E,辅助信息!G:G=G8443)</f>
        <v>商投建工达州中医药科技园-2工区-12号楼</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_xlfn._xlws.FILTER(辅助信息!E:E,辅助信息!G:G=G8444)</f>
        <v>商投建工达州中医药科技园-2工区-12号楼</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_xlfn._xlws.FILTER(辅助信息!E:E,辅助信息!G:G=G8445)</f>
        <v>商投建工达州中医药科技园-2工区-12号楼</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_xlfn._xlws.FILTER(辅助信息!E:E,辅助信息!G:G=G8446)</f>
        <v>商投建工达州中医药科技园-2工区-12号楼</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_xlfn._xlws.FILTER(辅助信息!E:E,辅助信息!G:G=G8447)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_xlfn._xlws.FILTER(辅助信息!E:E,辅助信息!G:G=G8448)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_xlfn._xlws.FILTER(辅助信息!E:E,辅助信息!G:G=G8449)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_xlfn._xlws.FILTER(辅助信息!E:E,辅助信息!G:G=G8450)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_xlfn._xlws.FILTER(辅助信息!E:E,辅助信息!G:G=G8451)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_xlfn._xlws.FILTER(辅助信息!E:E,辅助信息!G:G=G8452)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_xlfn._xlws.FILTER(辅助信息!E:E,辅助信息!G:G=G8453)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_xlfn._xlws.FILTER(辅助信息!E:E,辅助信息!G:G=G8454)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_xlfn._xlws.FILTER(辅助信息!E:E,辅助信息!G:G=G8455)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_xlfn._xlws.FILTER(辅助信息!E:E,辅助信息!G:G=G8456)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_xlfn._xlws.FILTER(辅助信息!E:E,辅助信息!G:G=G8457)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_xlfn._xlws.FILTER(辅助信息!E:E,辅助信息!G:G=G8458)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_xlfn._xlws.FILTER(辅助信息!E:E,辅助信息!G:G=G8459)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_xlfn._xlws.FILTER(辅助信息!E:E,辅助信息!G:G=G8460)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_xlfn._xlws.FILTER(辅助信息!E:E,辅助信息!G:G=G8461)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_xlfn._xlws.FILTER(辅助信息!E:E,辅助信息!G:G=G8462)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_xlfn._xlws.FILTER(辅助信息!E:E,辅助信息!G:G=G8463)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_xlfn._xlws.FILTER(辅助信息!E:E,辅助信息!G:G=G8464)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_xlfn._xlws.FILTER(辅助信息!E:E,辅助信息!G:G=G8465)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_xlfn._xlws.FILTER(辅助信息!E:E,辅助信息!G:G=G8466)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_xlfn._xlws.FILTER(辅助信息!E:E,辅助信息!G:G=G8467)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_xlfn._xlws.FILTER(辅助信息!E:E,辅助信息!G:G=G8468)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_xlfn._xlws.FILTER(辅助信息!E:E,辅助信息!G:G=G8469)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_xlfn._xlws.FILTER(辅助信息!E:E,辅助信息!G:G=G8470)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_xlfn._xlws.FILTER(辅助信息!E:E,辅助信息!G:G=G8471)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_xlfn._xlws.FILTER(辅助信息!E:E,辅助信息!G:G=G8472)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_xlfn._xlws.FILTER(辅助信息!E:E,辅助信息!G:G=G8473)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_xlfn._xlws.FILTER(辅助信息!E:E,辅助信息!G:G=G8474)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_xlfn._xlws.FILTER(辅助信息!E:E,辅助信息!G:G=G8475)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_xlfn._xlws.FILTER(辅助信息!E:E,辅助信息!G:G=G8476)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_xlfn._xlws.FILTER(辅助信息!E:E,辅助信息!G:G=G8477)</f>
        <v>商投建工达州中医药科技园-2工区-12号楼</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_xlfn._xlws.FILTER(辅助信息!E:E,辅助信息!G:G=G8478)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_xlfn._xlws.FILTER(辅助信息!E:E,辅助信息!G:G=G8479)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_xlfn._xlws.FILTER(辅助信息!E:E,辅助信息!G:G=G8480)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_xlfn._xlws.FILTER(辅助信息!E:E,辅助信息!G:G=G8481)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_xlfn._xlws.FILTER(辅助信息!E:E,辅助信息!G:G=G8482)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_xlfn._xlws.FILTER(辅助信息!E:E,辅助信息!G:G=G8483)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_xlfn._xlws.FILTER(辅助信息!E:E,辅助信息!G:G=G8484)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_xlfn._xlws.FILTER(辅助信息!E:E,辅助信息!G:G=G8485)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_xlfn._xlws.FILTER(辅助信息!E:E,辅助信息!G:G=G8486)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_xlfn._xlws.FILTER(辅助信息!E:E,辅助信息!G:G=G8487)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_xlfn._xlws.FILTER(辅助信息!E:E,辅助信息!G:G=G8488)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_xlfn._xlws.FILTER(辅助信息!E:E,辅助信息!G:G=G8489)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_xlfn._xlws.FILTER(辅助信息!E:E,辅助信息!G:G=G8490)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_xlfn._xlws.FILTER(辅助信息!E:E,辅助信息!G:G=G8491)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_xlfn._xlws.FILTER(辅助信息!E:E,辅助信息!G:G=G8492)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_xlfn._xlws.FILTER(辅助信息!E:E,辅助信息!G:G=G8493)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_xlfn._xlws.FILTER(辅助信息!E:E,辅助信息!G:G=G8494)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_xlfn._xlws.FILTER(辅助信息!E:E,辅助信息!G:G=G8495)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_xlfn._xlws.FILTER(辅助信息!E:E,辅助信息!G:G=G8496)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_xlfn._xlws.FILTER(辅助信息!E:E,辅助信息!G:G=G8497)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_xlfn._xlws.FILTER(辅助信息!E:E,辅助信息!G:G=G8498)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_xlfn._xlws.FILTER(辅助信息!E:E,辅助信息!G:G=G8499)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_xlfn._xlws.FILTER(辅助信息!E:E,辅助信息!G:G=G8500)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_xlfn._xlws.FILTER(辅助信息!E:E,辅助信息!G:G=G8501)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_xlfn._xlws.FILTER(辅助信息!E:E,辅助信息!G:G=G8502)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_xlfn._xlws.FILTER(辅助信息!E:E,辅助信息!G:G=G8503)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_xlfn._xlws.FILTER(辅助信息!E:E,辅助信息!G:G=G8504)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_xlfn._xlws.FILTER(辅助信息!E:E,辅助信息!G:G=G8505)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_xlfn._xlws.FILTER(辅助信息!E:E,辅助信息!G:G=G8506)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_xlfn._xlws.FILTER(辅助信息!E:E,辅助信息!G:G=G8507)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_xlfn._xlws.FILTER(辅助信息!E:E,辅助信息!G:G=G8508)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_xlfn._xlws.FILTER(辅助信息!E:E,辅助信息!G:G=G8509)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_xlfn._xlws.FILTER(辅助信息!E:E,辅助信息!G:G=G8510)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_xlfn._xlws.FILTER(辅助信息!E:E,辅助信息!G:G=G8511)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_xlfn._xlws.FILTER(辅助信息!E:E,辅助信息!G:G=G8512)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_xlfn._xlws.FILTER(辅助信息!E:E,辅助信息!G:G=G8513)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_xlfn._xlws.FILTER(辅助信息!E:E,辅助信息!G:G=G8514)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_xlfn._xlws.FILTER(辅助信息!E:E,辅助信息!G:G=G8515)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_xlfn._xlws.FILTER(辅助信息!E:E,辅助信息!G:G=G8516)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_xlfn._xlws.FILTER(辅助信息!E:E,辅助信息!G:G=G8517)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_xlfn._xlws.FILTER(辅助信息!E:E,辅助信息!G:G=G8518)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_xlfn._xlws.FILTER(辅助信息!E:E,辅助信息!G:G=G8519)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_xlfn._xlws.FILTER(辅助信息!E:E,辅助信息!G:G=G8520)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_xlfn._xlws.FILTER(辅助信息!E:E,辅助信息!G:G=G8521)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_xlfn._xlws.FILTER(辅助信息!E:E,辅助信息!G:G=G8522)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_xlfn._xlws.FILTER(辅助信息!E:E,辅助信息!G:G=G8523)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_xlfn._xlws.FILTER(辅助信息!E:E,辅助信息!G:G=G8524)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_xlfn._xlws.FILTER(辅助信息!E:E,辅助信息!G:G=G8525)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_xlfn._xlws.FILTER(辅助信息!E:E,辅助信息!G:G=G8526)</f>
        <v>宜宾兴港三江新区长江工业园保障性租赁住房建设项目-土建</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_xlfn._xlws.FILTER(辅助信息!E:E,辅助信息!G:G=G8527)</f>
        <v>宜宾兴港三江新区长江工业园保障性租赁住房建设项目-土建</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_xlfn._xlws.FILTER(辅助信息!E:E,辅助信息!G:G=G8528)</f>
        <v>宜宾兴港三江新区长江工业园保障性租赁住房建设项目-土建</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_xlfn._xlws.FILTER(辅助信息!E:E,辅助信息!G:G=G8529)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_xlfn._xlws.FILTER(辅助信息!E:E,辅助信息!G:G=G8530)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_xlfn._xlws.FILTER(辅助信息!E:E,辅助信息!G:G=G8531)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_xlfn._xlws.FILTER(辅助信息!E:E,辅助信息!G:G=G8532)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_xlfn._xlws.FILTER(辅助信息!E:E,辅助信息!G:G=G8533)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_xlfn._xlws.FILTER(辅助信息!E:E,辅助信息!G:G=G8534)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_xlfn._xlws.FILTER(辅助信息!E:E,辅助信息!G:G=G8535)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_xlfn._xlws.FILTER(辅助信息!E:E,辅助信息!G:G=G8536)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_xlfn._xlws.FILTER(辅助信息!E:E,辅助信息!G:G=G8537)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_xlfn._xlws.FILTER(辅助信息!E:E,辅助信息!G:G=G8538)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_xlfn._xlws.FILTER(辅助信息!E:E,辅助信息!G:G=G8539)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_xlfn._xlws.FILTER(辅助信息!E:E,辅助信息!G:G=G8540)</f>
        <v>商投建工达州中医药科技园-1工区</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_xlfn._xlws.FILTER(辅助信息!E:E,辅助信息!G:G=G8541)</f>
        <v>商投建工达州中医药科技园-1工区</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_xlfn._xlws.FILTER(辅助信息!E:E,辅助信息!G:G=G8542)</f>
        <v>商投建工达州中医药科技园-1工区</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_xlfn._xlws.FILTER(辅助信息!E:E,辅助信息!G:G=G8543)</f>
        <v>商投建工达州中医药科技园-1工区</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_xlfn._xlws.FILTER(辅助信息!E:E,辅助信息!G:G=G8544)</f>
        <v>商投建工达州中医药科技园-1工区</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_xlfn._xlws.FILTER(辅助信息!E:E,辅助信息!G:G=G8545)</f>
        <v>商投建工达州中医药科技园-4工区-10号楼</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_xlfn._xlws.FILTER(辅助信息!E:E,辅助信息!G:G=G8546)</f>
        <v>商投建工达州中医药科技园-4工区-10号楼</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_xlfn._xlws.FILTER(辅助信息!E:E,辅助信息!G:G=G8547)</f>
        <v>商投建工达州中医药科技园-4工区-10号楼</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_xlfn._xlws.FILTER(辅助信息!E:E,辅助信息!G:G=G8548)</f>
        <v>商投建工达州中医药科技园-4工区-10号楼</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_xlfn._xlws.FILTER(辅助信息!E:E,辅助信息!G:G=G8549)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_xlfn._xlws.FILTER(辅助信息!E:E,辅助信息!G:G=G8550)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_xlfn._xlws.FILTER(辅助信息!E:E,辅助信息!G:G=G8551)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_xlfn._xlws.FILTER(辅助信息!E:E,辅助信息!G:G=G8552)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_xlfn._xlws.FILTER(辅助信息!E:E,辅助信息!G:G=G8553)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_xlfn._xlws.FILTER(辅助信息!E:E,辅助信息!G:G=G8554)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_xlfn._xlws.FILTER(辅助信息!E:E,辅助信息!G:G=G8555)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_xlfn._xlws.FILTER(辅助信息!E:E,辅助信息!G:G=G8556)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_xlfn._xlws.FILTER(辅助信息!E:E,辅助信息!G:G=G8557)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_xlfn._xlws.FILTER(辅助信息!E:E,辅助信息!G:G=G8558)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_xlfn._xlws.FILTER(辅助信息!E:E,辅助信息!G:G=G8559)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_xlfn._xlws.FILTER(辅助信息!E:E,辅助信息!G:G=G8560)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_xlfn._xlws.FILTER(辅助信息!E:E,辅助信息!G:G=G8561)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_xlfn._xlws.FILTER(辅助信息!E:E,辅助信息!G:G=G8562)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_xlfn._xlws.FILTER(辅助信息!E:E,辅助信息!G:G=G8563)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_xlfn._xlws.FILTER(辅助信息!E:E,辅助信息!G:G=G8564)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_xlfn._xlws.FILTER(辅助信息!E:E,辅助信息!G:G=G8565)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_xlfn._xlws.FILTER(辅助信息!E:E,辅助信息!G:G=G8566)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_xlfn._xlws.FILTER(辅助信息!E:E,辅助信息!G:G=G8567)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_xlfn._xlws.FILTER(辅助信息!E:E,辅助信息!G:G=G8568)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_xlfn._xlws.FILTER(辅助信息!E:E,辅助信息!G:G=G8569)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_xlfn._xlws.FILTER(辅助信息!E:E,辅助信息!G:G=G8570)</f>
        <v>宜宾兴港三江新区长江工业园保障性租赁住房建设项目-土建</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_xlfn._xlws.FILTER(辅助信息!E:E,辅助信息!G:G=G8571)</f>
        <v>宜宾兴港三江新区长江工业园保障性租赁住房建设项目-土建</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_xlfn._xlws.FILTER(辅助信息!E:E,辅助信息!G:G=G8572)</f>
        <v>宜宾兴港三江新区长江工业园保障性租赁住房建设项目-土建</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_xlfn._xlws.FILTER(辅助信息!E:E,辅助信息!G:G=G8573)</f>
        <v>宜宾兴港三江新区长江工业园保障性租赁住房建设项目-土建</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_xlfn._xlws.FILTER(辅助信息!E:E,辅助信息!G:G=G8574)</f>
        <v>宜宾兴港三江新区长江工业园保障性租赁住房建设项目-土建</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_xlfn._xlws.FILTER(辅助信息!E:E,辅助信息!G:G=G8575)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_xlfn._xlws.FILTER(辅助信息!E:E,辅助信息!G:G=G8576)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_xlfn._xlws.FILTER(辅助信息!E:E,辅助信息!G:G=G8577)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_xlfn._xlws.FILTER(辅助信息!E:E,辅助信息!G:G=G8578)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_xlfn._xlws.FILTER(辅助信息!E:E,辅助信息!G:G=G8579)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_xlfn._xlws.FILTER(辅助信息!E:E,辅助信息!G:G=G8580)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_xlfn._xlws.FILTER(辅助信息!E:E,辅助信息!G:G=G8581)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_xlfn._xlws.FILTER(辅助信息!E:E,辅助信息!G:G=G8582)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_xlfn._xlws.FILTER(辅助信息!E:E,辅助信息!G:G=G8583)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_xlfn._xlws.FILTER(辅助信息!E:E,辅助信息!G:G=G8584)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_xlfn._xlws.FILTER(辅助信息!E:E,辅助信息!G:G=G8585)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_xlfn._xlws.FILTER(辅助信息!E:E,辅助信息!G:G=G8586)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_xlfn._xlws.FILTER(辅助信息!E:E,辅助信息!G:G=G8587)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_xlfn._xlws.FILTER(辅助信息!E:E,辅助信息!G:G=G8588)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_xlfn._xlws.FILTER(辅助信息!E:E,辅助信息!G:G=G8589)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_xlfn._xlws.FILTER(辅助信息!E:E,辅助信息!G:G=G8590)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_xlfn._xlws.FILTER(辅助信息!E:E,辅助信息!G:G=G8591)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_xlfn._xlws.FILTER(辅助信息!E:E,辅助信息!G:G=G8592)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_xlfn._xlws.FILTER(辅助信息!E:E,辅助信息!G:G=G8593)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_xlfn._xlws.FILTER(辅助信息!E:E,辅助信息!G:G=G8594)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_xlfn._xlws.FILTER(辅助信息!E:E,辅助信息!G:G=G8595)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_xlfn._xlws.FILTER(辅助信息!E:E,辅助信息!G:G=G8596)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_xlfn._xlws.FILTER(辅助信息!E:E,辅助信息!G:G=G8597)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_xlfn._xlws.FILTER(辅助信息!E:E,辅助信息!G:G=G8598)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_xlfn._xlws.FILTER(辅助信息!E:E,辅助信息!G:G=G8599)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_xlfn._xlws.FILTER(辅助信息!E:E,辅助信息!G:G=G8600)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_xlfn._xlws.FILTER(辅助信息!E:E,辅助信息!G:G=G8601)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_xlfn._xlws.FILTER(辅助信息!E:E,辅助信息!G:G=G8602)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_xlfn._xlws.FILTER(辅助信息!E:E,辅助信息!G:G=G8603)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_xlfn._xlws.FILTER(辅助信息!E:E,辅助信息!G:G=G8604)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_xlfn._xlws.FILTER(辅助信息!E:E,辅助信息!G:G=G8605)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_xlfn._xlws.FILTER(辅助信息!E:E,辅助信息!G:G=G8606)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_xlfn._xlws.FILTER(辅助信息!E:E,辅助信息!G:G=G8607)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_xlfn._xlws.FILTER(辅助信息!E:E,辅助信息!G:G=G8608)</f>
        <v>武汉电气化局成达万高铁强电项目-南充营山</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_xlfn._xlws.FILTER(辅助信息!E:E,辅助信息!G:G=G8609)</f>
        <v>武汉电气化局成达万高铁强电项目-南充营山</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_xlfn._xlws.FILTER(辅助信息!E:E,辅助信息!G:G=G8610)</f>
        <v>武汉电气化局成达万高铁强电项目-南充营山</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_xlfn._xlws.FILTER(辅助信息!E:E,辅助信息!G:G=G8611)</f>
        <v>武汉电气化局成达万高铁强电项目-南充营山</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_xlfn._xlws.FILTER(辅助信息!E:E,辅助信息!G:G=G8612)</f>
        <v>武汉电气化局成达万高铁强电项目-南充营山</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_xlfn._xlws.FILTER(辅助信息!E:E,辅助信息!G:G=G8613)</f>
        <v>武汉电气化局成达万高铁强电项目-南充营山</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_xlfn._xlws.FILTER(辅助信息!E:E,辅助信息!G:G=G8614)</f>
        <v>商投建工达州中医药科技园-4工区-9号楼</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_xlfn._xlws.FILTER(辅助信息!E:E,辅助信息!G:G=G8615)</f>
        <v>商投建工达州中医药科技园-4工区-9号楼</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_xlfn._xlws.FILTER(辅助信息!E:E,辅助信息!G:G=G8616)</f>
        <v>商投建工达州中医药科技园-4工区-9号楼</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_xlfn._xlws.FILTER(辅助信息!E:E,辅助信息!G:G=G8617)</f>
        <v>商投建工达州中医药科技园-4工区-9号楼</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_xlfn._xlws.FILTER(辅助信息!E:E,辅助信息!G:G=G8618)</f>
        <v>商投建工达州中医药科技园-4工区-9号楼</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_xlfn._xlws.FILTER(辅助信息!E:E,辅助信息!G:G=G8619)</f>
        <v>商投建工达州中医药科技园-4工区-9号楼</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_xlfn._xlws.FILTER(辅助信息!E:E,辅助信息!G:G=G8620)</f>
        <v>商投建工达州中医药科技园-4工区-9号楼</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_xlfn._xlws.FILTER(辅助信息!E:E,辅助信息!G:G=G8621)</f>
        <v>商投建工达州中医药科技园-4工区-9号楼</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_xlfn._xlws.FILTER(辅助信息!E:E,辅助信息!G:G=G8622)</f>
        <v>武汉电气化局成达万高铁强电项目-达州主城区</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_xlfn._xlws.FILTER(辅助信息!E:E,辅助信息!G:G=G8623)</f>
        <v>武汉电气化局成达万高铁强电项目-达州主城区</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_xlfn._xlws.FILTER(辅助信息!E:E,辅助信息!G:G=G8624)</f>
        <v>武汉电气化局成达万高铁强电项目-达州主城区</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_xlfn._xlws.FILTER(辅助信息!E:E,辅助信息!G:G=G8625)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_xlfn._xlws.FILTER(辅助信息!E:E,辅助信息!G:G=G8626)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_xlfn._xlws.FILTER(辅助信息!E:E,辅助信息!G:G=G8627)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_xlfn._xlws.FILTER(辅助信息!E:E,辅助信息!G:G=G8628)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_xlfn._xlws.FILTER(辅助信息!E:E,辅助信息!G:G=G8629)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_xlfn._xlws.FILTER(辅助信息!E:E,辅助信息!G:G=G8630)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_xlfn._xlws.FILTER(辅助信息!E:E,辅助信息!G:G=G8631)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_xlfn._xlws.FILTER(辅助信息!E:E,辅助信息!G:G=G8632)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_xlfn._xlws.FILTER(辅助信息!E:E,辅助信息!G:G=G8633)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_xlfn._xlws.FILTER(辅助信息!E:E,辅助信息!G:G=G8634)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_xlfn._xlws.FILTER(辅助信息!E:E,辅助信息!G:G=G8635)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_xlfn._xlws.FILTER(辅助信息!E:E,辅助信息!G:G=G8636)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_xlfn._xlws.FILTER(辅助信息!E:E,辅助信息!G:G=G8637)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_xlfn._xlws.FILTER(辅助信息!E:E,辅助信息!G:G=G8638)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_xlfn._xlws.FILTER(辅助信息!E:E,辅助信息!G:G=G8639)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_xlfn._xlws.FILTER(辅助信息!E:E,辅助信息!G:G=G8640)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_xlfn._xlws.FILTER(辅助信息!E:E,辅助信息!G:G=G8641)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_xlfn._xlws.FILTER(辅助信息!E:E,辅助信息!G:G=G8642)</f>
        <v>商投建工达州中医药科技园-2工区-景观桥</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_xlfn._xlws.FILTER(辅助信息!E:E,辅助信息!G:G=G8643)</f>
        <v>商投建工达州中医药科技园-2工区-景观桥</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_xlfn._xlws.FILTER(辅助信息!E:E,辅助信息!G:G=G8644)</f>
        <v>商投建工达州中医药科技园-2工区-景观桥</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_xlfn._xlws.FILTER(辅助信息!E:E,辅助信息!G:G=G8645)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_xlfn._xlws.FILTER(辅助信息!E:E,辅助信息!G:G=G8646)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_xlfn._xlws.FILTER(辅助信息!E:E,辅助信息!G:G=G8647)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_xlfn._xlws.FILTER(辅助信息!E:E,辅助信息!G:G=G8648)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_xlfn._xlws.FILTER(辅助信息!E:E,辅助信息!G:G=G8649)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_xlfn._xlws.FILTER(辅助信息!E:E,辅助信息!G:G=G8650)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_xlfn._xlws.FILTER(辅助信息!E:E,辅助信息!G:G=G8651)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_xlfn._xlws.FILTER(辅助信息!E:E,辅助信息!G:G=G8652)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_xlfn._xlws.FILTER(辅助信息!E:E,辅助信息!G:G=G8653)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_xlfn._xlws.FILTER(辅助信息!E:E,辅助信息!G:G=G8654)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_xlfn._xlws.FILTER(辅助信息!E:E,辅助信息!G:G=G8655)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_xlfn._xlws.FILTER(辅助信息!E:E,辅助信息!G:G=G8656)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_xlfn._xlws.FILTER(辅助信息!E:E,辅助信息!G:G=G8657)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_xlfn._xlws.FILTER(辅助信息!E:E,辅助信息!G:G=G8658)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_xlfn._xlws.FILTER(辅助信息!E:E,辅助信息!G:G=G8659)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_xlfn._xlws.FILTER(辅助信息!E:E,辅助信息!G:G=G8660)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_xlfn._xlws.FILTER(辅助信息!E:E,辅助信息!G:G=G8661)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_xlfn._xlws.FILTER(辅助信息!E:E,辅助信息!G:G=G8662)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_xlfn._xlws.FILTER(辅助信息!E:E,辅助信息!G:G=G8663)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_xlfn._xlws.FILTER(辅助信息!E:E,辅助信息!G:G=G8664)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_xlfn._xlws.FILTER(辅助信息!E:E,辅助信息!G:G=G8665)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_xlfn._xlws.FILTER(辅助信息!E:E,辅助信息!G:G=G8666)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_xlfn._xlws.FILTER(辅助信息!E:E,辅助信息!G:G=G8667)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_xlfn._xlws.FILTER(辅助信息!E:E,辅助信息!G:G=G8668)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_xlfn._xlws.FILTER(辅助信息!E:E,辅助信息!G:G=G8669)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_xlfn._xlws.FILTER(辅助信息!E:E,辅助信息!G:G=G8670)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_xlfn._xlws.FILTER(辅助信息!E:E,辅助信息!G:G=G8671)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_xlfn._xlws.FILTER(辅助信息!E:E,辅助信息!G:G=G8672)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_xlfn._xlws.FILTER(辅助信息!E:E,辅助信息!G:G=G8673)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_xlfn._xlws.FILTER(辅助信息!E:E,辅助信息!G:G=G8674)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_xlfn._xlws.FILTER(辅助信息!E:E,辅助信息!G:G=G8675)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_xlfn._xlws.FILTER(辅助信息!E:E,辅助信息!G:G=G8676)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_xlfn._xlws.FILTER(辅助信息!E:E,辅助信息!G:G=G8677)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_xlfn._xlws.FILTER(辅助信息!E:E,辅助信息!G:G=G8678)</f>
        <v>商投建工达州中医药科技园-4工区-10号楼</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_xlfn._xlws.FILTER(辅助信息!E:E,辅助信息!G:G=G8679)</f>
        <v>商投建工达州中医药科技园-4工区-10号楼</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_xlfn._xlws.FILTER(辅助信息!E:E,辅助信息!G:G=G8680)</f>
        <v>商投建工达州中医药科技园-4工区-10号楼</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_xlfn._xlws.FILTER(辅助信息!E:E,辅助信息!G:G=G8681)</f>
        <v>商投建工达州中医药科技园-4工区-10号楼</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_xlfn._xlws.FILTER(辅助信息!E:E,辅助信息!G:G=G8682)</f>
        <v>商投建工达州中医药科技园-1工区</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_xlfn._xlws.FILTER(辅助信息!E:E,辅助信息!G:G=G8683)</f>
        <v>商投建工达州中医药科技园-1工区</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_xlfn._xlws.FILTER(辅助信息!E:E,辅助信息!G:G=G8684)</f>
        <v>商投建工达州中医药科技园-1工区</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_xlfn._xlws.FILTER(辅助信息!E:E,辅助信息!G:G=G8685)</f>
        <v>商投建工达州中医药科技园-1工区</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_xlfn._xlws.FILTER(辅助信息!E:E,辅助信息!G:G=G8686)</f>
        <v>商投建工达州中医药科技园-4工区-9号楼</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_xlfn._xlws.FILTER(辅助信息!E:E,辅助信息!G:G=G8687)</f>
        <v>商投建工达州中医药科技园-4工区-9号楼</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_xlfn._xlws.FILTER(辅助信息!E:E,辅助信息!G:G=G8688)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_xlfn._xlws.FILTER(辅助信息!E:E,辅助信息!G:G=G8689)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_xlfn._xlws.FILTER(辅助信息!E:E,辅助信息!G:G=G8690)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_xlfn._xlws.FILTER(辅助信息!E:E,辅助信息!G:G=G8691)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_xlfn._xlws.FILTER(辅助信息!E:E,辅助信息!G:G=G8692)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_xlfn._xlws.FILTER(辅助信息!E:E,辅助信息!G:G=G8693)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_xlfn._xlws.FILTER(辅助信息!E:E,辅助信息!G:G=G8694)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_xlfn._xlws.FILTER(辅助信息!E:E,辅助信息!G:G=G8695)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_xlfn._xlws.FILTER(辅助信息!E:E,辅助信息!G:G=G8696)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_xlfn._xlws.FILTER(辅助信息!E:E,辅助信息!G:G=G8697)</f>
        <v>商投建工达州中医药科技园-2工区-12号楼</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_xlfn._xlws.FILTER(辅助信息!E:E,辅助信息!G:G=G8698)</f>
        <v>商投建工达州中医药科技园-2工区-12号楼</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_xlfn._xlws.FILTER(辅助信息!E:E,辅助信息!G:G=G8699)</f>
        <v>商投建工达州中医药科技园-2工区-12号楼</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_xlfn._xlws.FILTER(辅助信息!E:E,辅助信息!G:G=G8700)</f>
        <v>商投建工达州中医药科技园-2工区-12号楼</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_xlfn._xlws.FILTER(辅助信息!E:E,辅助信息!G:G=G8701)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_xlfn._xlws.FILTER(辅助信息!E:E,辅助信息!G:G=G8702)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_xlfn._xlws.FILTER(辅助信息!E:E,辅助信息!G:G=G8703)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_xlfn._xlws.FILTER(辅助信息!E:E,辅助信息!G:G=G8704)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_xlfn._xlws.FILTER(辅助信息!E:E,辅助信息!G:G=G8705)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_xlfn._xlws.FILTER(辅助信息!E:E,辅助信息!G:G=G8706)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_xlfn._xlws.FILTER(辅助信息!E:E,辅助信息!G:G=G8707)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_xlfn._xlws.FILTER(辅助信息!E:E,辅助信息!G:G=G8708)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_xlfn._xlws.FILTER(辅助信息!E:E,辅助信息!G:G=G8709)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_xlfn._xlws.FILTER(辅助信息!E:E,辅助信息!G:G=G8710)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_xlfn._xlws.FILTER(辅助信息!E:E,辅助信息!G:G=G8711)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_xlfn._xlws.FILTER(辅助信息!E:E,辅助信息!G:G=G8712)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_xlfn._xlws.FILTER(辅助信息!E:E,辅助信息!G:G=G8713)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_xlfn._xlws.FILTER(辅助信息!E:E,辅助信息!G:G=G8714)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_xlfn._xlws.FILTER(辅助信息!E:E,辅助信息!G:G=G8715)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_xlfn._xlws.FILTER(辅助信息!E:E,辅助信息!G:G=G8716)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_xlfn._xlws.FILTER(辅助信息!E:E,辅助信息!G:G=G8717)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_xlfn._xlws.FILTER(辅助信息!E:E,辅助信息!G:G=G8718)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_xlfn._xlws.FILTER(辅助信息!E:E,辅助信息!G:G=G8719)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_xlfn._xlws.FILTER(辅助信息!E:E,辅助信息!G:G=G8720)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_xlfn._xlws.FILTER(辅助信息!E:E,辅助信息!G:G=G8721)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_xlfn._xlws.FILTER(辅助信息!E:E,辅助信息!G:G=G8722)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_xlfn._xlws.FILTER(辅助信息!E:E,辅助信息!G:G=G8723)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_xlfn._xlws.FILTER(辅助信息!E:E,辅助信息!G:G=G8724)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_xlfn._xlws.FILTER(辅助信息!E:E,辅助信息!G:G=G8725)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_xlfn._xlws.FILTER(辅助信息!E:E,辅助信息!G:G=G8726)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_xlfn._xlws.FILTER(辅助信息!E:E,辅助信息!G:G=G8727)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_xlfn._xlws.FILTER(辅助信息!E:E,辅助信息!G:G=G8728)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_xlfn._xlws.FILTER(辅助信息!E:E,辅助信息!G:G=G8729)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_xlfn._xlws.FILTER(辅助信息!E:E,辅助信息!G:G=G8730)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_xlfn._xlws.FILTER(辅助信息!E:E,辅助信息!G:G=G8731)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_xlfn._xlws.FILTER(辅助信息!E:E,辅助信息!G:G=G8732)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_xlfn._xlws.FILTER(辅助信息!E:E,辅助信息!G:G=G8733)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_xlfn._xlws.FILTER(辅助信息!E:E,辅助信息!G:G=G8734)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_xlfn._xlws.FILTER(辅助信息!E:E,辅助信息!G:G=G8735)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_xlfn._xlws.FILTER(辅助信息!E:E,辅助信息!G:G=G8736)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_xlfn._xlws.FILTER(辅助信息!E:E,辅助信息!G:G=G8737)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_xlfn._xlws.FILTER(辅助信息!E:E,辅助信息!G:G=G8738)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_xlfn._xlws.FILTER(辅助信息!E:E,辅助信息!G:G=G8739)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_xlfn._xlws.FILTER(辅助信息!E:E,辅助信息!G:G=G8740)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_xlfn._xlws.FILTER(辅助信息!E:E,辅助信息!G:G=G8741)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_xlfn._xlws.FILTER(辅助信息!E:E,辅助信息!G:G=G8742)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_xlfn._xlws.FILTER(辅助信息!E:E,辅助信息!G:G=G8743)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_xlfn._xlws.FILTER(辅助信息!E:E,辅助信息!G:G=G8744)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_xlfn._xlws.FILTER(辅助信息!E:E,辅助信息!G:G=G8745)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_xlfn._xlws.FILTER(辅助信息!E:E,辅助信息!G:G=G8746)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_xlfn._xlws.FILTER(辅助信息!E:E,辅助信息!G:G=G8747)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_xlfn._xlws.FILTER(辅助信息!E:E,辅助信息!G:G=G8748)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_xlfn._xlws.FILTER(辅助信息!E:E,辅助信息!G:G=G8749)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_xlfn._xlws.FILTER(辅助信息!E:E,辅助信息!G:G=G8750)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_xlfn._xlws.FILTER(辅助信息!E:E,辅助信息!G:G=G8751)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_xlfn._xlws.FILTER(辅助信息!E:E,辅助信息!G:G=G8752)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_xlfn._xlws.FILTER(辅助信息!E:E,辅助信息!G:G=G8753)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_xlfn._xlws.FILTER(辅助信息!E:E,辅助信息!G:G=G8754)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_xlfn._xlws.FILTER(辅助信息!E:E,辅助信息!G:G=G8755)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_xlfn._xlws.FILTER(辅助信息!E:E,辅助信息!G:G=G8756)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_xlfn._xlws.FILTER(辅助信息!E:E,辅助信息!G:G=G8757)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_xlfn._xlws.FILTER(辅助信息!E:E,辅助信息!G:G=G8758)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_xlfn._xlws.FILTER(辅助信息!E:E,辅助信息!G:G=G8759)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_xlfn._xlws.FILTER(辅助信息!E:E,辅助信息!G:G=G8760)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_xlfn._xlws.FILTER(辅助信息!E:E,辅助信息!G:G=G8761)</f>
        <v>宜宾兴港三江新区长江工业园保障性租赁住房建设项目-土建</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_xlfn._xlws.FILTER(辅助信息!E:E,辅助信息!G:G=G8762)</f>
        <v>宜宾兴港三江新区长江工业园保障性租赁住房建设项目-土建</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_xlfn._xlws.FILTER(辅助信息!E:E,辅助信息!G:G=G8763)</f>
        <v>武汉电气化局成达万高铁强电项目-渠县</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_xlfn._xlws.FILTER(辅助信息!E:E,辅助信息!G:G=G8764)</f>
        <v>武汉电气化局成达万高铁强电项目-渠县</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_xlfn._xlws.FILTER(辅助信息!E:E,辅助信息!G:G=G8765)</f>
        <v>武汉电气化局成达万高铁强电项目-渠县</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_xlfn._xlws.FILTER(辅助信息!E:E,辅助信息!G:G=G8766)</f>
        <v>武汉电气化局成达万高铁强电项目-渠县</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_xlfn._xlws.FILTER(辅助信息!E:E,辅助信息!G:G=G8767)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_xlfn._xlws.FILTER(辅助信息!E:E,辅助信息!G:G=G8768)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_xlfn._xlws.FILTER(辅助信息!E:E,辅助信息!G:G=G8769)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_xlfn._xlws.FILTER(辅助信息!E:E,辅助信息!G:G=G8770)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_xlfn._xlws.FILTER(辅助信息!E:E,辅助信息!G:G=G8771)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_xlfn._xlws.FILTER(辅助信息!E:E,辅助信息!G:G=G8772)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_xlfn._xlws.FILTER(辅助信息!E:E,辅助信息!G:G=G8773)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_xlfn._xlws.FILTER(辅助信息!E:E,辅助信息!G:G=G8774)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_xlfn._xlws.FILTER(辅助信息!E:E,辅助信息!G:G=G8775)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_xlfn._xlws.FILTER(辅助信息!E:E,辅助信息!G:G=G8776)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_xlfn._xlws.FILTER(辅助信息!E:E,辅助信息!G:G=G8777)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_xlfn._xlws.FILTER(辅助信息!E:E,辅助信息!G:G=G8778)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_xlfn._xlws.FILTER(辅助信息!E:E,辅助信息!G:G=G8779)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_xlfn._xlws.FILTER(辅助信息!E:E,辅助信息!G:G=G8780)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_xlfn._xlws.FILTER(辅助信息!E:E,辅助信息!G:G=G8781)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_xlfn._xlws.FILTER(辅助信息!E:E,辅助信息!G:G=G8782)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_xlfn._xlws.FILTER(辅助信息!E:E,辅助信息!G:G=G8783)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_xlfn._xlws.FILTER(辅助信息!E:E,辅助信息!G:G=G8784)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_xlfn._xlws.FILTER(辅助信息!E:E,辅助信息!G:G=G8785)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_xlfn._xlws.FILTER(辅助信息!E:E,辅助信息!G:G=G8786)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_xlfn._xlws.FILTER(辅助信息!E:E,辅助信息!G:G=G8787)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_xlfn._xlws.FILTER(辅助信息!E:E,辅助信息!G:G=G8788)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_xlfn._xlws.FILTER(辅助信息!E:E,辅助信息!G:G=G8789)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_xlfn._xlws.FILTER(辅助信息!E:E,辅助信息!G:G=G8790)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_xlfn._xlws.FILTER(辅助信息!E:E,辅助信息!G:G=G8791)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_xlfn._xlws.FILTER(辅助信息!E:E,辅助信息!G:G=G8792)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_xlfn._xlws.FILTER(辅助信息!E:E,辅助信息!G:G=G8793)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_xlfn._xlws.FILTER(辅助信息!E:E,辅助信息!G:G=G8794)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_xlfn._xlws.FILTER(辅助信息!E:E,辅助信息!G:G=G8795)</f>
        <v>五冶钢构龙泉东洪片区70亩住宅、商业及配套工程项目三标段</v>
      </c>
    </row>
    <row r="8796"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_xlfn._xlws.FILTER(辅助信息!E:E,辅助信息!G:G=G8796)</f>
        <v>#VALUE!</v>
      </c>
    </row>
    <row r="8797"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_xlfn._xlws.FILTER(辅助信息!E:E,辅助信息!G:G=G8797)</f>
        <v>#VALUE!</v>
      </c>
    </row>
    <row r="8798"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_xlfn._xlws.FILTER(辅助信息!E:E,辅助信息!G:G=G8798)</f>
        <v>#VALUE!</v>
      </c>
    </row>
    <row r="8799"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_xlfn._xlws.FILTER(辅助信息!E:E,辅助信息!G:G=G8799)</f>
        <v>#VALUE!</v>
      </c>
    </row>
    <row r="8800"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_xlfn._xlws.FILTER(辅助信息!E:E,辅助信息!G:G=G8800)</f>
        <v>#VALUE!</v>
      </c>
    </row>
    <row r="880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_xlfn._xlws.FILTER(辅助信息!E:E,辅助信息!G:G=G8801)</f>
        <v>#VALUE!</v>
      </c>
    </row>
    <row r="8802"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_xlfn._xlws.FILTER(辅助信息!E:E,辅助信息!G:G=G8802)</f>
        <v>#VALUE!</v>
      </c>
    </row>
    <row r="8803"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_xlfn._xlws.FILTER(辅助信息!E:E,辅助信息!G:G=G8803)</f>
        <v>#VALUE!</v>
      </c>
    </row>
    <row r="8804"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_xlfn._xlws.FILTER(辅助信息!E:E,辅助信息!G:G=G8804)</f>
        <v>#VALUE!</v>
      </c>
    </row>
    <row r="8805"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_xlfn._xlws.FILTER(辅助信息!E:E,辅助信息!G:G=G8805)</f>
        <v>#VALUE!</v>
      </c>
    </row>
    <row r="8806"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_xlfn._xlws.FILTER(辅助信息!E:E,辅助信息!G:G=G8806)</f>
        <v>#VALUE!</v>
      </c>
    </row>
    <row r="8807"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_xlfn._xlws.FILTER(辅助信息!E:E,辅助信息!G:G=G8807)</f>
        <v>#VALUE!</v>
      </c>
    </row>
    <row r="8808"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_xlfn._xlws.FILTER(辅助信息!E:E,辅助信息!G:G=G8808)</f>
        <v>#VALUE!</v>
      </c>
    </row>
    <row r="8809"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_xlfn._xlws.FILTER(辅助信息!E:E,辅助信息!G:G=G8809)</f>
        <v>#VALUE!</v>
      </c>
    </row>
    <row r="8810"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_xlfn._xlws.FILTER(辅助信息!E:E,辅助信息!G:G=G8810)</f>
        <v>#VALUE!</v>
      </c>
    </row>
    <row r="881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_xlfn._xlws.FILTER(辅助信息!E:E,辅助信息!G:G=G8811)</f>
        <v>#VALUE!</v>
      </c>
    </row>
    <row r="8812"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_xlfn._xlws.FILTER(辅助信息!E:E,辅助信息!G:G=G8812)</f>
        <v>#VALUE!</v>
      </c>
    </row>
    <row r="8813"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_xlfn._xlws.FILTER(辅助信息!E:E,辅助信息!G:G=G8813)</f>
        <v>#VALUE!</v>
      </c>
    </row>
    <row r="8814"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_xlfn._xlws.FILTER(辅助信息!E:E,辅助信息!G:G=G8814)</f>
        <v>#VALUE!</v>
      </c>
    </row>
    <row r="8815"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_xlfn._xlws.FILTER(辅助信息!E:E,辅助信息!G:G=G8815)</f>
        <v>#VALUE!</v>
      </c>
    </row>
    <row r="8816"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_xlfn._xlws.FILTER(辅助信息!E:E,辅助信息!G:G=G8816)</f>
        <v>#VALUE!</v>
      </c>
    </row>
    <row r="8817"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_xlfn._xlws.FILTER(辅助信息!E:E,辅助信息!G:G=G8817)</f>
        <v>#VALUE!</v>
      </c>
    </row>
    <row r="8818"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_xlfn._xlws.FILTER(辅助信息!E:E,辅助信息!G:G=G8818)</f>
        <v>#VALUE!</v>
      </c>
    </row>
    <row r="8819"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_xlfn._xlws.FILTER(辅助信息!E:E,辅助信息!G:G=G8819)</f>
        <v>#VALUE!</v>
      </c>
    </row>
    <row r="8820"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_xlfn._xlws.FILTER(辅助信息!E:E,辅助信息!G:G=G8820)</f>
        <v>#VALUE!</v>
      </c>
    </row>
    <row r="882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_xlfn._xlws.FILTER(辅助信息!E:E,辅助信息!G:G=G8821)</f>
        <v>#VALUE!</v>
      </c>
    </row>
    <row r="8822"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_xlfn._xlws.FILTER(辅助信息!E:E,辅助信息!G:G=G8822)</f>
        <v>#VALUE!</v>
      </c>
    </row>
    <row r="8823"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_xlfn._xlws.FILTER(辅助信息!E:E,辅助信息!G:G=G8823)</f>
        <v>#VALUE!</v>
      </c>
    </row>
    <row r="8824"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_xlfn._xlws.FILTER(辅助信息!E:E,辅助信息!G:G=G8824)</f>
        <v>#VALUE!</v>
      </c>
    </row>
    <row r="8825"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_xlfn._xlws.FILTER(辅助信息!E:E,辅助信息!G:G=G8825)</f>
        <v>#VALUE!</v>
      </c>
    </row>
    <row r="8826"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_xlfn._xlws.FILTER(辅助信息!E:E,辅助信息!G:G=G8826)</f>
        <v>#VALUE!</v>
      </c>
    </row>
    <row r="8827"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_xlfn._xlws.FILTER(辅助信息!E:E,辅助信息!G:G=G8827)</f>
        <v>#VALUE!</v>
      </c>
    </row>
    <row r="8828"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_xlfn._xlws.FILTER(辅助信息!E:E,辅助信息!G:G=G8828)</f>
        <v>#VALUE!</v>
      </c>
    </row>
    <row r="8829"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_xlfn._xlws.FILTER(辅助信息!E:E,辅助信息!G:G=G8829)</f>
        <v>#VALUE!</v>
      </c>
    </row>
    <row r="8830"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_xlfn._xlws.FILTER(辅助信息!E:E,辅助信息!G:G=G8830)</f>
        <v>#VALUE!</v>
      </c>
    </row>
    <row r="883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_xlfn._xlws.FILTER(辅助信息!E:E,辅助信息!G:G=G8831)</f>
        <v>#VALUE!</v>
      </c>
    </row>
    <row r="8832"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_xlfn._xlws.FILTER(辅助信息!E:E,辅助信息!G:G=G8832)</f>
        <v>#VALUE!</v>
      </c>
    </row>
    <row r="8833"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_xlfn._xlws.FILTER(辅助信息!E:E,辅助信息!G:G=G8833)</f>
        <v>#VALUE!</v>
      </c>
    </row>
    <row r="8834"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_xlfn._xlws.FILTER(辅助信息!E:E,辅助信息!G:G=G8834)</f>
        <v>#VALUE!</v>
      </c>
    </row>
    <row r="8835"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_xlfn._xlws.FILTER(辅助信息!E:E,辅助信息!G:G=G8835)</f>
        <v>#VALUE!</v>
      </c>
    </row>
    <row r="8836"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_xlfn._xlws.FILTER(辅助信息!E:E,辅助信息!G:G=G8836)</f>
        <v>#VALUE!</v>
      </c>
    </row>
    <row r="8837"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_xlfn._xlws.FILTER(辅助信息!E:E,辅助信息!G:G=G8837)</f>
        <v>#VALUE!</v>
      </c>
    </row>
    <row r="8838"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_xlfn._xlws.FILTER(辅助信息!E:E,辅助信息!G:G=G8838)</f>
        <v>#VALUE!</v>
      </c>
    </row>
    <row r="8839"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_xlfn._xlws.FILTER(辅助信息!E:E,辅助信息!G:G=G8839)</f>
        <v>#VALUE!</v>
      </c>
    </row>
    <row r="8840"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_xlfn._xlws.FILTER(辅助信息!E:E,辅助信息!G:G=G8840)</f>
        <v>#VALUE!</v>
      </c>
    </row>
    <row r="884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_xlfn._xlws.FILTER(辅助信息!E:E,辅助信息!G:G=G8841)</f>
        <v>#VALUE!</v>
      </c>
    </row>
    <row r="8842"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_xlfn._xlws.FILTER(辅助信息!E:E,辅助信息!G:G=G8842)</f>
        <v>#VALUE!</v>
      </c>
    </row>
    <row r="8843"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_xlfn._xlws.FILTER(辅助信息!E:E,辅助信息!G:G=G8843)</f>
        <v>#VALUE!</v>
      </c>
    </row>
    <row r="8844"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_xlfn._xlws.FILTER(辅助信息!E:E,辅助信息!G:G=G8844)</f>
        <v>#VALUE!</v>
      </c>
    </row>
    <row r="8845"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_xlfn._xlws.FILTER(辅助信息!E:E,辅助信息!G:G=G8845)</f>
        <v>#VALUE!</v>
      </c>
    </row>
    <row r="8846"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_xlfn._xlws.FILTER(辅助信息!E:E,辅助信息!G:G=G8846)</f>
        <v>#VALUE!</v>
      </c>
    </row>
    <row r="8847"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_xlfn._xlws.FILTER(辅助信息!E:E,辅助信息!G:G=G8847)</f>
        <v>#VALUE!</v>
      </c>
    </row>
    <row r="8848"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_xlfn._xlws.FILTER(辅助信息!E:E,辅助信息!G:G=G8848)</f>
        <v>#VALUE!</v>
      </c>
    </row>
    <row r="8849"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_xlfn._xlws.FILTER(辅助信息!E:E,辅助信息!G:G=G8849)</f>
        <v>#VALUE!</v>
      </c>
    </row>
    <row r="8850"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_xlfn._xlws.FILTER(辅助信息!E:E,辅助信息!G:G=G8850)</f>
        <v>#VALUE!</v>
      </c>
    </row>
    <row r="885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_xlfn._xlws.FILTER(辅助信息!E:E,辅助信息!G:G=G8851)</f>
        <v>#VALUE!</v>
      </c>
    </row>
    <row r="8852"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_xlfn._xlws.FILTER(辅助信息!E:E,辅助信息!G:G=G8852)</f>
        <v>#VALUE!</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_xlfn._xlws.FILTER(辅助信息!E:E,辅助信息!G:G=G8853)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_xlfn._xlws.FILTER(辅助信息!E:E,辅助信息!G:G=G8854)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_xlfn._xlws.FILTER(辅助信息!E:E,辅助信息!G:G=G8855)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_xlfn._xlws.FILTER(辅助信息!E:E,辅助信息!G:G=G8856)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_xlfn._xlws.FILTER(辅助信息!E:E,辅助信息!G:G=G8857)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_xlfn._xlws.FILTER(辅助信息!E:E,辅助信息!G:G=G8858)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_xlfn._xlws.FILTER(辅助信息!E:E,辅助信息!G:G=G8859)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_xlfn._xlws.FILTER(辅助信息!E:E,辅助信息!G:G=G8860)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_xlfn._xlws.FILTER(辅助信息!E:E,辅助信息!G:G=G8861)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_xlfn._xlws.FILTER(辅助信息!E:E,辅助信息!G:G=G8862)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_xlfn._xlws.FILTER(辅助信息!E:E,辅助信息!G:G=G8863)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_xlfn._xlws.FILTER(辅助信息!E:E,辅助信息!G:G=G8864)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_xlfn._xlws.FILTER(辅助信息!E:E,辅助信息!G:G=G8865)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_xlfn._xlws.FILTER(辅助信息!E:E,辅助信息!G:G=G8866)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_xlfn._xlws.FILTER(辅助信息!E:E,辅助信息!G:G=G8867)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_xlfn._xlws.FILTER(辅助信息!E:E,辅助信息!G:G=G8868)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_xlfn._xlws.FILTER(辅助信息!E:E,辅助信息!G:G=G8869)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_xlfn._xlws.FILTER(辅助信息!E:E,辅助信息!G:G=G8870)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_xlfn._xlws.FILTER(辅助信息!E:E,辅助信息!G:G=G8871)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_xlfn._xlws.FILTER(辅助信息!E:E,辅助信息!G:G=G8872)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_xlfn._xlws.FILTER(辅助信息!E:E,辅助信息!G:G=G8873)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_xlfn._xlws.FILTER(辅助信息!E:E,辅助信息!G:G=G8874)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_xlfn._xlws.FILTER(辅助信息!E:E,辅助信息!G:G=G8875)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_xlfn._xlws.FILTER(辅助信息!E:E,辅助信息!G:G=G8876)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_xlfn._xlws.FILTER(辅助信息!E:E,辅助信息!G:G=G8877)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_xlfn._xlws.FILTER(辅助信息!E:E,辅助信息!G:G=G8878)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_xlfn._xlws.FILTER(辅助信息!E:E,辅助信息!G:G=G8879)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_xlfn._xlws.FILTER(辅助信息!E:E,辅助信息!G:G=G8880)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_xlfn._xlws.FILTER(辅助信息!E:E,辅助信息!G:G=G8881)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_xlfn._xlws.FILTER(辅助信息!E:E,辅助信息!G:G=G8882)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_xlfn._xlws.FILTER(辅助信息!E:E,辅助信息!G:G=G8883)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_xlfn._xlws.FILTER(辅助信息!E:E,辅助信息!G:G=G8884)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_xlfn._xlws.FILTER(辅助信息!E:E,辅助信息!G:G=G8885)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_xlfn._xlws.FILTER(辅助信息!E:E,辅助信息!G:G=G8886)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_xlfn._xlws.FILTER(辅助信息!E:E,辅助信息!G:G=G8887)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_xlfn._xlws.FILTER(辅助信息!E:E,辅助信息!G:G=G8888)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_xlfn._xlws.FILTER(辅助信息!E:E,辅助信息!G:G=G8889)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_xlfn._xlws.FILTER(辅助信息!E:E,辅助信息!G:G=G8890)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_xlfn._xlws.FILTER(辅助信息!E:E,辅助信息!G:G=G8891)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_xlfn._xlws.FILTER(辅助信息!E:E,辅助信息!G:G=G8892)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_xlfn._xlws.FILTER(辅助信息!E:E,辅助信息!G:G=G8893)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_xlfn._xlws.FILTER(辅助信息!E:E,辅助信息!G:G=G8894)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_xlfn._xlws.FILTER(辅助信息!E:E,辅助信息!G:G=G8895)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_xlfn._xlws.FILTER(辅助信息!E:E,辅助信息!G:G=G8896)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_xlfn._xlws.FILTER(辅助信息!E:E,辅助信息!G:G=G8897)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_xlfn._xlws.FILTER(辅助信息!E:E,辅助信息!G:G=G8898)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_xlfn._xlws.FILTER(辅助信息!E:E,辅助信息!G:G=G8899)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_xlfn._xlws.FILTER(辅助信息!E:E,辅助信息!G:G=G8900)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_xlfn._xlws.FILTER(辅助信息!E:E,辅助信息!G:G=G8901)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_xlfn._xlws.FILTER(辅助信息!E:E,辅助信息!G:G=G8902)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_xlfn._xlws.FILTER(辅助信息!E:E,辅助信息!G:G=G8903)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_xlfn._xlws.FILTER(辅助信息!E:E,辅助信息!G:G=G8904)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_xlfn._xlws.FILTER(辅助信息!E:E,辅助信息!G:G=G8905)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_xlfn._xlws.FILTER(辅助信息!E:E,辅助信息!G:G=G8906)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_xlfn._xlws.FILTER(辅助信息!E:E,辅助信息!G:G=G8907)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_xlfn._xlws.FILTER(辅助信息!E:E,辅助信息!G:G=G8908)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_xlfn._xlws.FILTER(辅助信息!E:E,辅助信息!G:G=G8909)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_xlfn._xlws.FILTER(辅助信息!E:E,辅助信息!G:G=G8910)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_xlfn._xlws.FILTER(辅助信息!E:E,辅助信息!G:G=G8911)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_xlfn._xlws.FILTER(辅助信息!E:E,辅助信息!G:G=G8912)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_xlfn._xlws.FILTER(辅助信息!E:E,辅助信息!G:G=G8913)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_xlfn._xlws.FILTER(辅助信息!E:E,辅助信息!G:G=G8914)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_xlfn._xlws.FILTER(辅助信息!E:E,辅助信息!G:G=G8915)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_xlfn._xlws.FILTER(辅助信息!E:E,辅助信息!G:G=G8916)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_xlfn._xlws.FILTER(辅助信息!E:E,辅助信息!G:G=G8917)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_xlfn._xlws.FILTER(辅助信息!E:E,辅助信息!G:G=G8918)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_xlfn._xlws.FILTER(辅助信息!E:E,辅助信息!G:G=G8919)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_xlfn._xlws.FILTER(辅助信息!E:E,辅助信息!G:G=G8920)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_xlfn._xlws.FILTER(辅助信息!E:E,辅助信息!G:G=G8921)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_xlfn._xlws.FILTER(辅助信息!E:E,辅助信息!G:G=G8922)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_xlfn._xlws.FILTER(辅助信息!E:E,辅助信息!G:G=G8923)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_xlfn._xlws.FILTER(辅助信息!E:E,辅助信息!G:G=G8924)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_xlfn._xlws.FILTER(辅助信息!E:E,辅助信息!G:G=G8925)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_xlfn._xlws.FILTER(辅助信息!E:E,辅助信息!G:G=G8926)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_xlfn._xlws.FILTER(辅助信息!E:E,辅助信息!G:G=G8927)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_xlfn._xlws.FILTER(辅助信息!E:E,辅助信息!G:G=G8928)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_xlfn._xlws.FILTER(辅助信息!E:E,辅助信息!G:G=G8929)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_xlfn._xlws.FILTER(辅助信息!E:E,辅助信息!G:G=G8930)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_xlfn._xlws.FILTER(辅助信息!E:E,辅助信息!G:G=G8931)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_xlfn._xlws.FILTER(辅助信息!E:E,辅助信息!G:G=G8932)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_xlfn._xlws.FILTER(辅助信息!E:E,辅助信息!G:G=G8933)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_xlfn._xlws.FILTER(辅助信息!E:E,辅助信息!G:G=G8934)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_xlfn._xlws.FILTER(辅助信息!E:E,辅助信息!G:G=G8935)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_xlfn._xlws.FILTER(辅助信息!E:E,辅助信息!G:G=G8936)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_xlfn._xlws.FILTER(辅助信息!E:E,辅助信息!G:G=G8937)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_xlfn._xlws.FILTER(辅助信息!E:E,辅助信息!G:G=G8938)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_xlfn._xlws.FILTER(辅助信息!E:E,辅助信息!G:G=G8939)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_xlfn._xlws.FILTER(辅助信息!E:E,辅助信息!G:G=G8940)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_xlfn._xlws.FILTER(辅助信息!E:E,辅助信息!G:G=G8941)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_xlfn._xlws.FILTER(辅助信息!E:E,辅助信息!G:G=G8942)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_xlfn._xlws.FILTER(辅助信息!E:E,辅助信息!G:G=G8943)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_xlfn._xlws.FILTER(辅助信息!E:E,辅助信息!G:G=G8944)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_xlfn._xlws.FILTER(辅助信息!E:E,辅助信息!G:G=G8945)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_xlfn._xlws.FILTER(辅助信息!E:E,辅助信息!G:G=G8946)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_xlfn._xlws.FILTER(辅助信息!E:E,辅助信息!G:G=G8947)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_xlfn._xlws.FILTER(辅助信息!E:E,辅助信息!G:G=G8948)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_xlfn._xlws.FILTER(辅助信息!E:E,辅助信息!G:G=G8949)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_xlfn._xlws.FILTER(辅助信息!E:E,辅助信息!G:G=G8950)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_xlfn._xlws.FILTER(辅助信息!E:E,辅助信息!G:G=G8951)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_xlfn._xlws.FILTER(辅助信息!E:E,辅助信息!G:G=G8952)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_xlfn._xlws.FILTER(辅助信息!E:E,辅助信息!G:G=G8953)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_xlfn._xlws.FILTER(辅助信息!E:E,辅助信息!G:G=G8954)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_xlfn._xlws.FILTER(辅助信息!E:E,辅助信息!G:G=G8955)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_xlfn._xlws.FILTER(辅助信息!E:E,辅助信息!G:G=G8956)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_xlfn._xlws.FILTER(辅助信息!E:E,辅助信息!G:G=G8957)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_xlfn._xlws.FILTER(辅助信息!E:E,辅助信息!G:G=G8958)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_xlfn._xlws.FILTER(辅助信息!E:E,辅助信息!G:G=G8959)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_xlfn._xlws.FILTER(辅助信息!E:E,辅助信息!G:G=G8960)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_xlfn._xlws.FILTER(辅助信息!E:E,辅助信息!G:G=G8961)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_xlfn._xlws.FILTER(辅助信息!E:E,辅助信息!G:G=G8962)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_xlfn._xlws.FILTER(辅助信息!E:E,辅助信息!G:G=G8963)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_xlfn._xlws.FILTER(辅助信息!E:E,辅助信息!G:G=G8964)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_xlfn._xlws.FILTER(辅助信息!E:E,辅助信息!G:G=G8965)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_xlfn._xlws.FILTER(辅助信息!E:E,辅助信息!G:G=G8966)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_xlfn._xlws.FILTER(辅助信息!E:E,辅助信息!G:G=G8967)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_xlfn._xlws.FILTER(辅助信息!E:E,辅助信息!G:G=G8968)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_xlfn._xlws.FILTER(辅助信息!E:E,辅助信息!G:G=G8969)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_xlfn._xlws.FILTER(辅助信息!E:E,辅助信息!G:G=G8970)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_xlfn._xlws.FILTER(辅助信息!E:E,辅助信息!G:G=G8971)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_xlfn._xlws.FILTER(辅助信息!E:E,辅助信息!G:G=G8972)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_xlfn._xlws.FILTER(辅助信息!E:E,辅助信息!G:G=G8973)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_xlfn._xlws.FILTER(辅助信息!E:E,辅助信息!G:G=G8974)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_xlfn._xlws.FILTER(辅助信息!E:E,辅助信息!G:G=G8975)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_xlfn._xlws.FILTER(辅助信息!E:E,辅助信息!G:G=G8976)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_xlfn._xlws.FILTER(辅助信息!E:E,辅助信息!G:G=G8977)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_xlfn._xlws.FILTER(辅助信息!E:E,辅助信息!G:G=G8978)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_xlfn._xlws.FILTER(辅助信息!E:E,辅助信息!G:G=G8979)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_xlfn._xlws.FILTER(辅助信息!E:E,辅助信息!G:G=G8980)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_xlfn._xlws.FILTER(辅助信息!E:E,辅助信息!G:G=G8981)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_xlfn._xlws.FILTER(辅助信息!E:E,辅助信息!G:G=G8982)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_xlfn._xlws.FILTER(辅助信息!E:E,辅助信息!G:G=G8983)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_xlfn._xlws.FILTER(辅助信息!E:E,辅助信息!G:G=G8984)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_xlfn._xlws.FILTER(辅助信息!E:E,辅助信息!G:G=G8985)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_xlfn._xlws.FILTER(辅助信息!E:E,辅助信息!G:G=G8986)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_xlfn._xlws.FILTER(辅助信息!E:E,辅助信息!G:G=G8987)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_xlfn._xlws.FILTER(辅助信息!E:E,辅助信息!G:G=G8988)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_xlfn._xlws.FILTER(辅助信息!E:E,辅助信息!G:G=G8989)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_xlfn._xlws.FILTER(辅助信息!E:E,辅助信息!G:G=G8990)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_xlfn._xlws.FILTER(辅助信息!E:E,辅助信息!G:G=G8991)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_xlfn._xlws.FILTER(辅助信息!E:E,辅助信息!G:G=G8992)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_xlfn._xlws.FILTER(辅助信息!E:E,辅助信息!G:G=G8993)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_xlfn._xlws.FILTER(辅助信息!E:E,辅助信息!G:G=G8994)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_xlfn._xlws.FILTER(辅助信息!E:E,辅助信息!G:G=G8995)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_xlfn._xlws.FILTER(辅助信息!E:E,辅助信息!G:G=G8996)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_xlfn._xlws.FILTER(辅助信息!E:E,辅助信息!G:G=G8997)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_xlfn._xlws.FILTER(辅助信息!E:E,辅助信息!G:G=G8998)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_xlfn._xlws.FILTER(辅助信息!E:E,辅助信息!G:G=G8999)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_xlfn._xlws.FILTER(辅助信息!E:E,辅助信息!G:G=G9000)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_xlfn._xlws.FILTER(辅助信息!E:E,辅助信息!G:G=G9001)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_xlfn._xlws.FILTER(辅助信息!E:E,辅助信息!G:G=G9002)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_xlfn._xlws.FILTER(辅助信息!E:E,辅助信息!G:G=G9003)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_xlfn._xlws.FILTER(辅助信息!E:E,辅助信息!G:G=G9004)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_xlfn._xlws.FILTER(辅助信息!E:E,辅助信息!G:G=G9005)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_xlfn._xlws.FILTER(辅助信息!E:E,辅助信息!G:G=G9006)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_xlfn._xlws.FILTER(辅助信息!E:E,辅助信息!G:G=G9007)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_xlfn._xlws.FILTER(辅助信息!E:E,辅助信息!G:G=G9008)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_xlfn._xlws.FILTER(辅助信息!E:E,辅助信息!G:G=G9009)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_xlfn._xlws.FILTER(辅助信息!E:E,辅助信息!G:G=G9010)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_xlfn._xlws.FILTER(辅助信息!E:E,辅助信息!G:G=G9011)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_xlfn._xlws.FILTER(辅助信息!E:E,辅助信息!G:G=G9012)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_xlfn._xlws.FILTER(辅助信息!E:E,辅助信息!G:G=G9013)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_xlfn._xlws.FILTER(辅助信息!E:E,辅助信息!G:G=G9014)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_xlfn._xlws.FILTER(辅助信息!E:E,辅助信息!G:G=G9015)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_xlfn._xlws.FILTER(辅助信息!E:E,辅助信息!G:G=G9016)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_xlfn._xlws.FILTER(辅助信息!E:E,辅助信息!G:G=G9017)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_xlfn._xlws.FILTER(辅助信息!E:E,辅助信息!G:G=G9018)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_xlfn._xlws.FILTER(辅助信息!E:E,辅助信息!G:G=G9019)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_xlfn._xlws.FILTER(辅助信息!E:E,辅助信息!G:G=G9020)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_xlfn._xlws.FILTER(辅助信息!E:E,辅助信息!G:G=G9021)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_xlfn._xlws.FILTER(辅助信息!E:E,辅助信息!G:G=G9022)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_xlfn._xlws.FILTER(辅助信息!E:E,辅助信息!G:G=G9023)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_xlfn._xlws.FILTER(辅助信息!E:E,辅助信息!G:G=G9024)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_xlfn._xlws.FILTER(辅助信息!E:E,辅助信息!G:G=G9025)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_xlfn._xlws.FILTER(辅助信息!E:E,辅助信息!G:G=G9026)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_xlfn._xlws.FILTER(辅助信息!E:E,辅助信息!G:G=G9027)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_xlfn._xlws.FILTER(辅助信息!E:E,辅助信息!G:G=G9028)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_xlfn._xlws.FILTER(辅助信息!E:E,辅助信息!G:G=G9029)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_xlfn._xlws.FILTER(辅助信息!E:E,辅助信息!G:G=G9030)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_xlfn._xlws.FILTER(辅助信息!E:E,辅助信息!G:G=G9031)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_xlfn._xlws.FILTER(辅助信息!E:E,辅助信息!G:G=G9032)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_xlfn._xlws.FILTER(辅助信息!E:E,辅助信息!G:G=G9033)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_xlfn._xlws.FILTER(辅助信息!E:E,辅助信息!G:G=G9034)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_xlfn._xlws.FILTER(辅助信息!E:E,辅助信息!G:G=G9035)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_xlfn._xlws.FILTER(辅助信息!E:E,辅助信息!G:G=G9036)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_xlfn._xlws.FILTER(辅助信息!E:E,辅助信息!G:G=G9037)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_xlfn._xlws.FILTER(辅助信息!E:E,辅助信息!G:G=G9038)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_xlfn._xlws.FILTER(辅助信息!E:E,辅助信息!G:G=G9039)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_xlfn._xlws.FILTER(辅助信息!E:E,辅助信息!G:G=G9040)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_xlfn._xlws.FILTER(辅助信息!E:E,辅助信息!G:G=G9041)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_xlfn._xlws.FILTER(辅助信息!E:E,辅助信息!G:G=G9042)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_xlfn._xlws.FILTER(辅助信息!E:E,辅助信息!G:G=G9043)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_xlfn._xlws.FILTER(辅助信息!E:E,辅助信息!G:G=G9044)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_xlfn._xlws.FILTER(辅助信息!E:E,辅助信息!G:G=G9045)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_xlfn._xlws.FILTER(辅助信息!E:E,辅助信息!G:G=G9046)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_xlfn._xlws.FILTER(辅助信息!E:E,辅助信息!G:G=G9047)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_xlfn._xlws.FILTER(辅助信息!E:E,辅助信息!G:G=G9048)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_xlfn._xlws.FILTER(辅助信息!E:E,辅助信息!G:G=G9049)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_xlfn._xlws.FILTER(辅助信息!E:E,辅助信息!G:G=G9050)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_xlfn._xlws.FILTER(辅助信息!E:E,辅助信息!G:G=G9051)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_xlfn._xlws.FILTER(辅助信息!E:E,辅助信息!G:G=G9052)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_xlfn._xlws.FILTER(辅助信息!E:E,辅助信息!G:G=G9053)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_xlfn._xlws.FILTER(辅助信息!E:E,辅助信息!G:G=G9054)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_xlfn._xlws.FILTER(辅助信息!E:E,辅助信息!G:G=G9055)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_xlfn._xlws.FILTER(辅助信息!E:E,辅助信息!G:G=G9056)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_xlfn._xlws.FILTER(辅助信息!E:E,辅助信息!G:G=G9057)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_xlfn._xlws.FILTER(辅助信息!E:E,辅助信息!G:G=G9058)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_xlfn._xlws.FILTER(辅助信息!E:E,辅助信息!G:G=G9059)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_xlfn._xlws.FILTER(辅助信息!E:E,辅助信息!G:G=G9060)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_xlfn._xlws.FILTER(辅助信息!E:E,辅助信息!G:G=G9061)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_xlfn._xlws.FILTER(辅助信息!E:E,辅助信息!G:G=G9062)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_xlfn._xlws.FILTER(辅助信息!E:E,辅助信息!G:G=G9063)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_xlfn._xlws.FILTER(辅助信息!E:E,辅助信息!G:G=G9064)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_xlfn._xlws.FILTER(辅助信息!E:E,辅助信息!G:G=G9065)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_xlfn._xlws.FILTER(辅助信息!E:E,辅助信息!G:G=G9066)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_xlfn._xlws.FILTER(辅助信息!E:E,辅助信息!G:G=G9067)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_xlfn._xlws.FILTER(辅助信息!E:E,辅助信息!G:G=G9068)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_xlfn._xlws.FILTER(辅助信息!E:E,辅助信息!G:G=G9069)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_xlfn._xlws.FILTER(辅助信息!E:E,辅助信息!G:G=G9070)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_xlfn._xlws.FILTER(辅助信息!E:E,辅助信息!G:G=G9071)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_xlfn._xlws.FILTER(辅助信息!E:E,辅助信息!G:G=G9072)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_xlfn._xlws.FILTER(辅助信息!E:E,辅助信息!G:G=G9073)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_xlfn._xlws.FILTER(辅助信息!E:E,辅助信息!G:G=G9074)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_xlfn._xlws.FILTER(辅助信息!E:E,辅助信息!G:G=G9075)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_xlfn._xlws.FILTER(辅助信息!E:E,辅助信息!G:G=G9076)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_xlfn._xlws.FILTER(辅助信息!E:E,辅助信息!G:G=G9077)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_xlfn._xlws.FILTER(辅助信息!E:E,辅助信息!G:G=G9078)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_xlfn._xlws.FILTER(辅助信息!E:E,辅助信息!G:G=G9079)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_xlfn._xlws.FILTER(辅助信息!E:E,辅助信息!G:G=G9080)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_xlfn._xlws.FILTER(辅助信息!E:E,辅助信息!G:G=G9081)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_xlfn._xlws.FILTER(辅助信息!E:E,辅助信息!G:G=G9082)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_xlfn._xlws.FILTER(辅助信息!E:E,辅助信息!G:G=G9083)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_xlfn._xlws.FILTER(辅助信息!E:E,辅助信息!G:G=G9084)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_xlfn._xlws.FILTER(辅助信息!E:E,辅助信息!G:G=G9085)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_xlfn._xlws.FILTER(辅助信息!E:E,辅助信息!G:G=G9086)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_xlfn._xlws.FILTER(辅助信息!E:E,辅助信息!G:G=G9087)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_xlfn._xlws.FILTER(辅助信息!E:E,辅助信息!G:G=G9088)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_xlfn._xlws.FILTER(辅助信息!E:E,辅助信息!G:G=G9089)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_xlfn._xlws.FILTER(辅助信息!E:E,辅助信息!G:G=G9090)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_xlfn._xlws.FILTER(辅助信息!E:E,辅助信息!G:G=G9091)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_xlfn._xlws.FILTER(辅助信息!E:E,辅助信息!G:G=G9092)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_xlfn._xlws.FILTER(辅助信息!E:E,辅助信息!G:G=G9093)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_xlfn._xlws.FILTER(辅助信息!E:E,辅助信息!G:G=G9094)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_xlfn._xlws.FILTER(辅助信息!E:E,辅助信息!G:G=G9095)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_xlfn._xlws.FILTER(辅助信息!E:E,辅助信息!G:G=G9096)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_xlfn._xlws.FILTER(辅助信息!E:E,辅助信息!G:G=G9097)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_xlfn._xlws.FILTER(辅助信息!E:E,辅助信息!G:G=G9098)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_xlfn._xlws.FILTER(辅助信息!E:E,辅助信息!G:G=G9099)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_xlfn._xlws.FILTER(辅助信息!E:E,辅助信息!G:G=G9100)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_xlfn._xlws.FILTER(辅助信息!E:E,辅助信息!G:G=G9101)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_xlfn._xlws.FILTER(辅助信息!E:E,辅助信息!G:G=G9102)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_xlfn._xlws.FILTER(辅助信息!E:E,辅助信息!G:G=G9103)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_xlfn._xlws.FILTER(辅助信息!E:E,辅助信息!G:G=G9104)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_xlfn._xlws.FILTER(辅助信息!E:E,辅助信息!G:G=G9105)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_xlfn._xlws.FILTER(辅助信息!E:E,辅助信息!G:G=G9106)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_xlfn._xlws.FILTER(辅助信息!E:E,辅助信息!G:G=G9107)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_xlfn._xlws.FILTER(辅助信息!E:E,辅助信息!G:G=G9108)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_xlfn._xlws.FILTER(辅助信息!E:E,辅助信息!G:G=G9109)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_xlfn._xlws.FILTER(辅助信息!E:E,辅助信息!G:G=G9110)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_xlfn._xlws.FILTER(辅助信息!E:E,辅助信息!G:G=G9111)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_xlfn._xlws.FILTER(辅助信息!E:E,辅助信息!G:G=G9112)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_xlfn._xlws.FILTER(辅助信息!E:E,辅助信息!G:G=G9113)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_xlfn._xlws.FILTER(辅助信息!E:E,辅助信息!G:G=G9114)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_xlfn._xlws.FILTER(辅助信息!E:E,辅助信息!G:G=G9115)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_xlfn._xlws.FILTER(辅助信息!E:E,辅助信息!G:G=G9116)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_xlfn._xlws.FILTER(辅助信息!E:E,辅助信息!G:G=G9117)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_xlfn._xlws.FILTER(辅助信息!E:E,辅助信息!G:G=G9118)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_xlfn._xlws.FILTER(辅助信息!E:E,辅助信息!G:G=G9119)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_xlfn._xlws.FILTER(辅助信息!E:E,辅助信息!G:G=G9120)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_xlfn._xlws.FILTER(辅助信息!E:E,辅助信息!G:G=G9121)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_xlfn._xlws.FILTER(辅助信息!E:E,辅助信息!G:G=G9122)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_xlfn._xlws.FILTER(辅助信息!E:E,辅助信息!G:G=G9123)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_xlfn._xlws.FILTER(辅助信息!E:E,辅助信息!G:G=G9124)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_xlfn._xlws.FILTER(辅助信息!E:E,辅助信息!G:G=G9125)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_xlfn._xlws.FILTER(辅助信息!E:E,辅助信息!G:G=G9126)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_xlfn._xlws.FILTER(辅助信息!E:E,辅助信息!G:G=G9127)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_xlfn._xlws.FILTER(辅助信息!E:E,辅助信息!G:G=G9128)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_xlfn._xlws.FILTER(辅助信息!E:E,辅助信息!G:G=G9129)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_xlfn._xlws.FILTER(辅助信息!E:E,辅助信息!G:G=G9130)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_xlfn._xlws.FILTER(辅助信息!E:E,辅助信息!G:G=G9131)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_xlfn._xlws.FILTER(辅助信息!E:E,辅助信息!G:G=G9132)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_xlfn._xlws.FILTER(辅助信息!E:E,辅助信息!G:G=G9133)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_xlfn._xlws.FILTER(辅助信息!E:E,辅助信息!G:G=G9134)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_xlfn._xlws.FILTER(辅助信息!E:E,辅助信息!G:G=G9135)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_xlfn._xlws.FILTER(辅助信息!E:E,辅助信息!G:G=G9136)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_xlfn._xlws.FILTER(辅助信息!E:E,辅助信息!G:G=G9137)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_xlfn._xlws.FILTER(辅助信息!E:E,辅助信息!G:G=G9138)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_xlfn._xlws.FILTER(辅助信息!E:E,辅助信息!G:G=G9139)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_xlfn._xlws.FILTER(辅助信息!E:E,辅助信息!G:G=G9140)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_xlfn._xlws.FILTER(辅助信息!E:E,辅助信息!G:G=G9141)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_xlfn._xlws.FILTER(辅助信息!E:E,辅助信息!G:G=G9142)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_xlfn._xlws.FILTER(辅助信息!E:E,辅助信息!G:G=G9143)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_xlfn._xlws.FILTER(辅助信息!E:E,辅助信息!G:G=G9144)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_xlfn._xlws.FILTER(辅助信息!E:E,辅助信息!G:G=G9145)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_xlfn._xlws.FILTER(辅助信息!E:E,辅助信息!G:G=G9146)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_xlfn._xlws.FILTER(辅助信息!E:E,辅助信息!G:G=G9147)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_xlfn._xlws.FILTER(辅助信息!E:E,辅助信息!G:G=G9148)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_xlfn._xlws.FILTER(辅助信息!E:E,辅助信息!G:G=G9149)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_xlfn._xlws.FILTER(辅助信息!E:E,辅助信息!G:G=G9150)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_xlfn._xlws.FILTER(辅助信息!E:E,辅助信息!G:G=G9151)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_xlfn._xlws.FILTER(辅助信息!E:E,辅助信息!G:G=G9152)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_xlfn._xlws.FILTER(辅助信息!E:E,辅助信息!G:G=G9153)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_xlfn._xlws.FILTER(辅助信息!E:E,辅助信息!G:G=G9154)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_xlfn._xlws.FILTER(辅助信息!E:E,辅助信息!G:G=G9155)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_xlfn._xlws.FILTER(辅助信息!E:E,辅助信息!G:G=G9156)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_xlfn._xlws.FILTER(辅助信息!E:E,辅助信息!G:G=G9157)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_xlfn._xlws.FILTER(辅助信息!E:E,辅助信息!G:G=G9158)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_xlfn._xlws.FILTER(辅助信息!E:E,辅助信息!G:G=G9159)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_xlfn._xlws.FILTER(辅助信息!E:E,辅助信息!G:G=G9160)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_xlfn._xlws.FILTER(辅助信息!E:E,辅助信息!G:G=G9161)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_xlfn._xlws.FILTER(辅助信息!E:E,辅助信息!G:G=G9162)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_xlfn._xlws.FILTER(辅助信息!E:E,辅助信息!G:G=G9163)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_xlfn._xlws.FILTER(辅助信息!E:E,辅助信息!G:G=G9164)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_xlfn._xlws.FILTER(辅助信息!E:E,辅助信息!G:G=G9165)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_xlfn._xlws.FILTER(辅助信息!E:E,辅助信息!G:G=G9166)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_xlfn._xlws.FILTER(辅助信息!E:E,辅助信息!G:G=G9167)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_xlfn._xlws.FILTER(辅助信息!E:E,辅助信息!G:G=G9168)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_xlfn._xlws.FILTER(辅助信息!E:E,辅助信息!G:G=G9169)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_xlfn._xlws.FILTER(辅助信息!E:E,辅助信息!G:G=G9170)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_xlfn._xlws.FILTER(辅助信息!E:E,辅助信息!G:G=G9171)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_xlfn._xlws.FILTER(辅助信息!E:E,辅助信息!G:G=G9172)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_xlfn._xlws.FILTER(辅助信息!E:E,辅助信息!G:G=G9173)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_xlfn._xlws.FILTER(辅助信息!E:E,辅助信息!G:G=G9174)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_xlfn._xlws.FILTER(辅助信息!E:E,辅助信息!G:G=G9175)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_xlfn._xlws.FILTER(辅助信息!E:E,辅助信息!G:G=G9176)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_xlfn._xlws.FILTER(辅助信息!E:E,辅助信息!G:G=G9177)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_xlfn._xlws.FILTER(辅助信息!E:E,辅助信息!G:G=G9178)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_xlfn._xlws.FILTER(辅助信息!E:E,辅助信息!G:G=G9179)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_xlfn._xlws.FILTER(辅助信息!E:E,辅助信息!G:G=G9180)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_xlfn._xlws.FILTER(辅助信息!E:E,辅助信息!G:G=G9181)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_xlfn._xlws.FILTER(辅助信息!E:E,辅助信息!G:G=G9182)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_xlfn._xlws.FILTER(辅助信息!E:E,辅助信息!G:G=G9183)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_xlfn._xlws.FILTER(辅助信息!E:E,辅助信息!G:G=G9184)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_xlfn._xlws.FILTER(辅助信息!E:E,辅助信息!G:G=G9185)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_xlfn._xlws.FILTER(辅助信息!E:E,辅助信息!G:G=G9186)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_xlfn._xlws.FILTER(辅助信息!E:E,辅助信息!G:G=G9187)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_xlfn._xlws.FILTER(辅助信息!E:E,辅助信息!G:G=G9188)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_xlfn._xlws.FILTER(辅助信息!E:E,辅助信息!G:G=G9189)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_xlfn._xlws.FILTER(辅助信息!E:E,辅助信息!G:G=G9190)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_xlfn._xlws.FILTER(辅助信息!E:E,辅助信息!G:G=G9191)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_xlfn._xlws.FILTER(辅助信息!E:E,辅助信息!G:G=G9192)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_xlfn._xlws.FILTER(辅助信息!E:E,辅助信息!G:G=G9193)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_xlfn._xlws.FILTER(辅助信息!E:E,辅助信息!G:G=G9194)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_xlfn._xlws.FILTER(辅助信息!E:E,辅助信息!G:G=G9195)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_xlfn._xlws.FILTER(辅助信息!E:E,辅助信息!G:G=G9196)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_xlfn._xlws.FILTER(辅助信息!E:E,辅助信息!G:G=G9197)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_xlfn._xlws.FILTER(辅助信息!E:E,辅助信息!G:G=G9198)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_xlfn._xlws.FILTER(辅助信息!E:E,辅助信息!G:G=G9199)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_xlfn._xlws.FILTER(辅助信息!E:E,辅助信息!G:G=G9200)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_xlfn._xlws.FILTER(辅助信息!E:E,辅助信息!G:G=G9201)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_xlfn._xlws.FILTER(辅助信息!E:E,辅助信息!G:G=G9202)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_xlfn._xlws.FILTER(辅助信息!E:E,辅助信息!G:G=G9203)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_xlfn._xlws.FILTER(辅助信息!E:E,辅助信息!G:G=G9204)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_xlfn._xlws.FILTER(辅助信息!E:E,辅助信息!G:G=G9205)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_xlfn._xlws.FILTER(辅助信息!E:E,辅助信息!G:G=G9206)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_xlfn._xlws.FILTER(辅助信息!E:E,辅助信息!G:G=G9207)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_xlfn._xlws.FILTER(辅助信息!E:E,辅助信息!G:G=G9208)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_xlfn._xlws.FILTER(辅助信息!E:E,辅助信息!G:G=G9209)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_xlfn._xlws.FILTER(辅助信息!E:E,辅助信息!G:G=G9210)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_xlfn._xlws.FILTER(辅助信息!E:E,辅助信息!G:G=G9211)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_xlfn._xlws.FILTER(辅助信息!E:E,辅助信息!G:G=G9212)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_xlfn._xlws.FILTER(辅助信息!E:E,辅助信息!G:G=G9213)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_xlfn._xlws.FILTER(辅助信息!E:E,辅助信息!G:G=G9214)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_xlfn._xlws.FILTER(辅助信息!E:E,辅助信息!G:G=G9215)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_xlfn._xlws.FILTER(辅助信息!E:E,辅助信息!G:G=G9216)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_xlfn._xlws.FILTER(辅助信息!E:E,辅助信息!G:G=G9217)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_xlfn._xlws.FILTER(辅助信息!E:E,辅助信息!G:G=G9218)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_xlfn._xlws.FILTER(辅助信息!E:E,辅助信息!G:G=G9219)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_xlfn._xlws.FILTER(辅助信息!E:E,辅助信息!G:G=G9220)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_xlfn._xlws.FILTER(辅助信息!E:E,辅助信息!G:G=G9221)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_xlfn._xlws.FILTER(辅助信息!E:E,辅助信息!G:G=G9222)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_xlfn._xlws.FILTER(辅助信息!E:E,辅助信息!G:G=G9223)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_xlfn._xlws.FILTER(辅助信息!E:E,辅助信息!G:G=G9224)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_xlfn._xlws.FILTER(辅助信息!E:E,辅助信息!G:G=G9225)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_xlfn._xlws.FILTER(辅助信息!E:E,辅助信息!G:G=G9226)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_xlfn._xlws.FILTER(辅助信息!E:E,辅助信息!G:G=G9227)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_xlfn._xlws.FILTER(辅助信息!E:E,辅助信息!G:G=G9228)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_xlfn._xlws.FILTER(辅助信息!E:E,辅助信息!G:G=G9229)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_xlfn._xlws.FILTER(辅助信息!E:E,辅助信息!G:G=G9230)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_xlfn._xlws.FILTER(辅助信息!E:E,辅助信息!G:G=G9231)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_xlfn._xlws.FILTER(辅助信息!E:E,辅助信息!G:G=G9232)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_xlfn._xlws.FILTER(辅助信息!E:E,辅助信息!G:G=G9233)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_xlfn._xlws.FILTER(辅助信息!E:E,辅助信息!G:G=G9234)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_xlfn._xlws.FILTER(辅助信息!E:E,辅助信息!G:G=G9235)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_xlfn._xlws.FILTER(辅助信息!E:E,辅助信息!G:G=G9236)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_xlfn._xlws.FILTER(辅助信息!E:E,辅助信息!G:G=G9237)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_xlfn._xlws.FILTER(辅助信息!E:E,辅助信息!G:G=G9238)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_xlfn._xlws.FILTER(辅助信息!E:E,辅助信息!G:G=G9239)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_xlfn._xlws.FILTER(辅助信息!E:E,辅助信息!G:G=G9240)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_xlfn._xlws.FILTER(辅助信息!E:E,辅助信息!G:G=G9241)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_xlfn._xlws.FILTER(辅助信息!E:E,辅助信息!G:G=G9242)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_xlfn._xlws.FILTER(辅助信息!E:E,辅助信息!G:G=G9243)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_xlfn._xlws.FILTER(辅助信息!E:E,辅助信息!G:G=G9244)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_xlfn._xlws.FILTER(辅助信息!E:E,辅助信息!G:G=G9245)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_xlfn._xlws.FILTER(辅助信息!E:E,辅助信息!G:G=G9246)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_xlfn._xlws.FILTER(辅助信息!E:E,辅助信息!G:G=G9247)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_xlfn._xlws.FILTER(辅助信息!E:E,辅助信息!G:G=G9248)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_xlfn._xlws.FILTER(辅助信息!E:E,辅助信息!G:G=G9249)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_xlfn._xlws.FILTER(辅助信息!E:E,辅助信息!G:G=G9250)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_xlfn._xlws.FILTER(辅助信息!E:E,辅助信息!G:G=G9251)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_xlfn._xlws.FILTER(辅助信息!E:E,辅助信息!G:G=G9252)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_xlfn._xlws.FILTER(辅助信息!E:E,辅助信息!G:G=G9253)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_xlfn._xlws.FILTER(辅助信息!E:E,辅助信息!G:G=G9254)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_xlfn._xlws.FILTER(辅助信息!E:E,辅助信息!G:G=G9255)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_xlfn._xlws.FILTER(辅助信息!E:E,辅助信息!G:G=G9256)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_xlfn._xlws.FILTER(辅助信息!E:E,辅助信息!G:G=G9257)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_xlfn._xlws.FILTER(辅助信息!E:E,辅助信息!G:G=G9258)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_xlfn._xlws.FILTER(辅助信息!E:E,辅助信息!G:G=G9259)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_xlfn._xlws.FILTER(辅助信息!E:E,辅助信息!G:G=G9260)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_xlfn._xlws.FILTER(辅助信息!E:E,辅助信息!G:G=G9261)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_xlfn._xlws.FILTER(辅助信息!E:E,辅助信息!G:G=G9262)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_xlfn._xlws.FILTER(辅助信息!E:E,辅助信息!G:G=G9263)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_xlfn._xlws.FILTER(辅助信息!E:E,辅助信息!G:G=G9264)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_xlfn._xlws.FILTER(辅助信息!E:E,辅助信息!G:G=G9265)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_xlfn._xlws.FILTER(辅助信息!E:E,辅助信息!G:G=G9266)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_xlfn._xlws.FILTER(辅助信息!E:E,辅助信息!G:G=G9267)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_xlfn._xlws.FILTER(辅助信息!E:E,辅助信息!G:G=G9268)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_xlfn._xlws.FILTER(辅助信息!E:E,辅助信息!G:G=G9269)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_xlfn._xlws.FILTER(辅助信息!E:E,辅助信息!G:G=G9270)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_xlfn._xlws.FILTER(辅助信息!E:E,辅助信息!G:G=G9271)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_xlfn._xlws.FILTER(辅助信息!E:E,辅助信息!G:G=G9272)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_xlfn._xlws.FILTER(辅助信息!E:E,辅助信息!G:G=G9273)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_xlfn._xlws.FILTER(辅助信息!E:E,辅助信息!G:G=G9274)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_xlfn._xlws.FILTER(辅助信息!E:E,辅助信息!G:G=G9275)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_xlfn._xlws.FILTER(辅助信息!E:E,辅助信息!G:G=G9276)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_xlfn._xlws.FILTER(辅助信息!E:E,辅助信息!G:G=G9277)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_xlfn._xlws.FILTER(辅助信息!E:E,辅助信息!G:G=G9278)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_xlfn._xlws.FILTER(辅助信息!E:E,辅助信息!G:G=G9279)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_xlfn._xlws.FILTER(辅助信息!E:E,辅助信息!G:G=G9280)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_xlfn._xlws.FILTER(辅助信息!E:E,辅助信息!G:G=G9281)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_xlfn._xlws.FILTER(辅助信息!E:E,辅助信息!G:G=G9282)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_xlfn._xlws.FILTER(辅助信息!E:E,辅助信息!G:G=G9283)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_xlfn._xlws.FILTER(辅助信息!E:E,辅助信息!G:G=G9284)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_xlfn._xlws.FILTER(辅助信息!E:E,辅助信息!G:G=G9285)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_xlfn._xlws.FILTER(辅助信息!E:E,辅助信息!G:G=G9286)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_xlfn._xlws.FILTER(辅助信息!E:E,辅助信息!G:G=G9287)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_xlfn._xlws.FILTER(辅助信息!E:E,辅助信息!G:G=G9288)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_xlfn._xlws.FILTER(辅助信息!E:E,辅助信息!G:G=G9289)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_xlfn._xlws.FILTER(辅助信息!E:E,辅助信息!G:G=G9290)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_xlfn._xlws.FILTER(辅助信息!E:E,辅助信息!G:G=G9291)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_xlfn._xlws.FILTER(辅助信息!E:E,辅助信息!G:G=G9292)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_xlfn._xlws.FILTER(辅助信息!E:E,辅助信息!G:G=G9293)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_xlfn._xlws.FILTER(辅助信息!E:E,辅助信息!G:G=G9294)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_xlfn._xlws.FILTER(辅助信息!E:E,辅助信息!G:G=G9295)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_xlfn._xlws.FILTER(辅助信息!E:E,辅助信息!G:G=G9296)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_xlfn._xlws.FILTER(辅助信息!E:E,辅助信息!G:G=G9297)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_xlfn._xlws.FILTER(辅助信息!E:E,辅助信息!G:G=G9298)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_xlfn._xlws.FILTER(辅助信息!E:E,辅助信息!G:G=G9299)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_xlfn._xlws.FILTER(辅助信息!E:E,辅助信息!G:G=G9300)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_xlfn._xlws.FILTER(辅助信息!E:E,辅助信息!G:G=G9301)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_xlfn._xlws.FILTER(辅助信息!E:E,辅助信息!G:G=G9302)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_xlfn._xlws.FILTER(辅助信息!E:E,辅助信息!G:G=G9303)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_xlfn._xlws.FILTER(辅助信息!E:E,辅助信息!G:G=G9304)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_xlfn._xlws.FILTER(辅助信息!E:E,辅助信息!G:G=G9305)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_xlfn._xlws.FILTER(辅助信息!E:E,辅助信息!G:G=G9306)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_xlfn._xlws.FILTER(辅助信息!E:E,辅助信息!G:G=G9307)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_xlfn._xlws.FILTER(辅助信息!E:E,辅助信息!G:G=G9308)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_xlfn._xlws.FILTER(辅助信息!E:E,辅助信息!G:G=G9309)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_xlfn._xlws.FILTER(辅助信息!E:E,辅助信息!G:G=G9310)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_xlfn._xlws.FILTER(辅助信息!E:E,辅助信息!G:G=G9311)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_xlfn._xlws.FILTER(辅助信息!E:E,辅助信息!G:G=G9312)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_xlfn._xlws.FILTER(辅助信息!E:E,辅助信息!G:G=G9313)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_xlfn._xlws.FILTER(辅助信息!E:E,辅助信息!G:G=G9314)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_xlfn._xlws.FILTER(辅助信息!E:E,辅助信息!G:G=G9315)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_xlfn._xlws.FILTER(辅助信息!E:E,辅助信息!G:G=G9316)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_xlfn._xlws.FILTER(辅助信息!E:E,辅助信息!G:G=G9317)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_xlfn._xlws.FILTER(辅助信息!E:E,辅助信息!G:G=G9318)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_xlfn._xlws.FILTER(辅助信息!E:E,辅助信息!G:G=G9319)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_xlfn._xlws.FILTER(辅助信息!E:E,辅助信息!G:G=G9320)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_xlfn._xlws.FILTER(辅助信息!E:E,辅助信息!G:G=G9321)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_xlfn._xlws.FILTER(辅助信息!E:E,辅助信息!G:G=G9322)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_xlfn._xlws.FILTER(辅助信息!E:E,辅助信息!G:G=G9323)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_xlfn._xlws.FILTER(辅助信息!E:E,辅助信息!G:G=G9324)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_xlfn._xlws.FILTER(辅助信息!E:E,辅助信息!G:G=G9325)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_xlfn._xlws.FILTER(辅助信息!E:E,辅助信息!G:G=G9326)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_xlfn._xlws.FILTER(辅助信息!E:E,辅助信息!G:G=G9327)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_xlfn._xlws.FILTER(辅助信息!E:E,辅助信息!G:G=G9328)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_xlfn._xlws.FILTER(辅助信息!E:E,辅助信息!G:G=G9329)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_xlfn._xlws.FILTER(辅助信息!E:E,辅助信息!G:G=G9330)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_xlfn._xlws.FILTER(辅助信息!E:E,辅助信息!G:G=G9331)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_xlfn._xlws.FILTER(辅助信息!E:E,辅助信息!G:G=G9332)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_xlfn._xlws.FILTER(辅助信息!E:E,辅助信息!G:G=G9333)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_xlfn._xlws.FILTER(辅助信息!E:E,辅助信息!G:G=G9334)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_xlfn._xlws.FILTER(辅助信息!E:E,辅助信息!G:G=G9335)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_xlfn._xlws.FILTER(辅助信息!E:E,辅助信息!G:G=G9336)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_xlfn._xlws.FILTER(辅助信息!E:E,辅助信息!G:G=G9337)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_xlfn._xlws.FILTER(辅助信息!E:E,辅助信息!G:G=G9338)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_xlfn._xlws.FILTER(辅助信息!E:E,辅助信息!G:G=G9339)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_xlfn._xlws.FILTER(辅助信息!E:E,辅助信息!G:G=G9340)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_xlfn._xlws.FILTER(辅助信息!E:E,辅助信息!G:G=G9341)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_xlfn._xlws.FILTER(辅助信息!E:E,辅助信息!G:G=G9342)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_xlfn._xlws.FILTER(辅助信息!E:E,辅助信息!G:G=G9343)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_xlfn._xlws.FILTER(辅助信息!E:E,辅助信息!G:G=G9344)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_xlfn._xlws.FILTER(辅助信息!E:E,辅助信息!G:G=G9345)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_xlfn._xlws.FILTER(辅助信息!E:E,辅助信息!G:G=G9346)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_xlfn._xlws.FILTER(辅助信息!E:E,辅助信息!G:G=G9347)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_xlfn._xlws.FILTER(辅助信息!E:E,辅助信息!G:G=G9348)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_xlfn._xlws.FILTER(辅助信息!E:E,辅助信息!G:G=G9349)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_xlfn._xlws.FILTER(辅助信息!E:E,辅助信息!G:G=G9350)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_xlfn._xlws.FILTER(辅助信息!E:E,辅助信息!G:G=G9351)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_xlfn._xlws.FILTER(辅助信息!E:E,辅助信息!G:G=G9352)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_xlfn._xlws.FILTER(辅助信息!E:E,辅助信息!G:G=G9353)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_xlfn._xlws.FILTER(辅助信息!E:E,辅助信息!G:G=G9354)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_xlfn._xlws.FILTER(辅助信息!E:E,辅助信息!G:G=G9355)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_xlfn._xlws.FILTER(辅助信息!E:E,辅助信息!G:G=G9356)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_xlfn._xlws.FILTER(辅助信息!E:E,辅助信息!G:G=G9357)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_xlfn._xlws.FILTER(辅助信息!E:E,辅助信息!G:G=G9358)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_xlfn._xlws.FILTER(辅助信息!E:E,辅助信息!G:G=G9359)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_xlfn._xlws.FILTER(辅助信息!E:E,辅助信息!G:G=G9360)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_xlfn._xlws.FILTER(辅助信息!E:E,辅助信息!G:G=G9361)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_xlfn._xlws.FILTER(辅助信息!E:E,辅助信息!G:G=G9362)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_xlfn._xlws.FILTER(辅助信息!E:E,辅助信息!G:G=G9363)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_xlfn._xlws.FILTER(辅助信息!E:E,辅助信息!G:G=G9364)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_xlfn._xlws.FILTER(辅助信息!E:E,辅助信息!G:G=G9365)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_xlfn._xlws.FILTER(辅助信息!E:E,辅助信息!G:G=G9366)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_xlfn._xlws.FILTER(辅助信息!E:E,辅助信息!G:G=G9367)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_xlfn._xlws.FILTER(辅助信息!E:E,辅助信息!G:G=G9368)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_xlfn._xlws.FILTER(辅助信息!E:E,辅助信息!G:G=G9369)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_xlfn._xlws.FILTER(辅助信息!E:E,辅助信息!G:G=G9370)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_xlfn._xlws.FILTER(辅助信息!E:E,辅助信息!G:G=G9371)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_xlfn._xlws.FILTER(辅助信息!E:E,辅助信息!G:G=G9372)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_xlfn._xlws.FILTER(辅助信息!E:E,辅助信息!G:G=G9373)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_xlfn._xlws.FILTER(辅助信息!E:E,辅助信息!G:G=G9374)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_xlfn._xlws.FILTER(辅助信息!E:E,辅助信息!G:G=G9375)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_xlfn._xlws.FILTER(辅助信息!E:E,辅助信息!G:G=G9376)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_xlfn._xlws.FILTER(辅助信息!E:E,辅助信息!G:G=G9377)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_xlfn._xlws.FILTER(辅助信息!E:E,辅助信息!G:G=G9378)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_xlfn._xlws.FILTER(辅助信息!E:E,辅助信息!G:G=G9379)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_xlfn._xlws.FILTER(辅助信息!E:E,辅助信息!G:G=G9380)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_xlfn._xlws.FILTER(辅助信息!E:E,辅助信息!G:G=G9381)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_xlfn._xlws.FILTER(辅助信息!E:E,辅助信息!G:G=G9382)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_xlfn._xlws.FILTER(辅助信息!E:E,辅助信息!G:G=G9383)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_xlfn._xlws.FILTER(辅助信息!E:E,辅助信息!G:G=G9384)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_xlfn._xlws.FILTER(辅助信息!E:E,辅助信息!G:G=G9385)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_xlfn._xlws.FILTER(辅助信息!E:E,辅助信息!G:G=G9386)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_xlfn._xlws.FILTER(辅助信息!E:E,辅助信息!G:G=G9387)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_xlfn._xlws.FILTER(辅助信息!E:E,辅助信息!G:G=G9388)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_xlfn._xlws.FILTER(辅助信息!E:E,辅助信息!G:G=G9389)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_xlfn._xlws.FILTER(辅助信息!E:E,辅助信息!G:G=G9390)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_xlfn._xlws.FILTER(辅助信息!E:E,辅助信息!G:G=G9391)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_xlfn._xlws.FILTER(辅助信息!E:E,辅助信息!G:G=G9392)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_xlfn._xlws.FILTER(辅助信息!E:E,辅助信息!G:G=G9393)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_xlfn._xlws.FILTER(辅助信息!E:E,辅助信息!G:G=G9394)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_xlfn._xlws.FILTER(辅助信息!E:E,辅助信息!G:G=G9395)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_xlfn._xlws.FILTER(辅助信息!E:E,辅助信息!G:G=G9396)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_xlfn._xlws.FILTER(辅助信息!E:E,辅助信息!G:G=G9397)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_xlfn._xlws.FILTER(辅助信息!E:E,辅助信息!G:G=G9398)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_xlfn._xlws.FILTER(辅助信息!E:E,辅助信息!G:G=G9399)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_xlfn._xlws.FILTER(辅助信息!E:E,辅助信息!G:G=G9400)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_xlfn._xlws.FILTER(辅助信息!E:E,辅助信息!G:G=G9401)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_xlfn._xlws.FILTER(辅助信息!E:E,辅助信息!G:G=G9402)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_xlfn._xlws.FILTER(辅助信息!E:E,辅助信息!G:G=G9403)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_xlfn._xlws.FILTER(辅助信息!E:E,辅助信息!G:G=G9404)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_xlfn._xlws.FILTER(辅助信息!E:E,辅助信息!G:G=G9405)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_xlfn._xlws.FILTER(辅助信息!E:E,辅助信息!G:G=G9406)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_xlfn._xlws.FILTER(辅助信息!E:E,辅助信息!G:G=G9407)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_xlfn._xlws.FILTER(辅助信息!E:E,辅助信息!G:G=G9408)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_xlfn._xlws.FILTER(辅助信息!E:E,辅助信息!G:G=G9409)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_xlfn._xlws.FILTER(辅助信息!E:E,辅助信息!G:G=G9410)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_xlfn._xlws.FILTER(辅助信息!E:E,辅助信息!G:G=G9411)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_xlfn._xlws.FILTER(辅助信息!E:E,辅助信息!G:G=G9412)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_xlfn._xlws.FILTER(辅助信息!E:E,辅助信息!G:G=G9413)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_xlfn._xlws.FILTER(辅助信息!E:E,辅助信息!G:G=G9414)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_xlfn._xlws.FILTER(辅助信息!E:E,辅助信息!G:G=G9415)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_xlfn._xlws.FILTER(辅助信息!E:E,辅助信息!G:G=G9416)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_xlfn._xlws.FILTER(辅助信息!E:E,辅助信息!G:G=G9417)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_xlfn._xlws.FILTER(辅助信息!E:E,辅助信息!G:G=G9418)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_xlfn._xlws.FILTER(辅助信息!E:E,辅助信息!G:G=G9419)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_xlfn._xlws.FILTER(辅助信息!E:E,辅助信息!G:G=G9420)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_xlfn._xlws.FILTER(辅助信息!E:E,辅助信息!G:G=G9421)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_xlfn._xlws.FILTER(辅助信息!E:E,辅助信息!G:G=G9422)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_xlfn._xlws.FILTER(辅助信息!E:E,辅助信息!G:G=G9423)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_xlfn._xlws.FILTER(辅助信息!E:E,辅助信息!G:G=G9424)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_xlfn._xlws.FILTER(辅助信息!E:E,辅助信息!G:G=G9425)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_xlfn._xlws.FILTER(辅助信息!E:E,辅助信息!G:G=G9426)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_xlfn._xlws.FILTER(辅助信息!E:E,辅助信息!G:G=G9427)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_xlfn._xlws.FILTER(辅助信息!E:E,辅助信息!G:G=G9428)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_xlfn._xlws.FILTER(辅助信息!E:E,辅助信息!G:G=G9429)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_xlfn._xlws.FILTER(辅助信息!E:E,辅助信息!G:G=G9430)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_xlfn._xlws.FILTER(辅助信息!E:E,辅助信息!G:G=G9431)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_xlfn._xlws.FILTER(辅助信息!E:E,辅助信息!G:G=G9432)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_xlfn._xlws.FILTER(辅助信息!E:E,辅助信息!G:G=G9433)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_xlfn._xlws.FILTER(辅助信息!E:E,辅助信息!G:G=G9434)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_xlfn._xlws.FILTER(辅助信息!E:E,辅助信息!G:G=G9435)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_xlfn._xlws.FILTER(辅助信息!E:E,辅助信息!G:G=G9436)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_xlfn._xlws.FILTER(辅助信息!E:E,辅助信息!G:G=G9437)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_xlfn._xlws.FILTER(辅助信息!E:E,辅助信息!G:G=G9438)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_xlfn._xlws.FILTER(辅助信息!E:E,辅助信息!G:G=G9439)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_xlfn._xlws.FILTER(辅助信息!E:E,辅助信息!G:G=G9440)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_xlfn._xlws.FILTER(辅助信息!E:E,辅助信息!G:G=G9441)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_xlfn._xlws.FILTER(辅助信息!E:E,辅助信息!G:G=G9442)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_xlfn._xlws.FILTER(辅助信息!E:E,辅助信息!G:G=G9443)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_xlfn._xlws.FILTER(辅助信息!E:E,辅助信息!G:G=G9444)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_xlfn._xlws.FILTER(辅助信息!E:E,辅助信息!G:G=G9445)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_xlfn._xlws.FILTER(辅助信息!E:E,辅助信息!G:G=G9446)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_xlfn._xlws.FILTER(辅助信息!E:E,辅助信息!G:G=G9447)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_xlfn._xlws.FILTER(辅助信息!E:E,辅助信息!G:G=G9448)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_xlfn._xlws.FILTER(辅助信息!E:E,辅助信息!G:G=G9449)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_xlfn._xlws.FILTER(辅助信息!E:E,辅助信息!G:G=G9450)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_xlfn._xlws.FILTER(辅助信息!E:E,辅助信息!G:G=G9451)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_xlfn._xlws.FILTER(辅助信息!E:E,辅助信息!G:G=G9452)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_xlfn._xlws.FILTER(辅助信息!E:E,辅助信息!G:G=G9453)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_xlfn._xlws.FILTER(辅助信息!E:E,辅助信息!G:G=G9454)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_xlfn._xlws.FILTER(辅助信息!E:E,辅助信息!G:G=G9455)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_xlfn._xlws.FILTER(辅助信息!E:E,辅助信息!G:G=G9456)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_xlfn._xlws.FILTER(辅助信息!E:E,辅助信息!G:G=G9457)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_xlfn._xlws.FILTER(辅助信息!E:E,辅助信息!G:G=G9458)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_xlfn._xlws.FILTER(辅助信息!E:E,辅助信息!G:G=G9459)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_xlfn._xlws.FILTER(辅助信息!E:E,辅助信息!G:G=G9460)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_xlfn._xlws.FILTER(辅助信息!E:E,辅助信息!G:G=G9461)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_xlfn._xlws.FILTER(辅助信息!E:E,辅助信息!G:G=G9462)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_xlfn._xlws.FILTER(辅助信息!E:E,辅助信息!G:G=G9463)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_xlfn._xlws.FILTER(辅助信息!E:E,辅助信息!G:G=G9464)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_xlfn._xlws.FILTER(辅助信息!E:E,辅助信息!G:G=G9465)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_xlfn._xlws.FILTER(辅助信息!E:E,辅助信息!G:G=G9466)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_xlfn._xlws.FILTER(辅助信息!E:E,辅助信息!G:G=G9467)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_xlfn._xlws.FILTER(辅助信息!E:E,辅助信息!G:G=G9468)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_xlfn._xlws.FILTER(辅助信息!E:E,辅助信息!G:G=G9469)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_xlfn._xlws.FILTER(辅助信息!E:E,辅助信息!G:G=G9470)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_xlfn._xlws.FILTER(辅助信息!E:E,辅助信息!G:G=G9471)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_xlfn._xlws.FILTER(辅助信息!E:E,辅助信息!G:G=G9472)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_xlfn._xlws.FILTER(辅助信息!E:E,辅助信息!G:G=G9473)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_xlfn._xlws.FILTER(辅助信息!E:E,辅助信息!G:G=G9474)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_xlfn._xlws.FILTER(辅助信息!E:E,辅助信息!G:G=G9475)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_xlfn._xlws.FILTER(辅助信息!E:E,辅助信息!G:G=G9476)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_xlfn._xlws.FILTER(辅助信息!E:E,辅助信息!G:G=G9477)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_xlfn._xlws.FILTER(辅助信息!E:E,辅助信息!G:G=G9478)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_xlfn._xlws.FILTER(辅助信息!E:E,辅助信息!G:G=G9479)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_xlfn._xlws.FILTER(辅助信息!E:E,辅助信息!G:G=G9480)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_xlfn._xlws.FILTER(辅助信息!E:E,辅助信息!G:G=G9481)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_xlfn._xlws.FILTER(辅助信息!E:E,辅助信息!G:G=G9482)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_xlfn._xlws.FILTER(辅助信息!E:E,辅助信息!G:G=G9483)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_xlfn._xlws.FILTER(辅助信息!E:E,辅助信息!G:G=G9484)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_xlfn._xlws.FILTER(辅助信息!E:E,辅助信息!G:G=G9485)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_xlfn._xlws.FILTER(辅助信息!E:E,辅助信息!G:G=G9486)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_xlfn._xlws.FILTER(辅助信息!E:E,辅助信息!G:G=G9487)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_xlfn._xlws.FILTER(辅助信息!E:E,辅助信息!G:G=G9488)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_xlfn._xlws.FILTER(辅助信息!E:E,辅助信息!G:G=G9489)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_xlfn._xlws.FILTER(辅助信息!E:E,辅助信息!G:G=G9490)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_xlfn._xlws.FILTER(辅助信息!E:E,辅助信息!G:G=G9491)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_xlfn._xlws.FILTER(辅助信息!E:E,辅助信息!G:G=G9492)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_xlfn._xlws.FILTER(辅助信息!E:E,辅助信息!G:G=G9493)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_xlfn._xlws.FILTER(辅助信息!E:E,辅助信息!G:G=G9494)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_xlfn._xlws.FILTER(辅助信息!E:E,辅助信息!G:G=G9495)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_xlfn._xlws.FILTER(辅助信息!E:E,辅助信息!G:G=G9496)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_xlfn._xlws.FILTER(辅助信息!E:E,辅助信息!G:G=G9497)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_xlfn._xlws.FILTER(辅助信息!E:E,辅助信息!G:G=G9498)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_xlfn._xlws.FILTER(辅助信息!E:E,辅助信息!G:G=G9499)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_xlfn._xlws.FILTER(辅助信息!E:E,辅助信息!G:G=G9500)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_xlfn._xlws.FILTER(辅助信息!E:E,辅助信息!G:G=G9501)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_xlfn._xlws.FILTER(辅助信息!E:E,辅助信息!G:G=G9502)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_xlfn._xlws.FILTER(辅助信息!E:E,辅助信息!G:G=G9503)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_xlfn._xlws.FILTER(辅助信息!E:E,辅助信息!G:G=G9504)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_xlfn._xlws.FILTER(辅助信息!E:E,辅助信息!G:G=G9505)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_xlfn._xlws.FILTER(辅助信息!E:E,辅助信息!G:G=G9506)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_xlfn._xlws.FILTER(辅助信息!E:E,辅助信息!G:G=G9507)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_xlfn._xlws.FILTER(辅助信息!E:E,辅助信息!G:G=G9508)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_xlfn._xlws.FILTER(辅助信息!E:E,辅助信息!G:G=G9509)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_xlfn._xlws.FILTER(辅助信息!E:E,辅助信息!G:G=G9510)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_xlfn._xlws.FILTER(辅助信息!E:E,辅助信息!G:G=G9511)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_xlfn._xlws.FILTER(辅助信息!E:E,辅助信息!G:G=G9512)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_xlfn._xlws.FILTER(辅助信息!E:E,辅助信息!G:G=G9513)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_xlfn._xlws.FILTER(辅助信息!E:E,辅助信息!G:G=G9514)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_xlfn._xlws.FILTER(辅助信息!E:E,辅助信息!G:G=G9515)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_xlfn._xlws.FILTER(辅助信息!E:E,辅助信息!G:G=G9516)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_xlfn._xlws.FILTER(辅助信息!E:E,辅助信息!G:G=G9517)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_xlfn._xlws.FILTER(辅助信息!E:E,辅助信息!G:G=G9518)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_xlfn._xlws.FILTER(辅助信息!E:E,辅助信息!G:G=G9519)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_xlfn._xlws.FILTER(辅助信息!E:E,辅助信息!G:G=G9520)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_xlfn._xlws.FILTER(辅助信息!E:E,辅助信息!G:G=G9521)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_xlfn._xlws.FILTER(辅助信息!E:E,辅助信息!G:G=G9522)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_xlfn._xlws.FILTER(辅助信息!E:E,辅助信息!G:G=G9523)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_xlfn._xlws.FILTER(辅助信息!E:E,辅助信息!G:G=G9524)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_xlfn._xlws.FILTER(辅助信息!E:E,辅助信息!G:G=G9525)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_xlfn._xlws.FILTER(辅助信息!E:E,辅助信息!G:G=G9526)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_xlfn._xlws.FILTER(辅助信息!E:E,辅助信息!G:G=G9527)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_xlfn._xlws.FILTER(辅助信息!E:E,辅助信息!G:G=G9528)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_xlfn._xlws.FILTER(辅助信息!E:E,辅助信息!G:G=G9529)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_xlfn._xlws.FILTER(辅助信息!E:E,辅助信息!G:G=G9530)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_xlfn._xlws.FILTER(辅助信息!E:E,辅助信息!G:G=G9531)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_xlfn._xlws.FILTER(辅助信息!E:E,辅助信息!G:G=G9532)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_xlfn._xlws.FILTER(辅助信息!E:E,辅助信息!G:G=G9533)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_xlfn._xlws.FILTER(辅助信息!E:E,辅助信息!G:G=G9534)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_xlfn._xlws.FILTER(辅助信息!E:E,辅助信息!G:G=G9535)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_xlfn._xlws.FILTER(辅助信息!E:E,辅助信息!G:G=G9536)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_xlfn._xlws.FILTER(辅助信息!E:E,辅助信息!G:G=G9537)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_xlfn._xlws.FILTER(辅助信息!E:E,辅助信息!G:G=G9538)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_xlfn._xlws.FILTER(辅助信息!E:E,辅助信息!G:G=G9539)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_xlfn._xlws.FILTER(辅助信息!E:E,辅助信息!G:G=G9540)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_xlfn._xlws.FILTER(辅助信息!E:E,辅助信息!G:G=G9541)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_xlfn._xlws.FILTER(辅助信息!E:E,辅助信息!G:G=G9542)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_xlfn._xlws.FILTER(辅助信息!E:E,辅助信息!G:G=G9543)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_xlfn._xlws.FILTER(辅助信息!E:E,辅助信息!G:G=G9544)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_xlfn._xlws.FILTER(辅助信息!E:E,辅助信息!G:G=G9545)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_xlfn._xlws.FILTER(辅助信息!E:E,辅助信息!G:G=G9546)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_xlfn._xlws.FILTER(辅助信息!E:E,辅助信息!G:G=G9547)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_xlfn._xlws.FILTER(辅助信息!E:E,辅助信息!G:G=G9548)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_xlfn._xlws.FILTER(辅助信息!E:E,辅助信息!G:G=G9549)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_xlfn._xlws.FILTER(辅助信息!E:E,辅助信息!G:G=G9550)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_xlfn._xlws.FILTER(辅助信息!E:E,辅助信息!G:G=G9551)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_xlfn._xlws.FILTER(辅助信息!E:E,辅助信息!G:G=G9552)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_xlfn._xlws.FILTER(辅助信息!E:E,辅助信息!G:G=G9553)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_xlfn._xlws.FILTER(辅助信息!E:E,辅助信息!G:G=G9554)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_xlfn._xlws.FILTER(辅助信息!E:E,辅助信息!G:G=G9555)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_xlfn._xlws.FILTER(辅助信息!E:E,辅助信息!G:G=G9556)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_xlfn._xlws.FILTER(辅助信息!E:E,辅助信息!G:G=G9557)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_xlfn._xlws.FILTER(辅助信息!E:E,辅助信息!G:G=G9558)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_xlfn._xlws.FILTER(辅助信息!E:E,辅助信息!G:G=G9559)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_xlfn._xlws.FILTER(辅助信息!E:E,辅助信息!G:G=G9560)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_xlfn._xlws.FILTER(辅助信息!E:E,辅助信息!G:G=G9561)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_xlfn._xlws.FILTER(辅助信息!E:E,辅助信息!G:G=G9562)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_xlfn._xlws.FILTER(辅助信息!E:E,辅助信息!G:G=G9563)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_xlfn._xlws.FILTER(辅助信息!E:E,辅助信息!G:G=G9564)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_xlfn._xlws.FILTER(辅助信息!E:E,辅助信息!G:G=G9565)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_xlfn._xlws.FILTER(辅助信息!E:E,辅助信息!G:G=G9566)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_xlfn._xlws.FILTER(辅助信息!E:E,辅助信息!G:G=G9567)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_xlfn._xlws.FILTER(辅助信息!E:E,辅助信息!G:G=G9568)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_xlfn._xlws.FILTER(辅助信息!E:E,辅助信息!G:G=G9569)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_xlfn._xlws.FILTER(辅助信息!E:E,辅助信息!G:G=G9570)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_xlfn._xlws.FILTER(辅助信息!E:E,辅助信息!G:G=G9571)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_xlfn._xlws.FILTER(辅助信息!E:E,辅助信息!G:G=G9572)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_xlfn._xlws.FILTER(辅助信息!E:E,辅助信息!G:G=G9573)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_xlfn._xlws.FILTER(辅助信息!E:E,辅助信息!G:G=G9574)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_xlfn._xlws.FILTER(辅助信息!E:E,辅助信息!G:G=G9575)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_xlfn._xlws.FILTER(辅助信息!E:E,辅助信息!G:G=G9576)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_xlfn._xlws.FILTER(辅助信息!E:E,辅助信息!G:G=G9577)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_xlfn._xlws.FILTER(辅助信息!E:E,辅助信息!G:G=G9578)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_xlfn._xlws.FILTER(辅助信息!E:E,辅助信息!G:G=G9579)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_xlfn._xlws.FILTER(辅助信息!E:E,辅助信息!G:G=G9580)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_xlfn._xlws.FILTER(辅助信息!E:E,辅助信息!G:G=G9581)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_xlfn._xlws.FILTER(辅助信息!E:E,辅助信息!G:G=G9582)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_xlfn._xlws.FILTER(辅助信息!E:E,辅助信息!G:G=G9583)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_xlfn._xlws.FILTER(辅助信息!E:E,辅助信息!G:G=G9584)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_xlfn._xlws.FILTER(辅助信息!E:E,辅助信息!G:G=G9585)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_xlfn._xlws.FILTER(辅助信息!E:E,辅助信息!G:G=G9586)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_xlfn._xlws.FILTER(辅助信息!E:E,辅助信息!G:G=G9587)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_xlfn._xlws.FILTER(辅助信息!E:E,辅助信息!G:G=G9588)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_xlfn._xlws.FILTER(辅助信息!E:E,辅助信息!G:G=G9589)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_xlfn._xlws.FILTER(辅助信息!E:E,辅助信息!G:G=G9590)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_xlfn._xlws.FILTER(辅助信息!E:E,辅助信息!G:G=G9591)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_xlfn._xlws.FILTER(辅助信息!E:E,辅助信息!G:G=G9592)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_xlfn._xlws.FILTER(辅助信息!E:E,辅助信息!G:G=G9593)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_xlfn._xlws.FILTER(辅助信息!E:E,辅助信息!G:G=G9594)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_xlfn._xlws.FILTER(辅助信息!E:E,辅助信息!G:G=G9595)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_xlfn._xlws.FILTER(辅助信息!E:E,辅助信息!G:G=G9596)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_xlfn._xlws.FILTER(辅助信息!E:E,辅助信息!G:G=G9597)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_xlfn._xlws.FILTER(辅助信息!E:E,辅助信息!G:G=G9598)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_xlfn._xlws.FILTER(辅助信息!E:E,辅助信息!G:G=G9599)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_xlfn._xlws.FILTER(辅助信息!E:E,辅助信息!G:G=G9600)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_xlfn._xlws.FILTER(辅助信息!E:E,辅助信息!G:G=G9601)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_xlfn._xlws.FILTER(辅助信息!E:E,辅助信息!G:G=G9602)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_xlfn._xlws.FILTER(辅助信息!E:E,辅助信息!G:G=G9603)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_xlfn._xlws.FILTER(辅助信息!E:E,辅助信息!G:G=G9604)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_xlfn._xlws.FILTER(辅助信息!E:E,辅助信息!G:G=G9605)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_xlfn._xlws.FILTER(辅助信息!E:E,辅助信息!G:G=G9606)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_xlfn._xlws.FILTER(辅助信息!E:E,辅助信息!G:G=G9607)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_xlfn._xlws.FILTER(辅助信息!E:E,辅助信息!G:G=G9608)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_xlfn._xlws.FILTER(辅助信息!E:E,辅助信息!G:G=G9609)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_xlfn._xlws.FILTER(辅助信息!E:E,辅助信息!G:G=G9610)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_xlfn._xlws.FILTER(辅助信息!E:E,辅助信息!G:G=G9611)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_xlfn._xlws.FILTER(辅助信息!E:E,辅助信息!G:G=G9612)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_xlfn._xlws.FILTER(辅助信息!E:E,辅助信息!G:G=G9613)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_xlfn._xlws.FILTER(辅助信息!E:E,辅助信息!G:G=G9614)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_xlfn._xlws.FILTER(辅助信息!E:E,辅助信息!G:G=G9615)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_xlfn._xlws.FILTER(辅助信息!E:E,辅助信息!G:G=G9616)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_xlfn._xlws.FILTER(辅助信息!E:E,辅助信息!G:G=G9617)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_xlfn._xlws.FILTER(辅助信息!E:E,辅助信息!G:G=G9618)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_xlfn._xlws.FILTER(辅助信息!E:E,辅助信息!G:G=G9619)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_xlfn._xlws.FILTER(辅助信息!E:E,辅助信息!G:G=G9620)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_xlfn._xlws.FILTER(辅助信息!E:E,辅助信息!G:G=G9621)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_xlfn._xlws.FILTER(辅助信息!E:E,辅助信息!G:G=G9622)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_xlfn._xlws.FILTER(辅助信息!E:E,辅助信息!G:G=G9623)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_xlfn._xlws.FILTER(辅助信息!E:E,辅助信息!G:G=G9624)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_xlfn._xlws.FILTER(辅助信息!E:E,辅助信息!G:G=G9625)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_xlfn._xlws.FILTER(辅助信息!E:E,辅助信息!G:G=G9626)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_xlfn._xlws.FILTER(辅助信息!E:E,辅助信息!G:G=G9627)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_xlfn._xlws.FILTER(辅助信息!E:E,辅助信息!G:G=G9628)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_xlfn._xlws.FILTER(辅助信息!E:E,辅助信息!G:G=G9629)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_xlfn._xlws.FILTER(辅助信息!E:E,辅助信息!G:G=G9630)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_xlfn._xlws.FILTER(辅助信息!E:E,辅助信息!G:G=G9631)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_xlfn._xlws.FILTER(辅助信息!E:E,辅助信息!G:G=G9632)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_xlfn._xlws.FILTER(辅助信息!E:E,辅助信息!G:G=G9633)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_xlfn._xlws.FILTER(辅助信息!E:E,辅助信息!G:G=G9634)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_xlfn._xlws.FILTER(辅助信息!E:E,辅助信息!G:G=G9635)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_xlfn._xlws.FILTER(辅助信息!E:E,辅助信息!G:G=G9636)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_xlfn._xlws.FILTER(辅助信息!E:E,辅助信息!G:G=G9637)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_xlfn._xlws.FILTER(辅助信息!E:E,辅助信息!G:G=G9638)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_xlfn._xlws.FILTER(辅助信息!E:E,辅助信息!G:G=G9639)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_xlfn._xlws.FILTER(辅助信息!E:E,辅助信息!G:G=G9640)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_xlfn._xlws.FILTER(辅助信息!E:E,辅助信息!G:G=G9641)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_xlfn._xlws.FILTER(辅助信息!E:E,辅助信息!G:G=G9642)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_xlfn._xlws.FILTER(辅助信息!E:E,辅助信息!G:G=G9643)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_xlfn._xlws.FILTER(辅助信息!E:E,辅助信息!G:G=G9644)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_xlfn._xlws.FILTER(辅助信息!E:E,辅助信息!G:G=G9645)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_xlfn._xlws.FILTER(辅助信息!E:E,辅助信息!G:G=G9646)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_xlfn._xlws.FILTER(辅助信息!E:E,辅助信息!G:G=G9647)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_xlfn._xlws.FILTER(辅助信息!E:E,辅助信息!G:G=G9648)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_xlfn._xlws.FILTER(辅助信息!E:E,辅助信息!G:G=G9649)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_xlfn._xlws.FILTER(辅助信息!E:E,辅助信息!G:G=G9650)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_xlfn._xlws.FILTER(辅助信息!E:E,辅助信息!G:G=G9651)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_xlfn._xlws.FILTER(辅助信息!E:E,辅助信息!G:G=G9652)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_xlfn._xlws.FILTER(辅助信息!E:E,辅助信息!G:G=G9653)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_xlfn._xlws.FILTER(辅助信息!E:E,辅助信息!G:G=G9654)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_xlfn._xlws.FILTER(辅助信息!E:E,辅助信息!G:G=G9655)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_xlfn._xlws.FILTER(辅助信息!E:E,辅助信息!G:G=G9656)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_xlfn._xlws.FILTER(辅助信息!E:E,辅助信息!G:G=G9657)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_xlfn._xlws.FILTER(辅助信息!E:E,辅助信息!G:G=G9658)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_xlfn._xlws.FILTER(辅助信息!E:E,辅助信息!G:G=G9659)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_xlfn._xlws.FILTER(辅助信息!E:E,辅助信息!G:G=G9660)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_xlfn._xlws.FILTER(辅助信息!E:E,辅助信息!G:G=G9661)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_xlfn._xlws.FILTER(辅助信息!E:E,辅助信息!G:G=G9662)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_xlfn._xlws.FILTER(辅助信息!E:E,辅助信息!G:G=G9663)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_xlfn._xlws.FILTER(辅助信息!E:E,辅助信息!G:G=G9664)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_xlfn._xlws.FILTER(辅助信息!E:E,辅助信息!G:G=G9665)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_xlfn._xlws.FILTER(辅助信息!E:E,辅助信息!G:G=G9666)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_xlfn._xlws.FILTER(辅助信息!E:E,辅助信息!G:G=G9667)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_xlfn._xlws.FILTER(辅助信息!E:E,辅助信息!G:G=G9668)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_xlfn._xlws.FILTER(辅助信息!E:E,辅助信息!G:G=G9669)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_xlfn._xlws.FILTER(辅助信息!E:E,辅助信息!G:G=G9670)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_xlfn._xlws.FILTER(辅助信息!E:E,辅助信息!G:G=G9671)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_xlfn._xlws.FILTER(辅助信息!E:E,辅助信息!G:G=G9672)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_xlfn._xlws.FILTER(辅助信息!E:E,辅助信息!G:G=G9673)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_xlfn._xlws.FILTER(辅助信息!E:E,辅助信息!G:G=G9674)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_xlfn._xlws.FILTER(辅助信息!E:E,辅助信息!G:G=G9675)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_xlfn._xlws.FILTER(辅助信息!E:E,辅助信息!G:G=G9676)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_xlfn._xlws.FILTER(辅助信息!E:E,辅助信息!G:G=G9677)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_xlfn._xlws.FILTER(辅助信息!E:E,辅助信息!G:G=G9678)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_xlfn._xlws.FILTER(辅助信息!E:E,辅助信息!G:G=G9679)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_xlfn._xlws.FILTER(辅助信息!E:E,辅助信息!G:G=G9680)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_xlfn._xlws.FILTER(辅助信息!E:E,辅助信息!G:G=G9681)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_xlfn._xlws.FILTER(辅助信息!E:E,辅助信息!G:G=G9682)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_xlfn._xlws.FILTER(辅助信息!E:E,辅助信息!G:G=G9683)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_xlfn._xlws.FILTER(辅助信息!E:E,辅助信息!G:G=G9684)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_xlfn._xlws.FILTER(辅助信息!E:E,辅助信息!G:G=G9685)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_xlfn._xlws.FILTER(辅助信息!E:E,辅助信息!G:G=G9686)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_xlfn._xlws.FILTER(辅助信息!E:E,辅助信息!G:G=G9687)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_xlfn._xlws.FILTER(辅助信息!E:E,辅助信息!G:G=G9688)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_xlfn._xlws.FILTER(辅助信息!E:E,辅助信息!G:G=G9689)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_xlfn._xlws.FILTER(辅助信息!E:E,辅助信息!G:G=G9690)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_xlfn._xlws.FILTER(辅助信息!E:E,辅助信息!G:G=G9691)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_xlfn._xlws.FILTER(辅助信息!E:E,辅助信息!G:G=G9692)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_xlfn._xlws.FILTER(辅助信息!E:E,辅助信息!G:G=G9693)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_xlfn._xlws.FILTER(辅助信息!E:E,辅助信息!G:G=G9694)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_xlfn._xlws.FILTER(辅助信息!E:E,辅助信息!G:G=G9695)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_xlfn._xlws.FILTER(辅助信息!E:E,辅助信息!G:G=G9696)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_xlfn._xlws.FILTER(辅助信息!E:E,辅助信息!G:G=G9697)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_xlfn._xlws.FILTER(辅助信息!E:E,辅助信息!G:G=G9698)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_xlfn._xlws.FILTER(辅助信息!E:E,辅助信息!G:G=G9699)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_xlfn._xlws.FILTER(辅助信息!E:E,辅助信息!G:G=G9700)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_xlfn._xlws.FILTER(辅助信息!E:E,辅助信息!G:G=G9701)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_xlfn._xlws.FILTER(辅助信息!E:E,辅助信息!G:G=G9702)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_xlfn._xlws.FILTER(辅助信息!E:E,辅助信息!G:G=G9703)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_xlfn._xlws.FILTER(辅助信息!E:E,辅助信息!G:G=G9704)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_xlfn._xlws.FILTER(辅助信息!E:E,辅助信息!G:G=G9705)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_xlfn._xlws.FILTER(辅助信息!E:E,辅助信息!G:G=G9706)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_xlfn._xlws.FILTER(辅助信息!E:E,辅助信息!G:G=G9707)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_xlfn._xlws.FILTER(辅助信息!E:E,辅助信息!G:G=G9708)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_xlfn._xlws.FILTER(辅助信息!E:E,辅助信息!G:G=G9709)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_xlfn._xlws.FILTER(辅助信息!E:E,辅助信息!G:G=G9710)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_xlfn._xlws.FILTER(辅助信息!E:E,辅助信息!G:G=G9711)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_xlfn._xlws.FILTER(辅助信息!E:E,辅助信息!G:G=G9712)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_xlfn._xlws.FILTER(辅助信息!E:E,辅助信息!G:G=G9713)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_xlfn._xlws.FILTER(辅助信息!E:E,辅助信息!G:G=G9714)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_xlfn._xlws.FILTER(辅助信息!E:E,辅助信息!G:G=G9715)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_xlfn._xlws.FILTER(辅助信息!E:E,辅助信息!G:G=G9716)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_xlfn._xlws.FILTER(辅助信息!E:E,辅助信息!G:G=G9717)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_xlfn._xlws.FILTER(辅助信息!E:E,辅助信息!G:G=G9718)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_xlfn._xlws.FILTER(辅助信息!E:E,辅助信息!G:G=G9719)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_xlfn._xlws.FILTER(辅助信息!E:E,辅助信息!G:G=G9720)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_xlfn._xlws.FILTER(辅助信息!E:E,辅助信息!G:G=G9721)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_xlfn._xlws.FILTER(辅助信息!E:E,辅助信息!G:G=G9722)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_xlfn._xlws.FILTER(辅助信息!E:E,辅助信息!G:G=G9723)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_xlfn._xlws.FILTER(辅助信息!E:E,辅助信息!G:G=G9724)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_xlfn._xlws.FILTER(辅助信息!E:E,辅助信息!G:G=G9725)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_xlfn._xlws.FILTER(辅助信息!E:E,辅助信息!G:G=G9726)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_xlfn._xlws.FILTER(辅助信息!E:E,辅助信息!G:G=G9727)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_xlfn._xlws.FILTER(辅助信息!E:E,辅助信息!G:G=G9728)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_xlfn._xlws.FILTER(辅助信息!E:E,辅助信息!G:G=G9729)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_xlfn._xlws.FILTER(辅助信息!E:E,辅助信息!G:G=G9730)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_xlfn._xlws.FILTER(辅助信息!E:E,辅助信息!G:G=G9731)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_xlfn._xlws.FILTER(辅助信息!E:E,辅助信息!G:G=G9732)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_xlfn._xlws.FILTER(辅助信息!E:E,辅助信息!G:G=G9733)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_xlfn._xlws.FILTER(辅助信息!E:E,辅助信息!G:G=G9734)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_xlfn._xlws.FILTER(辅助信息!E:E,辅助信息!G:G=G9735)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_xlfn._xlws.FILTER(辅助信息!E:E,辅助信息!G:G=G9736)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_xlfn._xlws.FILTER(辅助信息!E:E,辅助信息!G:G=G9737)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_xlfn._xlws.FILTER(辅助信息!E:E,辅助信息!G:G=G9738)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_xlfn._xlws.FILTER(辅助信息!E:E,辅助信息!G:G=G9739)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_xlfn._xlws.FILTER(辅助信息!E:E,辅助信息!G:G=G9740)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_xlfn._xlws.FILTER(辅助信息!E:E,辅助信息!G:G=G9741)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_xlfn._xlws.FILTER(辅助信息!E:E,辅助信息!G:G=G9742)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_xlfn._xlws.FILTER(辅助信息!E:E,辅助信息!G:G=G9743)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_xlfn._xlws.FILTER(辅助信息!E:E,辅助信息!G:G=G9744)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_xlfn._xlws.FILTER(辅助信息!E:E,辅助信息!G:G=G9745)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_xlfn._xlws.FILTER(辅助信息!E:E,辅助信息!G:G=G9746)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_xlfn._xlws.FILTER(辅助信息!E:E,辅助信息!G:G=G9747)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_xlfn._xlws.FILTER(辅助信息!E:E,辅助信息!G:G=G9748)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_xlfn._xlws.FILTER(辅助信息!E:E,辅助信息!G:G=G9749)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_xlfn._xlws.FILTER(辅助信息!E:E,辅助信息!G:G=G9750)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_xlfn._xlws.FILTER(辅助信息!E:E,辅助信息!G:G=G9751)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_xlfn._xlws.FILTER(辅助信息!E:E,辅助信息!G:G=G9752)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_xlfn._xlws.FILTER(辅助信息!E:E,辅助信息!G:G=G9753)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_xlfn._xlws.FILTER(辅助信息!E:E,辅助信息!G:G=G9754)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_xlfn._xlws.FILTER(辅助信息!E:E,辅助信息!G:G=G9755)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_xlfn._xlws.FILTER(辅助信息!E:E,辅助信息!G:G=G9756)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_xlfn._xlws.FILTER(辅助信息!E:E,辅助信息!G:G=G9757)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_xlfn._xlws.FILTER(辅助信息!E:E,辅助信息!G:G=G9758)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_xlfn._xlws.FILTER(辅助信息!E:E,辅助信息!G:G=G9759)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_xlfn._xlws.FILTER(辅助信息!E:E,辅助信息!G:G=G9760)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_xlfn._xlws.FILTER(辅助信息!E:E,辅助信息!G:G=G9761)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_xlfn._xlws.FILTER(辅助信息!E:E,辅助信息!G:G=G9762)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_xlfn._xlws.FILTER(辅助信息!E:E,辅助信息!G:G=G9763)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_xlfn._xlws.FILTER(辅助信息!E:E,辅助信息!G:G=G9764)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_xlfn._xlws.FILTER(辅助信息!E:E,辅助信息!G:G=G9765)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_xlfn._xlws.FILTER(辅助信息!E:E,辅助信息!G:G=G9766)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_xlfn._xlws.FILTER(辅助信息!E:E,辅助信息!G:G=G9767)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_xlfn._xlws.FILTER(辅助信息!E:E,辅助信息!G:G=G9768)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_xlfn._xlws.FILTER(辅助信息!E:E,辅助信息!G:G=G9769)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_xlfn._xlws.FILTER(辅助信息!E:E,辅助信息!G:G=G9770)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_xlfn._xlws.FILTER(辅助信息!E:E,辅助信息!G:G=G9771)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_xlfn._xlws.FILTER(辅助信息!E:E,辅助信息!G:G=G9772)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_xlfn._xlws.FILTER(辅助信息!E:E,辅助信息!G:G=G9773)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_xlfn._xlws.FILTER(辅助信息!E:E,辅助信息!G:G=G9774)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_xlfn._xlws.FILTER(辅助信息!E:E,辅助信息!G:G=G9775)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_xlfn._xlws.FILTER(辅助信息!E:E,辅助信息!G:G=G9776)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_xlfn._xlws.FILTER(辅助信息!E:E,辅助信息!G:G=G9777)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_xlfn._xlws.FILTER(辅助信息!E:E,辅助信息!G:G=G9778)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_xlfn._xlws.FILTER(辅助信息!E:E,辅助信息!G:G=G9779)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_xlfn._xlws.FILTER(辅助信息!E:E,辅助信息!G:G=G9780)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_xlfn._xlws.FILTER(辅助信息!E:E,辅助信息!G:G=G9781)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_xlfn._xlws.FILTER(辅助信息!E:E,辅助信息!G:G=G9782)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_xlfn._xlws.FILTER(辅助信息!E:E,辅助信息!G:G=G9783)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_xlfn._xlws.FILTER(辅助信息!E:E,辅助信息!G:G=G9784)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_xlfn._xlws.FILTER(辅助信息!E:E,辅助信息!G:G=G9785)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_xlfn._xlws.FILTER(辅助信息!E:E,辅助信息!G:G=G9786)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_xlfn._xlws.FILTER(辅助信息!E:E,辅助信息!G:G=G9787)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_xlfn._xlws.FILTER(辅助信息!E:E,辅助信息!G:G=G9788)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_xlfn._xlws.FILTER(辅助信息!E:E,辅助信息!G:G=G9789)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_xlfn._xlws.FILTER(辅助信息!E:E,辅助信息!G:G=G9790)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_xlfn._xlws.FILTER(辅助信息!E:E,辅助信息!G:G=G9791)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_xlfn._xlws.FILTER(辅助信息!E:E,辅助信息!G:G=G9792)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_xlfn._xlws.FILTER(辅助信息!E:E,辅助信息!G:G=G9793)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_xlfn._xlws.FILTER(辅助信息!E:E,辅助信息!G:G=G9794)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_xlfn._xlws.FILTER(辅助信息!E:E,辅助信息!G:G=G9795)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_xlfn._xlws.FILTER(辅助信息!E:E,辅助信息!G:G=G9796)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_xlfn._xlws.FILTER(辅助信息!E:E,辅助信息!G:G=G9797)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_xlfn._xlws.FILTER(辅助信息!E:E,辅助信息!G:G=G9798)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_xlfn._xlws.FILTER(辅助信息!E:E,辅助信息!G:G=G9799)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_xlfn._xlws.FILTER(辅助信息!E:E,辅助信息!G:G=G9800)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_xlfn._xlws.FILTER(辅助信息!E:E,辅助信息!G:G=G9801)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_xlfn._xlws.FILTER(辅助信息!E:E,辅助信息!G:G=G9802)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_xlfn._xlws.FILTER(辅助信息!E:E,辅助信息!G:G=G9803)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_xlfn._xlws.FILTER(辅助信息!E:E,辅助信息!G:G=G9804)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_xlfn._xlws.FILTER(辅助信息!E:E,辅助信息!G:G=G9805)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_xlfn._xlws.FILTER(辅助信息!E:E,辅助信息!G:G=G9806)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_xlfn._xlws.FILTER(辅助信息!E:E,辅助信息!G:G=G9807)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_xlfn._xlws.FILTER(辅助信息!E:E,辅助信息!G:G=G9808)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_xlfn._xlws.FILTER(辅助信息!E:E,辅助信息!G:G=G9809)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_xlfn._xlws.FILTER(辅助信息!E:E,辅助信息!G:G=G9810)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_xlfn._xlws.FILTER(辅助信息!E:E,辅助信息!G:G=G9811)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_xlfn._xlws.FILTER(辅助信息!E:E,辅助信息!G:G=G9812)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_xlfn._xlws.FILTER(辅助信息!E:E,辅助信息!G:G=G9813)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_xlfn._xlws.FILTER(辅助信息!E:E,辅助信息!G:G=G9814)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_xlfn._xlws.FILTER(辅助信息!E:E,辅助信息!G:G=G9815)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_xlfn._xlws.FILTER(辅助信息!E:E,辅助信息!G:G=G9816)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_xlfn._xlws.FILTER(辅助信息!E:E,辅助信息!G:G=G9817)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_xlfn._xlws.FILTER(辅助信息!E:E,辅助信息!G:G=G9818)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_xlfn._xlws.FILTER(辅助信息!E:E,辅助信息!G:G=G9819)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_xlfn._xlws.FILTER(辅助信息!E:E,辅助信息!G:G=G9820)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_xlfn._xlws.FILTER(辅助信息!E:E,辅助信息!G:G=G9821)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_xlfn._xlws.FILTER(辅助信息!E:E,辅助信息!G:G=G9822)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_xlfn._xlws.FILTER(辅助信息!E:E,辅助信息!G:G=G9823)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_xlfn._xlws.FILTER(辅助信息!E:E,辅助信息!G:G=G9824)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_xlfn._xlws.FILTER(辅助信息!E:E,辅助信息!G:G=G9825)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_xlfn._xlws.FILTER(辅助信息!E:E,辅助信息!G:G=G9826)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_xlfn._xlws.FILTER(辅助信息!E:E,辅助信息!G:G=G9827)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_xlfn._xlws.FILTER(辅助信息!E:E,辅助信息!G:G=G9828)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_xlfn._xlws.FILTER(辅助信息!E:E,辅助信息!G:G=G9829)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_xlfn._xlws.FILTER(辅助信息!E:E,辅助信息!G:G=G9830)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_xlfn._xlws.FILTER(辅助信息!E:E,辅助信息!G:G=G9831)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_xlfn._xlws.FILTER(辅助信息!E:E,辅助信息!G:G=G9832)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_xlfn._xlws.FILTER(辅助信息!E:E,辅助信息!G:G=G9833)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_xlfn._xlws.FILTER(辅助信息!E:E,辅助信息!G:G=G9834)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_xlfn._xlws.FILTER(辅助信息!E:E,辅助信息!G:G=G9835)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_xlfn._xlws.FILTER(辅助信息!E:E,辅助信息!G:G=G9836)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_xlfn._xlws.FILTER(辅助信息!E:E,辅助信息!G:G=G9837)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_xlfn._xlws.FILTER(辅助信息!E:E,辅助信息!G:G=G9838)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_xlfn._xlws.FILTER(辅助信息!E:E,辅助信息!G:G=G9839)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_xlfn._xlws.FILTER(辅助信息!E:E,辅助信息!G:G=G9840)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_xlfn._xlws.FILTER(辅助信息!E:E,辅助信息!G:G=G9841)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_xlfn._xlws.FILTER(辅助信息!E:E,辅助信息!G:G=G9842)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_xlfn._xlws.FILTER(辅助信息!E:E,辅助信息!G:G=G9843)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_xlfn._xlws.FILTER(辅助信息!E:E,辅助信息!G:G=G9844)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_xlfn._xlws.FILTER(辅助信息!E:E,辅助信息!G:G=G9845)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_xlfn._xlws.FILTER(辅助信息!E:E,辅助信息!G:G=G9846)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_xlfn._xlws.FILTER(辅助信息!E:E,辅助信息!G:G=G9847)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_xlfn._xlws.FILTER(辅助信息!E:E,辅助信息!G:G=G9848)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_xlfn._xlws.FILTER(辅助信息!E:E,辅助信息!G:G=G9849)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_xlfn._xlws.FILTER(辅助信息!E:E,辅助信息!G:G=G9850)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_xlfn._xlws.FILTER(辅助信息!E:E,辅助信息!G:G=G9851)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_xlfn._xlws.FILTER(辅助信息!E:E,辅助信息!G:G=G9852)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_xlfn._xlws.FILTER(辅助信息!E:E,辅助信息!G:G=G9853)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_xlfn._xlws.FILTER(辅助信息!E:E,辅助信息!G:G=G9854)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_xlfn._xlws.FILTER(辅助信息!E:E,辅助信息!G:G=G9855)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_xlfn._xlws.FILTER(辅助信息!E:E,辅助信息!G:G=G9856)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_xlfn._xlws.FILTER(辅助信息!E:E,辅助信息!G:G=G9857)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_xlfn._xlws.FILTER(辅助信息!E:E,辅助信息!G:G=G9858)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_xlfn._xlws.FILTER(辅助信息!E:E,辅助信息!G:G=G9859)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_xlfn._xlws.FILTER(辅助信息!E:E,辅助信息!G:G=G9860)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_xlfn._xlws.FILTER(辅助信息!E:E,辅助信息!G:G=G9861)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_xlfn._xlws.FILTER(辅助信息!E:E,辅助信息!G:G=G9862)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_xlfn._xlws.FILTER(辅助信息!E:E,辅助信息!G:G=G9863)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_xlfn._xlws.FILTER(辅助信息!E:E,辅助信息!G:G=G9864)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_xlfn._xlws.FILTER(辅助信息!E:E,辅助信息!G:G=G9865)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_xlfn._xlws.FILTER(辅助信息!E:E,辅助信息!G:G=G9866)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_xlfn._xlws.FILTER(辅助信息!E:E,辅助信息!G:G=G9867)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_xlfn._xlws.FILTER(辅助信息!E:E,辅助信息!G:G=G9868)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_xlfn._xlws.FILTER(辅助信息!E:E,辅助信息!G:G=G9869)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_xlfn._xlws.FILTER(辅助信息!E:E,辅助信息!G:G=G9870)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_xlfn._xlws.FILTER(辅助信息!E:E,辅助信息!G:G=G9871)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_xlfn._xlws.FILTER(辅助信息!E:E,辅助信息!G:G=G9872)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_xlfn._xlws.FILTER(辅助信息!E:E,辅助信息!G:G=G9873)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_xlfn._xlws.FILTER(辅助信息!E:E,辅助信息!G:G=G9874)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_xlfn._xlws.FILTER(辅助信息!E:E,辅助信息!G:G=G9875)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_xlfn._xlws.FILTER(辅助信息!E:E,辅助信息!G:G=G9876)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_xlfn._xlws.FILTER(辅助信息!E:E,辅助信息!G:G=G9877)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_xlfn._xlws.FILTER(辅助信息!E:E,辅助信息!G:G=G9878)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_xlfn._xlws.FILTER(辅助信息!E:E,辅助信息!G:G=G9879)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_xlfn._xlws.FILTER(辅助信息!E:E,辅助信息!G:G=G9880)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_xlfn._xlws.FILTER(辅助信息!E:E,辅助信息!G:G=G9881)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_xlfn._xlws.FILTER(辅助信息!E:E,辅助信息!G:G=G9882)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_xlfn._xlws.FILTER(辅助信息!E:E,辅助信息!G:G=G9883)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_xlfn._xlws.FILTER(辅助信息!E:E,辅助信息!G:G=G9884)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_xlfn._xlws.FILTER(辅助信息!E:E,辅助信息!G:G=G9885)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_xlfn._xlws.FILTER(辅助信息!E:E,辅助信息!G:G=G9886)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_xlfn._xlws.FILTER(辅助信息!E:E,辅助信息!G:G=G9887)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_xlfn._xlws.FILTER(辅助信息!E:E,辅助信息!G:G=G9888)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_xlfn._xlws.FILTER(辅助信息!E:E,辅助信息!G:G=G9889)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_xlfn._xlws.FILTER(辅助信息!E:E,辅助信息!G:G=G9890)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_xlfn._xlws.FILTER(辅助信息!E:E,辅助信息!G:G=G9891)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_xlfn._xlws.FILTER(辅助信息!E:E,辅助信息!G:G=G9892)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_xlfn._xlws.FILTER(辅助信息!E:E,辅助信息!G:G=G9893)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_xlfn._xlws.FILTER(辅助信息!E:E,辅助信息!G:G=G9894)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_xlfn._xlws.FILTER(辅助信息!E:E,辅助信息!G:G=G9895)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_xlfn._xlws.FILTER(辅助信息!E:E,辅助信息!G:G=G9896)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_xlfn._xlws.FILTER(辅助信息!E:E,辅助信息!G:G=G9897)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_xlfn._xlws.FILTER(辅助信息!E:E,辅助信息!G:G=G9898)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_xlfn._xlws.FILTER(辅助信息!E:E,辅助信息!G:G=G9899)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_xlfn._xlws.FILTER(辅助信息!E:E,辅助信息!G:G=G9900)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_xlfn._xlws.FILTER(辅助信息!E:E,辅助信息!G:G=G9901)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_xlfn._xlws.FILTER(辅助信息!E:E,辅助信息!G:G=G9902)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_xlfn._xlws.FILTER(辅助信息!E:E,辅助信息!G:G=G9903)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_xlfn._xlws.FILTER(辅助信息!E:E,辅助信息!G:G=G9904)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_xlfn._xlws.FILTER(辅助信息!E:E,辅助信息!G:G=G9905)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_xlfn._xlws.FILTER(辅助信息!E:E,辅助信息!G:G=G9906)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_xlfn._xlws.FILTER(辅助信息!E:E,辅助信息!G:G=G9907)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_xlfn._xlws.FILTER(辅助信息!E:E,辅助信息!G:G=G9908)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_xlfn._xlws.FILTER(辅助信息!E:E,辅助信息!G:G=G9909)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_xlfn._xlws.FILTER(辅助信息!E:E,辅助信息!G:G=G9910)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_xlfn._xlws.FILTER(辅助信息!E:E,辅助信息!G:G=G9911)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_xlfn._xlws.FILTER(辅助信息!E:E,辅助信息!G:G=G9912)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_xlfn._xlws.FILTER(辅助信息!E:E,辅助信息!G:G=G9913)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_xlfn._xlws.FILTER(辅助信息!E:E,辅助信息!G:G=G9914)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_xlfn._xlws.FILTER(辅助信息!E:E,辅助信息!G:G=G9915)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_xlfn._xlws.FILTER(辅助信息!E:E,辅助信息!G:G=G9916)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_xlfn._xlws.FILTER(辅助信息!E:E,辅助信息!G:G=G9917)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_xlfn._xlws.FILTER(辅助信息!E:E,辅助信息!G:G=G9918)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_xlfn._xlws.FILTER(辅助信息!E:E,辅助信息!G:G=G9919)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_xlfn._xlws.FILTER(辅助信息!E:E,辅助信息!G:G=G9920)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_xlfn._xlws.FILTER(辅助信息!E:E,辅助信息!G:G=G9921)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_xlfn._xlws.FILTER(辅助信息!E:E,辅助信息!G:G=G9922)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_xlfn._xlws.FILTER(辅助信息!E:E,辅助信息!G:G=G9923)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_xlfn._xlws.FILTER(辅助信息!E:E,辅助信息!G:G=G9924)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_xlfn._xlws.FILTER(辅助信息!E:E,辅助信息!G:G=G9925)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_xlfn._xlws.FILTER(辅助信息!E:E,辅助信息!G:G=G9926)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_xlfn._xlws.FILTER(辅助信息!E:E,辅助信息!G:G=G9927)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_xlfn._xlws.FILTER(辅助信息!E:E,辅助信息!G:G=G9928)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_xlfn._xlws.FILTER(辅助信息!E:E,辅助信息!G:G=G9929)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_xlfn._xlws.FILTER(辅助信息!E:E,辅助信息!G:G=G9930)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_xlfn._xlws.FILTER(辅助信息!E:E,辅助信息!G:G=G9931)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_xlfn._xlws.FILTER(辅助信息!E:E,辅助信息!G:G=G9932)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_xlfn._xlws.FILTER(辅助信息!E:E,辅助信息!G:G=G9933)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_xlfn._xlws.FILTER(辅助信息!E:E,辅助信息!G:G=G9934)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_xlfn._xlws.FILTER(辅助信息!E:E,辅助信息!G:G=G9935)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_xlfn._xlws.FILTER(辅助信息!E:E,辅助信息!G:G=G9936)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_xlfn._xlws.FILTER(辅助信息!E:E,辅助信息!G:G=G9937)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_xlfn._xlws.FILTER(辅助信息!E:E,辅助信息!G:G=G9938)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_xlfn._xlws.FILTER(辅助信息!E:E,辅助信息!G:G=G9939)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_xlfn._xlws.FILTER(辅助信息!E:E,辅助信息!G:G=G9940)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_xlfn._xlws.FILTER(辅助信息!E:E,辅助信息!G:G=G9941)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_xlfn._xlws.FILTER(辅助信息!E:E,辅助信息!G:G=G9942)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_xlfn._xlws.FILTER(辅助信息!E:E,辅助信息!G:G=G9943)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_xlfn._xlws.FILTER(辅助信息!E:E,辅助信息!G:G=G9944)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_xlfn._xlws.FILTER(辅助信息!E:E,辅助信息!G:G=G9945)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_xlfn._xlws.FILTER(辅助信息!E:E,辅助信息!G:G=G9946)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_xlfn._xlws.FILTER(辅助信息!E:E,辅助信息!G:G=G9947)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_xlfn._xlws.FILTER(辅助信息!E:E,辅助信息!G:G=G9948)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_xlfn._xlws.FILTER(辅助信息!E:E,辅助信息!G:G=G9949)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_xlfn._xlws.FILTER(辅助信息!E:E,辅助信息!G:G=G9950)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_xlfn._xlws.FILTER(辅助信息!E:E,辅助信息!G:G=G9951)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_xlfn._xlws.FILTER(辅助信息!E:E,辅助信息!G:G=G9952)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_xlfn._xlws.FILTER(辅助信息!E:E,辅助信息!G:G=G9953)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_xlfn._xlws.FILTER(辅助信息!E:E,辅助信息!G:G=G9954)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_xlfn._xlws.FILTER(辅助信息!E:E,辅助信息!G:G=G9955)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_xlfn._xlws.FILTER(辅助信息!E:E,辅助信息!G:G=G9956)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_xlfn._xlws.FILTER(辅助信息!E:E,辅助信息!G:G=G9957)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_xlfn._xlws.FILTER(辅助信息!E:E,辅助信息!G:G=G9958)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_xlfn._xlws.FILTER(辅助信息!E:E,辅助信息!G:G=G9959)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_xlfn._xlws.FILTER(辅助信息!E:E,辅助信息!G:G=G9960)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_xlfn._xlws.FILTER(辅助信息!E:E,辅助信息!G:G=G9961)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_xlfn._xlws.FILTER(辅助信息!E:E,辅助信息!G:G=G9962)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_xlfn._xlws.FILTER(辅助信息!E:E,辅助信息!G:G=G9963)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_xlfn._xlws.FILTER(辅助信息!E:E,辅助信息!G:G=G9964)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_xlfn._xlws.FILTER(辅助信息!E:E,辅助信息!G:G=G9965)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_xlfn._xlws.FILTER(辅助信息!E:E,辅助信息!G:G=G9966)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_xlfn._xlws.FILTER(辅助信息!E:E,辅助信息!G:G=G9967)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_xlfn._xlws.FILTER(辅助信息!E:E,辅助信息!G:G=G9968)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_xlfn._xlws.FILTER(辅助信息!E:E,辅助信息!G:G=G9969)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_xlfn._xlws.FILTER(辅助信息!E:E,辅助信息!G:G=G9970)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_xlfn._xlws.FILTER(辅助信息!E:E,辅助信息!G:G=G9971)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_xlfn._xlws.FILTER(辅助信息!E:E,辅助信息!G:G=G9972)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_xlfn._xlws.FILTER(辅助信息!E:E,辅助信息!G:G=G9973)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_xlfn._xlws.FILTER(辅助信息!E:E,辅助信息!G:G=G9974)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_xlfn._xlws.FILTER(辅助信息!E:E,辅助信息!G:G=G9975)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_xlfn._xlws.FILTER(辅助信息!E:E,辅助信息!G:G=G9976)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_xlfn._xlws.FILTER(辅助信息!E:E,辅助信息!G:G=G9977)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_xlfn._xlws.FILTER(辅助信息!E:E,辅助信息!G:G=G9978)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_xlfn._xlws.FILTER(辅助信息!E:E,辅助信息!G:G=G9979)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_xlfn._xlws.FILTER(辅助信息!E:E,辅助信息!G:G=G9980)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_xlfn._xlws.FILTER(辅助信息!E:E,辅助信息!G:G=G9981)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_xlfn._xlws.FILTER(辅助信息!E:E,辅助信息!G:G=G9982)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_xlfn._xlws.FILTER(辅助信息!E:E,辅助信息!G:G=G9983)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_xlfn._xlws.FILTER(辅助信息!E:E,辅助信息!G:G=G9984)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_xlfn._xlws.FILTER(辅助信息!E:E,辅助信息!G:G=G9985)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_xlfn._xlws.FILTER(辅助信息!E:E,辅助信息!G:G=G9986)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_xlfn._xlws.FILTER(辅助信息!E:E,辅助信息!G:G=G9987)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_xlfn._xlws.FILTER(辅助信息!E:E,辅助信息!G:G=G9988)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_xlfn._xlws.FILTER(辅助信息!E:E,辅助信息!G:G=G9989)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_xlfn._xlws.FILTER(辅助信息!E:E,辅助信息!G:G=G9990)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_xlfn._xlws.FILTER(辅助信息!E:E,辅助信息!G:G=G9991)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_xlfn._xlws.FILTER(辅助信息!E:E,辅助信息!G:G=G9992)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_xlfn._xlws.FILTER(辅助信息!E:E,辅助信息!G:G=G9993)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_xlfn._xlws.FILTER(辅助信息!E:E,辅助信息!G:G=G9994)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_xlfn._xlws.FILTER(辅助信息!E:E,辅助信息!G:G=G9995)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_xlfn._xlws.FILTER(辅助信息!E:E,辅助信息!G:G=G9996)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_xlfn._xlws.FILTER(辅助信息!E:E,辅助信息!G:G=G9997)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_xlfn._xlws.FILTER(辅助信息!E:E,辅助信息!G:G=G9998)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_xlfn._xlws.FILTER(辅助信息!E:E,辅助信息!G:G=G9999)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_xlfn._xlws.FILTER(辅助信息!E:E,辅助信息!G:G=G10000)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_xlfn._xlws.FILTER(辅助信息!E:E,辅助信息!G:G=G10001)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_xlfn._xlws.FILTER(辅助信息!E:E,辅助信息!G:G=G10002)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_xlfn._xlws.FILTER(辅助信息!E:E,辅助信息!G:G=G10003)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_xlfn._xlws.FILTER(辅助信息!E:E,辅助信息!G:G=G10004)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_xlfn._xlws.FILTER(辅助信息!E:E,辅助信息!G:G=G10005)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_xlfn._xlws.FILTER(辅助信息!E:E,辅助信息!G:G=G10006)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_xlfn._xlws.FILTER(辅助信息!E:E,辅助信息!G:G=G10007)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_xlfn._xlws.FILTER(辅助信息!E:E,辅助信息!G:G=G10008)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_xlfn._xlws.FILTER(辅助信息!E:E,辅助信息!G:G=G10009)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_xlfn._xlws.FILTER(辅助信息!E:E,辅助信息!G:G=G10010)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_xlfn._xlws.FILTER(辅助信息!E:E,辅助信息!G:G=G10011)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_xlfn._xlws.FILTER(辅助信息!E:E,辅助信息!G:G=G10012)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_xlfn._xlws.FILTER(辅助信息!E:E,辅助信息!G:G=G10013)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_xlfn._xlws.FILTER(辅助信息!E:E,辅助信息!G:G=G10014)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_xlfn._xlws.FILTER(辅助信息!E:E,辅助信息!G:G=G10015)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_xlfn._xlws.FILTER(辅助信息!E:E,辅助信息!G:G=G10016)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_xlfn._xlws.FILTER(辅助信息!E:E,辅助信息!G:G=G10017)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_xlfn._xlws.FILTER(辅助信息!E:E,辅助信息!G:G=G10018)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_xlfn._xlws.FILTER(辅助信息!E:E,辅助信息!G:G=G10019)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_xlfn._xlws.FILTER(辅助信息!E:E,辅助信息!G:G=G10020)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_xlfn._xlws.FILTER(辅助信息!E:E,辅助信息!G:G=G10021)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_xlfn._xlws.FILTER(辅助信息!E:E,辅助信息!G:G=G10022)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_xlfn._xlws.FILTER(辅助信息!E:E,辅助信息!G:G=G10023)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_xlfn._xlws.FILTER(辅助信息!E:E,辅助信息!G:G=G10024)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_xlfn._xlws.FILTER(辅助信息!E:E,辅助信息!G:G=G10025)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_xlfn._xlws.FILTER(辅助信息!E:E,辅助信息!G:G=G10026)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_xlfn._xlws.FILTER(辅助信息!E:E,辅助信息!G:G=G10027)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_xlfn._xlws.FILTER(辅助信息!E:E,辅助信息!G:G=G10028)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_xlfn._xlws.FILTER(辅助信息!E:E,辅助信息!G:G=G10029)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_xlfn._xlws.FILTER(辅助信息!E:E,辅助信息!G:G=G10030)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_xlfn._xlws.FILTER(辅助信息!E:E,辅助信息!G:G=G10031)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_xlfn._xlws.FILTER(辅助信息!E:E,辅助信息!G:G=G10032)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_xlfn._xlws.FILTER(辅助信息!E:E,辅助信息!G:G=G10033)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_xlfn._xlws.FILTER(辅助信息!E:E,辅助信息!G:G=G10034)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_xlfn._xlws.FILTER(辅助信息!E:E,辅助信息!G:G=G10035)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_xlfn._xlws.FILTER(辅助信息!E:E,辅助信息!G:G=G10036)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_xlfn._xlws.FILTER(辅助信息!E:E,辅助信息!G:G=G10037)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_xlfn._xlws.FILTER(辅助信息!E:E,辅助信息!G:G=G10038)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_xlfn._xlws.FILTER(辅助信息!E:E,辅助信息!G:G=G10039)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_xlfn._xlws.FILTER(辅助信息!E:E,辅助信息!G:G=G10040)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_xlfn._xlws.FILTER(辅助信息!E:E,辅助信息!G:G=G10041)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_xlfn._xlws.FILTER(辅助信息!E:E,辅助信息!G:G=G10042)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_xlfn._xlws.FILTER(辅助信息!E:E,辅助信息!G:G=G10043)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_xlfn._xlws.FILTER(辅助信息!E:E,辅助信息!G:G=G10044)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_xlfn._xlws.FILTER(辅助信息!E:E,辅助信息!G:G=G10045)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_xlfn._xlws.FILTER(辅助信息!E:E,辅助信息!G:G=G10046)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_xlfn._xlws.FILTER(辅助信息!E:E,辅助信息!G:G=G10047)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_xlfn._xlws.FILTER(辅助信息!E:E,辅助信息!G:G=G10048)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_xlfn._xlws.FILTER(辅助信息!E:E,辅助信息!G:G=G10049)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_xlfn._xlws.FILTER(辅助信息!E:E,辅助信息!G:G=G10050)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_xlfn._xlws.FILTER(辅助信息!E:E,辅助信息!G:G=G10051)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_xlfn._xlws.FILTER(辅助信息!E:E,辅助信息!G:G=G10052)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_xlfn._xlws.FILTER(辅助信息!E:E,辅助信息!G:G=G10053)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_xlfn._xlws.FILTER(辅助信息!E:E,辅助信息!G:G=G10054)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_xlfn._xlws.FILTER(辅助信息!E:E,辅助信息!G:G=G10055)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_xlfn._xlws.FILTER(辅助信息!E:E,辅助信息!G:G=G10056)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_xlfn._xlws.FILTER(辅助信息!E:E,辅助信息!G:G=G10057)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_xlfn._xlws.FILTER(辅助信息!E:E,辅助信息!G:G=G10058)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_xlfn._xlws.FILTER(辅助信息!E:E,辅助信息!G:G=G10059)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_xlfn._xlws.FILTER(辅助信息!E:E,辅助信息!G:G=G10060)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_xlfn._xlws.FILTER(辅助信息!E:E,辅助信息!G:G=G10061)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_xlfn._xlws.FILTER(辅助信息!E:E,辅助信息!G:G=G10062)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_xlfn._xlws.FILTER(辅助信息!E:E,辅助信息!G:G=G10063)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_xlfn._xlws.FILTER(辅助信息!E:E,辅助信息!G:G=G10064)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_xlfn._xlws.FILTER(辅助信息!E:E,辅助信息!G:G=G10065)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_xlfn._xlws.FILTER(辅助信息!E:E,辅助信息!G:G=G10066)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_xlfn._xlws.FILTER(辅助信息!E:E,辅助信息!G:G=G10067)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_xlfn._xlws.FILTER(辅助信息!E:E,辅助信息!G:G=G10068)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_xlfn._xlws.FILTER(辅助信息!E:E,辅助信息!G:G=G10069)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_xlfn._xlws.FILTER(辅助信息!E:E,辅助信息!G:G=G10070)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_xlfn._xlws.FILTER(辅助信息!E:E,辅助信息!G:G=G10071)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_xlfn._xlws.FILTER(辅助信息!E:E,辅助信息!G:G=G10072)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_xlfn._xlws.FILTER(辅助信息!E:E,辅助信息!G:G=G10073)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_xlfn._xlws.FILTER(辅助信息!E:E,辅助信息!G:G=G10074)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_xlfn._xlws.FILTER(辅助信息!E:E,辅助信息!G:G=G10075)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_xlfn._xlws.FILTER(辅助信息!E:E,辅助信息!G:G=G10076)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_xlfn._xlws.FILTER(辅助信息!E:E,辅助信息!G:G=G10077)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_xlfn._xlws.FILTER(辅助信息!E:E,辅助信息!G:G=G10078)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_xlfn._xlws.FILTER(辅助信息!E:E,辅助信息!G:G=G10079)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_xlfn._xlws.FILTER(辅助信息!E:E,辅助信息!G:G=G10080)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_xlfn._xlws.FILTER(辅助信息!E:E,辅助信息!G:G=G10081)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_xlfn._xlws.FILTER(辅助信息!E:E,辅助信息!G:G=G10082)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_xlfn._xlws.FILTER(辅助信息!E:E,辅助信息!G:G=G10083)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_xlfn._xlws.FILTER(辅助信息!E:E,辅助信息!G:G=G10084)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_xlfn._xlws.FILTER(辅助信息!E:E,辅助信息!G:G=G10085)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_xlfn._xlws.FILTER(辅助信息!E:E,辅助信息!G:G=G10086)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_xlfn._xlws.FILTER(辅助信息!E:E,辅助信息!G:G=G10087)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_xlfn._xlws.FILTER(辅助信息!E:E,辅助信息!G:G=G10088)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_xlfn._xlws.FILTER(辅助信息!E:E,辅助信息!G:G=G10089)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_xlfn._xlws.FILTER(辅助信息!E:E,辅助信息!G:G=G10090)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_xlfn._xlws.FILTER(辅助信息!E:E,辅助信息!G:G=G10091)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_xlfn._xlws.FILTER(辅助信息!E:E,辅助信息!G:G=G10092)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_xlfn._xlws.FILTER(辅助信息!E:E,辅助信息!G:G=G10093)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_xlfn._xlws.FILTER(辅助信息!E:E,辅助信息!G:G=G10094)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_xlfn._xlws.FILTER(辅助信息!E:E,辅助信息!G:G=G10095)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_xlfn._xlws.FILTER(辅助信息!E:E,辅助信息!G:G=G10096)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_xlfn._xlws.FILTER(辅助信息!E:E,辅助信息!G:G=G10097)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_xlfn._xlws.FILTER(辅助信息!E:E,辅助信息!G:G=G10098)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_xlfn._xlws.FILTER(辅助信息!E:E,辅助信息!G:G=G10099)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_xlfn._xlws.FILTER(辅助信息!E:E,辅助信息!G:G=G10100)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_xlfn._xlws.FILTER(辅助信息!E:E,辅助信息!G:G=G10101)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_xlfn._xlws.FILTER(辅助信息!E:E,辅助信息!G:G=G10102)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_xlfn._xlws.FILTER(辅助信息!E:E,辅助信息!G:G=G10103)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_xlfn._xlws.FILTER(辅助信息!E:E,辅助信息!G:G=G10104)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_xlfn._xlws.FILTER(辅助信息!E:E,辅助信息!G:G=G10105)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_xlfn._xlws.FILTER(辅助信息!E:E,辅助信息!G:G=G10106)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_xlfn._xlws.FILTER(辅助信息!E:E,辅助信息!G:G=G10107)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_xlfn._xlws.FILTER(辅助信息!E:E,辅助信息!G:G=G10108)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_xlfn._xlws.FILTER(辅助信息!E:E,辅助信息!G:G=G10109)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_xlfn._xlws.FILTER(辅助信息!E:E,辅助信息!G:G=G10110)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_xlfn._xlws.FILTER(辅助信息!E:E,辅助信息!G:G=G10111)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_xlfn._xlws.FILTER(辅助信息!E:E,辅助信息!G:G=G10112)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_xlfn._xlws.FILTER(辅助信息!E:E,辅助信息!G:G=G10113)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_xlfn._xlws.FILTER(辅助信息!E:E,辅助信息!G:G=G10114)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_xlfn._xlws.FILTER(辅助信息!E:E,辅助信息!G:G=G10115)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_xlfn._xlws.FILTER(辅助信息!E:E,辅助信息!G:G=G10116)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_xlfn._xlws.FILTER(辅助信息!E:E,辅助信息!G:G=G10117)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_xlfn._xlws.FILTER(辅助信息!E:E,辅助信息!G:G=G10118)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_xlfn._xlws.FILTER(辅助信息!E:E,辅助信息!G:G=G10119)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_xlfn._xlws.FILTER(辅助信息!E:E,辅助信息!G:G=G10120)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_xlfn._xlws.FILTER(辅助信息!E:E,辅助信息!G:G=G10121)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_xlfn._xlws.FILTER(辅助信息!E:E,辅助信息!G:G=G10122)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_xlfn._xlws.FILTER(辅助信息!E:E,辅助信息!G:G=G10123)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_xlfn._xlws.FILTER(辅助信息!E:E,辅助信息!G:G=G10124)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_xlfn._xlws.FILTER(辅助信息!E:E,辅助信息!G:G=G10125)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_xlfn._xlws.FILTER(辅助信息!E:E,辅助信息!G:G=G10126)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_xlfn._xlws.FILTER(辅助信息!E:E,辅助信息!G:G=G10127)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_xlfn._xlws.FILTER(辅助信息!E:E,辅助信息!G:G=G10128)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_xlfn._xlws.FILTER(辅助信息!E:E,辅助信息!G:G=G10129)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_xlfn._xlws.FILTER(辅助信息!E:E,辅助信息!G:G=G10130)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_xlfn._xlws.FILTER(辅助信息!E:E,辅助信息!G:G=G10131)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_xlfn._xlws.FILTER(辅助信息!E:E,辅助信息!G:G=G10132)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_xlfn._xlws.FILTER(辅助信息!E:E,辅助信息!G:G=G10133)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_xlfn._xlws.FILTER(辅助信息!E:E,辅助信息!G:G=G10134)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_xlfn._xlws.FILTER(辅助信息!E:E,辅助信息!G:G=G10135)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_xlfn._xlws.FILTER(辅助信息!E:E,辅助信息!G:G=G10136)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_xlfn._xlws.FILTER(辅助信息!E:E,辅助信息!G:G=G10137)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_xlfn._xlws.FILTER(辅助信息!E:E,辅助信息!G:G=G10138)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_xlfn._xlws.FILTER(辅助信息!E:E,辅助信息!G:G=G10139)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_xlfn._xlws.FILTER(辅助信息!E:E,辅助信息!G:G=G10140)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_xlfn._xlws.FILTER(辅助信息!E:E,辅助信息!G:G=G10141)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_xlfn._xlws.FILTER(辅助信息!E:E,辅助信息!G:G=G10142)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_xlfn._xlws.FILTER(辅助信息!E:E,辅助信息!G:G=G10143)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_xlfn._xlws.FILTER(辅助信息!E:E,辅助信息!G:G=G10144)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_xlfn._xlws.FILTER(辅助信息!E:E,辅助信息!G:G=G10145)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_xlfn._xlws.FILTER(辅助信息!E:E,辅助信息!G:G=G10146)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_xlfn._xlws.FILTER(辅助信息!E:E,辅助信息!G:G=G10147)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_xlfn._xlws.FILTER(辅助信息!E:E,辅助信息!G:G=G10148)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_xlfn._xlws.FILTER(辅助信息!E:E,辅助信息!G:G=G10149)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_xlfn._xlws.FILTER(辅助信息!E:E,辅助信息!G:G=G10150)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_xlfn._xlws.FILTER(辅助信息!E:E,辅助信息!G:G=G10151)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_xlfn._xlws.FILTER(辅助信息!E:E,辅助信息!G:G=G10152)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_xlfn._xlws.FILTER(辅助信息!E:E,辅助信息!G:G=G10153)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_xlfn._xlws.FILTER(辅助信息!E:E,辅助信息!G:G=G10154)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_xlfn._xlws.FILTER(辅助信息!E:E,辅助信息!G:G=G10155)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_xlfn._xlws.FILTER(辅助信息!E:E,辅助信息!G:G=G10156)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_xlfn._xlws.FILTER(辅助信息!E:E,辅助信息!G:G=G10157)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_xlfn._xlws.FILTER(辅助信息!E:E,辅助信息!G:G=G10158)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_xlfn._xlws.FILTER(辅助信息!E:E,辅助信息!G:G=G10159)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_xlfn._xlws.FILTER(辅助信息!E:E,辅助信息!G:G=G10160)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_xlfn._xlws.FILTER(辅助信息!E:E,辅助信息!G:G=G10161)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_xlfn._xlws.FILTER(辅助信息!E:E,辅助信息!G:G=G10162)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_xlfn._xlws.FILTER(辅助信息!E:E,辅助信息!G:G=G10163)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_xlfn._xlws.FILTER(辅助信息!E:E,辅助信息!G:G=G10164)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_xlfn._xlws.FILTER(辅助信息!E:E,辅助信息!G:G=G10165)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_xlfn._xlws.FILTER(辅助信息!E:E,辅助信息!G:G=G10166)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_xlfn._xlws.FILTER(辅助信息!E:E,辅助信息!G:G=G10167)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_xlfn._xlws.FILTER(辅助信息!E:E,辅助信息!G:G=G10168)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_xlfn._xlws.FILTER(辅助信息!E:E,辅助信息!G:G=G10169)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_xlfn._xlws.FILTER(辅助信息!E:E,辅助信息!G:G=G10170)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_xlfn._xlws.FILTER(辅助信息!E:E,辅助信息!G:G=G10171)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_xlfn._xlws.FILTER(辅助信息!E:E,辅助信息!G:G=G10172)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_xlfn._xlws.FILTER(辅助信息!E:E,辅助信息!G:G=G10173)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_xlfn._xlws.FILTER(辅助信息!E:E,辅助信息!G:G=G10174)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_xlfn._xlws.FILTER(辅助信息!E:E,辅助信息!G:G=G10175)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_xlfn._xlws.FILTER(辅助信息!E:E,辅助信息!G:G=G10176)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_xlfn._xlws.FILTER(辅助信息!E:E,辅助信息!G:G=G10177)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_xlfn._xlws.FILTER(辅助信息!E:E,辅助信息!G:G=G10178)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_xlfn._xlws.FILTER(辅助信息!E:E,辅助信息!G:G=G10179)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_xlfn._xlws.FILTER(辅助信息!E:E,辅助信息!G:G=G10180)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_xlfn._xlws.FILTER(辅助信息!E:E,辅助信息!G:G=G10181)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_xlfn._xlws.FILTER(辅助信息!E:E,辅助信息!G:G=G10182)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_xlfn._xlws.FILTER(辅助信息!E:E,辅助信息!G:G=G10183)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_xlfn._xlws.FILTER(辅助信息!E:E,辅助信息!G:G=G10184)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_xlfn._xlws.FILTER(辅助信息!E:E,辅助信息!G:G=G10185)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_xlfn._xlws.FILTER(辅助信息!E:E,辅助信息!G:G=G10186)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_xlfn._xlws.FILTER(辅助信息!E:E,辅助信息!G:G=G10187)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_xlfn._xlws.FILTER(辅助信息!E:E,辅助信息!G:G=G10188)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_xlfn._xlws.FILTER(辅助信息!E:E,辅助信息!G:G=G10189)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_xlfn._xlws.FILTER(辅助信息!E:E,辅助信息!G:G=G10190)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_xlfn._xlws.FILTER(辅助信息!E:E,辅助信息!G:G=G10191)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_xlfn._xlws.FILTER(辅助信息!E:E,辅助信息!G:G=G10192)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_xlfn._xlws.FILTER(辅助信息!E:E,辅助信息!G:G=G10193)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_xlfn._xlws.FILTER(辅助信息!E:E,辅助信息!G:G=G10194)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_xlfn._xlws.FILTER(辅助信息!E:E,辅助信息!G:G=G10195)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_xlfn._xlws.FILTER(辅助信息!E:E,辅助信息!G:G=G10196)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_xlfn._xlws.FILTER(辅助信息!E:E,辅助信息!G:G=G10197)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_xlfn._xlws.FILTER(辅助信息!E:E,辅助信息!G:G=G10198)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_xlfn._xlws.FILTER(辅助信息!E:E,辅助信息!G:G=G10199)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_xlfn._xlws.FILTER(辅助信息!E:E,辅助信息!G:G=G10200)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_xlfn._xlws.FILTER(辅助信息!E:E,辅助信息!G:G=G10201)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_xlfn._xlws.FILTER(辅助信息!E:E,辅助信息!G:G=G10202)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_xlfn._xlws.FILTER(辅助信息!E:E,辅助信息!G:G=G10203)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_xlfn._xlws.FILTER(辅助信息!E:E,辅助信息!G:G=G10204)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_xlfn._xlws.FILTER(辅助信息!E:E,辅助信息!G:G=G10205)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_xlfn._xlws.FILTER(辅助信息!E:E,辅助信息!G:G=G10206)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_xlfn._xlws.FILTER(辅助信息!E:E,辅助信息!G:G=G10207)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_xlfn._xlws.FILTER(辅助信息!E:E,辅助信息!G:G=G10208)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_xlfn._xlws.FILTER(辅助信息!E:E,辅助信息!G:G=G10209)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_xlfn._xlws.FILTER(辅助信息!E:E,辅助信息!G:G=G10210)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_xlfn._xlws.FILTER(辅助信息!E:E,辅助信息!G:G=G10211)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_xlfn._xlws.FILTER(辅助信息!E:E,辅助信息!G:G=G10212)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_xlfn._xlws.FILTER(辅助信息!E:E,辅助信息!G:G=G10213)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_xlfn._xlws.FILTER(辅助信息!E:E,辅助信息!G:G=G10214)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_xlfn._xlws.FILTER(辅助信息!E:E,辅助信息!G:G=G10215)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_xlfn._xlws.FILTER(辅助信息!E:E,辅助信息!G:G=G10216)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_xlfn._xlws.FILTER(辅助信息!E:E,辅助信息!G:G=G10217)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_xlfn._xlws.FILTER(辅助信息!E:E,辅助信息!G:G=G10218)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_xlfn._xlws.FILTER(辅助信息!E:E,辅助信息!G:G=G10219)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_xlfn._xlws.FILTER(辅助信息!E:E,辅助信息!G:G=G10220)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_xlfn._xlws.FILTER(辅助信息!E:E,辅助信息!G:G=G10221)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_xlfn._xlws.FILTER(辅助信息!E:E,辅助信息!G:G=G10222)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_xlfn._xlws.FILTER(辅助信息!E:E,辅助信息!G:G=G10223)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_xlfn._xlws.FILTER(辅助信息!E:E,辅助信息!G:G=G10224)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_xlfn._xlws.FILTER(辅助信息!E:E,辅助信息!G:G=G10225)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_xlfn._xlws.FILTER(辅助信息!E:E,辅助信息!G:G=G10226)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_xlfn._xlws.FILTER(辅助信息!E:E,辅助信息!G:G=G10227)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_xlfn._xlws.FILTER(辅助信息!E:E,辅助信息!G:G=G10228)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_xlfn._xlws.FILTER(辅助信息!E:E,辅助信息!G:G=G10229)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_xlfn._xlws.FILTER(辅助信息!E:E,辅助信息!G:G=G10230)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_xlfn._xlws.FILTER(辅助信息!E:E,辅助信息!G:G=G10231)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_xlfn._xlws.FILTER(辅助信息!E:E,辅助信息!G:G=G10232)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_xlfn._xlws.FILTER(辅助信息!E:E,辅助信息!G:G=G10233)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_xlfn._xlws.FILTER(辅助信息!E:E,辅助信息!G:G=G10234)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_xlfn._xlws.FILTER(辅助信息!E:E,辅助信息!G:G=G10235)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_xlfn._xlws.FILTER(辅助信息!E:E,辅助信息!G:G=G10236)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_xlfn._xlws.FILTER(辅助信息!E:E,辅助信息!G:G=G10237)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_xlfn._xlws.FILTER(辅助信息!E:E,辅助信息!G:G=G10238)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_xlfn._xlws.FILTER(辅助信息!E:E,辅助信息!G:G=G10239)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_xlfn._xlws.FILTER(辅助信息!E:E,辅助信息!G:G=G10240)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_xlfn._xlws.FILTER(辅助信息!E:E,辅助信息!G:G=G10241)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_xlfn._xlws.FILTER(辅助信息!E:E,辅助信息!G:G=G10242)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_xlfn._xlws.FILTER(辅助信息!E:E,辅助信息!G:G=G10243)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_xlfn._xlws.FILTER(辅助信息!E:E,辅助信息!G:G=G10244)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_xlfn._xlws.FILTER(辅助信息!E:E,辅助信息!G:G=G10245)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_xlfn._xlws.FILTER(辅助信息!E:E,辅助信息!G:G=G10246)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_xlfn._xlws.FILTER(辅助信息!E:E,辅助信息!G:G=G10247)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_xlfn._xlws.FILTER(辅助信息!E:E,辅助信息!G:G=G10248)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_xlfn._xlws.FILTER(辅助信息!E:E,辅助信息!G:G=G10249)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_xlfn._xlws.FILTER(辅助信息!E:E,辅助信息!G:G=G10250)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_xlfn._xlws.FILTER(辅助信息!E:E,辅助信息!G:G=G10251)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_xlfn._xlws.FILTER(辅助信息!E:E,辅助信息!G:G=G10252)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_xlfn._xlws.FILTER(辅助信息!E:E,辅助信息!G:G=G10253)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_xlfn._xlws.FILTER(辅助信息!E:E,辅助信息!G:G=G10254)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_xlfn._xlws.FILTER(辅助信息!E:E,辅助信息!G:G=G10255)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_xlfn._xlws.FILTER(辅助信息!E:E,辅助信息!G:G=G10256)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_xlfn._xlws.FILTER(辅助信息!E:E,辅助信息!G:G=G10257)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_xlfn._xlws.FILTER(辅助信息!E:E,辅助信息!G:G=G10258)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_xlfn._xlws.FILTER(辅助信息!E:E,辅助信息!G:G=G10259)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_xlfn._xlws.FILTER(辅助信息!E:E,辅助信息!G:G=G10260)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_xlfn._xlws.FILTER(辅助信息!E:E,辅助信息!G:G=G10261)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_xlfn._xlws.FILTER(辅助信息!E:E,辅助信息!G:G=G10262)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_xlfn._xlws.FILTER(辅助信息!E:E,辅助信息!G:G=G10263)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_xlfn._xlws.FILTER(辅助信息!E:E,辅助信息!G:G=G10264)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_xlfn._xlws.FILTER(辅助信息!E:E,辅助信息!G:G=G10265)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_xlfn._xlws.FILTER(辅助信息!E:E,辅助信息!G:G=G10266)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_xlfn._xlws.FILTER(辅助信息!E:E,辅助信息!G:G=G10267)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_xlfn._xlws.FILTER(辅助信息!E:E,辅助信息!G:G=G10268)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_xlfn._xlws.FILTER(辅助信息!E:E,辅助信息!G:G=G10269)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_xlfn._xlws.FILTER(辅助信息!E:E,辅助信息!G:G=G10270)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_xlfn._xlws.FILTER(辅助信息!E:E,辅助信息!G:G=G10271)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_xlfn._xlws.FILTER(辅助信息!E:E,辅助信息!G:G=G10272)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_xlfn._xlws.FILTER(辅助信息!E:E,辅助信息!G:G=G10273)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_xlfn._xlws.FILTER(辅助信息!E:E,辅助信息!G:G=G10274)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_xlfn._xlws.FILTER(辅助信息!E:E,辅助信息!G:G=G10275)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_xlfn._xlws.FILTER(辅助信息!E:E,辅助信息!G:G=G10276)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_xlfn._xlws.FILTER(辅助信息!E:E,辅助信息!G:G=G10277)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_xlfn._xlws.FILTER(辅助信息!E:E,辅助信息!G:G=G10278)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_xlfn._xlws.FILTER(辅助信息!E:E,辅助信息!G:G=G10279)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_xlfn._xlws.FILTER(辅助信息!E:E,辅助信息!G:G=G10280)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_xlfn._xlws.FILTER(辅助信息!E:E,辅助信息!G:G=G10281)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_xlfn._xlws.FILTER(辅助信息!E:E,辅助信息!G:G=G10282)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_xlfn._xlws.FILTER(辅助信息!E:E,辅助信息!G:G=G10283)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_xlfn._xlws.FILTER(辅助信息!E:E,辅助信息!G:G=G10284)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_xlfn._xlws.FILTER(辅助信息!E:E,辅助信息!G:G=G10285)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_xlfn._xlws.FILTER(辅助信息!E:E,辅助信息!G:G=G10286)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_xlfn._xlws.FILTER(辅助信息!E:E,辅助信息!G:G=G10287)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_xlfn._xlws.FILTER(辅助信息!E:E,辅助信息!G:G=G10288)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_xlfn._xlws.FILTER(辅助信息!E:E,辅助信息!G:G=G10289)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_xlfn._xlws.FILTER(辅助信息!E:E,辅助信息!G:G=G10290)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_xlfn._xlws.FILTER(辅助信息!E:E,辅助信息!G:G=G10291)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_xlfn._xlws.FILTER(辅助信息!E:E,辅助信息!G:G=G10292)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_xlfn._xlws.FILTER(辅助信息!E:E,辅助信息!G:G=G10293)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_xlfn._xlws.FILTER(辅助信息!E:E,辅助信息!G:G=G10294)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_xlfn._xlws.FILTER(辅助信息!E:E,辅助信息!G:G=G10295)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_xlfn._xlws.FILTER(辅助信息!E:E,辅助信息!G:G=G10296)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_xlfn._xlws.FILTER(辅助信息!E:E,辅助信息!G:G=G10297)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_xlfn._xlws.FILTER(辅助信息!E:E,辅助信息!G:G=G10298)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_xlfn._xlws.FILTER(辅助信息!E:E,辅助信息!G:G=G10299)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_xlfn._xlws.FILTER(辅助信息!E:E,辅助信息!G:G=G10300)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_xlfn._xlws.FILTER(辅助信息!E:E,辅助信息!G:G=G10301)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_xlfn._xlws.FILTER(辅助信息!E:E,辅助信息!G:G=G10302)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_xlfn._xlws.FILTER(辅助信息!E:E,辅助信息!G:G=G10303)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_xlfn._xlws.FILTER(辅助信息!E:E,辅助信息!G:G=G10304)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_xlfn._xlws.FILTER(辅助信息!E:E,辅助信息!G:G=G10305)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_xlfn._xlws.FILTER(辅助信息!E:E,辅助信息!G:G=G10306)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_xlfn._xlws.FILTER(辅助信息!E:E,辅助信息!G:G=G10307)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_xlfn._xlws.FILTER(辅助信息!E:E,辅助信息!G:G=G10308)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_xlfn._xlws.FILTER(辅助信息!E:E,辅助信息!G:G=G10309)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_xlfn._xlws.FILTER(辅助信息!E:E,辅助信息!G:G=G10310)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_xlfn._xlws.FILTER(辅助信息!E:E,辅助信息!G:G=G10311)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_xlfn._xlws.FILTER(辅助信息!E:E,辅助信息!G:G=G10312)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_xlfn._xlws.FILTER(辅助信息!E:E,辅助信息!G:G=G10313)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_xlfn._xlws.FILTER(辅助信息!E:E,辅助信息!G:G=G10314)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_xlfn._xlws.FILTER(辅助信息!E:E,辅助信息!G:G=G10315)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_xlfn._xlws.FILTER(辅助信息!E:E,辅助信息!G:G=G10316)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_xlfn._xlws.FILTER(辅助信息!E:E,辅助信息!G:G=G10317)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_xlfn._xlws.FILTER(辅助信息!E:E,辅助信息!G:G=G10318)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_xlfn._xlws.FILTER(辅助信息!E:E,辅助信息!G:G=G10319)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_xlfn._xlws.FILTER(辅助信息!E:E,辅助信息!G:G=G10320)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_xlfn._xlws.FILTER(辅助信息!E:E,辅助信息!G:G=G10321)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_xlfn._xlws.FILTER(辅助信息!E:E,辅助信息!G:G=G10322)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_xlfn._xlws.FILTER(辅助信息!E:E,辅助信息!G:G=G10323)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_xlfn._xlws.FILTER(辅助信息!E:E,辅助信息!G:G=G10324)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_xlfn._xlws.FILTER(辅助信息!E:E,辅助信息!G:G=G10325)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_xlfn._xlws.FILTER(辅助信息!E:E,辅助信息!G:G=G10326)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_xlfn._xlws.FILTER(辅助信息!E:E,辅助信息!G:G=G10327)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_xlfn._xlws.FILTER(辅助信息!E:E,辅助信息!G:G=G10328)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_xlfn._xlws.FILTER(辅助信息!E:E,辅助信息!G:G=G10329)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_xlfn._xlws.FILTER(辅助信息!E:E,辅助信息!G:G=G10330)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_xlfn._xlws.FILTER(辅助信息!E:E,辅助信息!G:G=G10331)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_xlfn._xlws.FILTER(辅助信息!E:E,辅助信息!G:G=G10332)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_xlfn._xlws.FILTER(辅助信息!E:E,辅助信息!G:G=G10333)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_xlfn._xlws.FILTER(辅助信息!E:E,辅助信息!G:G=G10334)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_xlfn._xlws.FILTER(辅助信息!E:E,辅助信息!G:G=G10335)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_xlfn._xlws.FILTER(辅助信息!E:E,辅助信息!G:G=G10336)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_xlfn._xlws.FILTER(辅助信息!E:E,辅助信息!G:G=G10337)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_xlfn._xlws.FILTER(辅助信息!E:E,辅助信息!G:G=G10338)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_xlfn._xlws.FILTER(辅助信息!E:E,辅助信息!G:G=G10339)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_xlfn._xlws.FILTER(辅助信息!E:E,辅助信息!G:G=G10340)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_xlfn._xlws.FILTER(辅助信息!E:E,辅助信息!G:G=G10341)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_xlfn._xlws.FILTER(辅助信息!E:E,辅助信息!G:G=G10342)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_xlfn._xlws.FILTER(辅助信息!E:E,辅助信息!G:G=G10343)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_xlfn._xlws.FILTER(辅助信息!E:E,辅助信息!G:G=G10344)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_xlfn._xlws.FILTER(辅助信息!E:E,辅助信息!G:G=G10345)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_xlfn._xlws.FILTER(辅助信息!E:E,辅助信息!G:G=G10346)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_xlfn._xlws.FILTER(辅助信息!E:E,辅助信息!G:G=G10347)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_xlfn._xlws.FILTER(辅助信息!E:E,辅助信息!G:G=G10348)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_xlfn._xlws.FILTER(辅助信息!E:E,辅助信息!G:G=G10349)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_xlfn._xlws.FILTER(辅助信息!E:E,辅助信息!G:G=G10350)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_xlfn._xlws.FILTER(辅助信息!E:E,辅助信息!G:G=G10351)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_xlfn._xlws.FILTER(辅助信息!E:E,辅助信息!G:G=G10352)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_xlfn._xlws.FILTER(辅助信息!E:E,辅助信息!G:G=G10353)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_xlfn._xlws.FILTER(辅助信息!E:E,辅助信息!G:G=G10354)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_xlfn._xlws.FILTER(辅助信息!E:E,辅助信息!G:G=G10355)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_xlfn._xlws.FILTER(辅助信息!E:E,辅助信息!G:G=G10356)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_xlfn._xlws.FILTER(辅助信息!E:E,辅助信息!G:G=G10357)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_xlfn._xlws.FILTER(辅助信息!E:E,辅助信息!G:G=G10358)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_xlfn._xlws.FILTER(辅助信息!E:E,辅助信息!G:G=G10359)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_xlfn._xlws.FILTER(辅助信息!E:E,辅助信息!G:G=G10360)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_xlfn._xlws.FILTER(辅助信息!E:E,辅助信息!G:G=G10361)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_xlfn._xlws.FILTER(辅助信息!E:E,辅助信息!G:G=G10362)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_xlfn._xlws.FILTER(辅助信息!E:E,辅助信息!G:G=G10363)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_xlfn._xlws.FILTER(辅助信息!E:E,辅助信息!G:G=G10364)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_xlfn._xlws.FILTER(辅助信息!E:E,辅助信息!G:G=G10365)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_xlfn._xlws.FILTER(辅助信息!E:E,辅助信息!G:G=G10366)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_xlfn._xlws.FILTER(辅助信息!E:E,辅助信息!G:G=G10367)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_xlfn._xlws.FILTER(辅助信息!E:E,辅助信息!G:G=G10368)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_xlfn._xlws.FILTER(辅助信息!E:E,辅助信息!G:G=G10369)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_xlfn._xlws.FILTER(辅助信息!E:E,辅助信息!G:G=G10370)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_xlfn._xlws.FILTER(辅助信息!E:E,辅助信息!G:G=G10371)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_xlfn._xlws.FILTER(辅助信息!E:E,辅助信息!G:G=G10372)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_xlfn._xlws.FILTER(辅助信息!E:E,辅助信息!G:G=G10373)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_xlfn._xlws.FILTER(辅助信息!E:E,辅助信息!G:G=G10374)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_xlfn._xlws.FILTER(辅助信息!E:E,辅助信息!G:G=G10375)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_xlfn._xlws.FILTER(辅助信息!E:E,辅助信息!G:G=G10376)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_xlfn._xlws.FILTER(辅助信息!E:E,辅助信息!G:G=G10377)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_xlfn._xlws.FILTER(辅助信息!E:E,辅助信息!G:G=G10378)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_xlfn._xlws.FILTER(辅助信息!E:E,辅助信息!G:G=G10379)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_xlfn._xlws.FILTER(辅助信息!E:E,辅助信息!G:G=G10380)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_xlfn._xlws.FILTER(辅助信息!E:E,辅助信息!G:G=G10381)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_xlfn._xlws.FILTER(辅助信息!E:E,辅助信息!G:G=G10382)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_xlfn._xlws.FILTER(辅助信息!E:E,辅助信息!G:G=G10383)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_xlfn._xlws.FILTER(辅助信息!E:E,辅助信息!G:G=G10384)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_xlfn._xlws.FILTER(辅助信息!E:E,辅助信息!G:G=G10385)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_xlfn._xlws.FILTER(辅助信息!E:E,辅助信息!G:G=G10386)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_xlfn._xlws.FILTER(辅助信息!E:E,辅助信息!G:G=G10387)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_xlfn._xlws.FILTER(辅助信息!E:E,辅助信息!G:G=G10388)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_xlfn._xlws.FILTER(辅助信息!E:E,辅助信息!G:G=G10389)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_xlfn._xlws.FILTER(辅助信息!E:E,辅助信息!G:G=G10390)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_xlfn._xlws.FILTER(辅助信息!E:E,辅助信息!G:G=G10391)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_xlfn._xlws.FILTER(辅助信息!E:E,辅助信息!G:G=G10392)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_xlfn._xlws.FILTER(辅助信息!E:E,辅助信息!G:G=G10393)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_xlfn._xlws.FILTER(辅助信息!E:E,辅助信息!G:G=G10394)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_xlfn._xlws.FILTER(辅助信息!E:E,辅助信息!G:G=G10395)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_xlfn._xlws.FILTER(辅助信息!E:E,辅助信息!G:G=G10396)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_xlfn._xlws.FILTER(辅助信息!E:E,辅助信息!G:G=G10397)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_xlfn._xlws.FILTER(辅助信息!E:E,辅助信息!G:G=G10398)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_xlfn._xlws.FILTER(辅助信息!E:E,辅助信息!G:G=G10399)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_xlfn._xlws.FILTER(辅助信息!E:E,辅助信息!G:G=G10400)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_xlfn._xlws.FILTER(辅助信息!E:E,辅助信息!G:G=G10401)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_xlfn._xlws.FILTER(辅助信息!E:E,辅助信息!G:G=G10402)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_xlfn._xlws.FILTER(辅助信息!E:E,辅助信息!G:G=G10403)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_xlfn._xlws.FILTER(辅助信息!E:E,辅助信息!G:G=G10404)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_xlfn._xlws.FILTER(辅助信息!E:E,辅助信息!G:G=G10405)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_xlfn._xlws.FILTER(辅助信息!E:E,辅助信息!G:G=G10406)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_xlfn._xlws.FILTER(辅助信息!E:E,辅助信息!G:G=G10407)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_xlfn._xlws.FILTER(辅助信息!E:E,辅助信息!G:G=G10408)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_xlfn._xlws.FILTER(辅助信息!E:E,辅助信息!G:G=G10409)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_xlfn._xlws.FILTER(辅助信息!E:E,辅助信息!G:G=G10410)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_xlfn._xlws.FILTER(辅助信息!E:E,辅助信息!G:G=G10411)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_xlfn._xlws.FILTER(辅助信息!E:E,辅助信息!G:G=G10412)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_xlfn._xlws.FILTER(辅助信息!E:E,辅助信息!G:G=G10413)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_xlfn._xlws.FILTER(辅助信息!E:E,辅助信息!G:G=G10414)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_xlfn._xlws.FILTER(辅助信息!E:E,辅助信息!G:G=G10415)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_xlfn._xlws.FILTER(辅助信息!E:E,辅助信息!G:G=G10416)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_xlfn._xlws.FILTER(辅助信息!E:E,辅助信息!G:G=G10417)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_xlfn._xlws.FILTER(辅助信息!E:E,辅助信息!G:G=G10418)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_xlfn._xlws.FILTER(辅助信息!E:E,辅助信息!G:G=G10419)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_xlfn._xlws.FILTER(辅助信息!E:E,辅助信息!G:G=G10420)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_xlfn._xlws.FILTER(辅助信息!E:E,辅助信息!G:G=G10421)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_xlfn._xlws.FILTER(辅助信息!E:E,辅助信息!G:G=G10422)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_xlfn._xlws.FILTER(辅助信息!E:E,辅助信息!G:G=G10423)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_xlfn._xlws.FILTER(辅助信息!E:E,辅助信息!G:G=G10424)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_xlfn._xlws.FILTER(辅助信息!E:E,辅助信息!G:G=G10425)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_xlfn._xlws.FILTER(辅助信息!E:E,辅助信息!G:G=G10426)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_xlfn._xlws.FILTER(辅助信息!E:E,辅助信息!G:G=G10427)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_xlfn._xlws.FILTER(辅助信息!E:E,辅助信息!G:G=G10428)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_xlfn._xlws.FILTER(辅助信息!E:E,辅助信息!G:G=G10429)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_xlfn._xlws.FILTER(辅助信息!E:E,辅助信息!G:G=G10430)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_xlfn._xlws.FILTER(辅助信息!E:E,辅助信息!G:G=G10431)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_xlfn._xlws.FILTER(辅助信息!E:E,辅助信息!G:G=G10432)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_xlfn._xlws.FILTER(辅助信息!E:E,辅助信息!G:G=G10433)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_xlfn._xlws.FILTER(辅助信息!E:E,辅助信息!G:G=G10434)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_xlfn._xlws.FILTER(辅助信息!E:E,辅助信息!G:G=G10435)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_xlfn._xlws.FILTER(辅助信息!E:E,辅助信息!G:G=G10436)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_xlfn._xlws.FILTER(辅助信息!E:E,辅助信息!G:G=G10437)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_xlfn._xlws.FILTER(辅助信息!E:E,辅助信息!G:G=G10438)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_xlfn._xlws.FILTER(辅助信息!E:E,辅助信息!G:G=G10439)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_xlfn._xlws.FILTER(辅助信息!E:E,辅助信息!G:G=G10440)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_xlfn._xlws.FILTER(辅助信息!E:E,辅助信息!G:G=G10441)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_xlfn._xlws.FILTER(辅助信息!E:E,辅助信息!G:G=G10442)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_xlfn._xlws.FILTER(辅助信息!E:E,辅助信息!G:G=G10443)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_xlfn._xlws.FILTER(辅助信息!E:E,辅助信息!G:G=G10444)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_xlfn._xlws.FILTER(辅助信息!E:E,辅助信息!G:G=G10445)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_xlfn._xlws.FILTER(辅助信息!E:E,辅助信息!G:G=G10446)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_xlfn._xlws.FILTER(辅助信息!E:E,辅助信息!G:G=G10447)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_xlfn._xlws.FILTER(辅助信息!E:E,辅助信息!G:G=G10448)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_xlfn._xlws.FILTER(辅助信息!E:E,辅助信息!G:G=G10449)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_xlfn._xlws.FILTER(辅助信息!E:E,辅助信息!G:G=G10450)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_xlfn._xlws.FILTER(辅助信息!E:E,辅助信息!G:G=G10451)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_xlfn._xlws.FILTER(辅助信息!E:E,辅助信息!G:G=G10452)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_xlfn._xlws.FILTER(辅助信息!E:E,辅助信息!G:G=G10453)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_xlfn._xlws.FILTER(辅助信息!E:E,辅助信息!G:G=G10454)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_xlfn._xlws.FILTER(辅助信息!E:E,辅助信息!G:G=G10455)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_xlfn._xlws.FILTER(辅助信息!E:E,辅助信息!G:G=G10456)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_xlfn._xlws.FILTER(辅助信息!E:E,辅助信息!G:G=G10457)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_xlfn._xlws.FILTER(辅助信息!E:E,辅助信息!G:G=G10458)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_xlfn._xlws.FILTER(辅助信息!E:E,辅助信息!G:G=G10459)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_xlfn._xlws.FILTER(辅助信息!E:E,辅助信息!G:G=G10460)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_xlfn._xlws.FILTER(辅助信息!E:E,辅助信息!G:G=G10461)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_xlfn._xlws.FILTER(辅助信息!E:E,辅助信息!G:G=G10462)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_xlfn._xlws.FILTER(辅助信息!E:E,辅助信息!G:G=G10463)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_xlfn._xlws.FILTER(辅助信息!E:E,辅助信息!G:G=G10464)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_xlfn._xlws.FILTER(辅助信息!E:E,辅助信息!G:G=G10465)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_xlfn._xlws.FILTER(辅助信息!E:E,辅助信息!G:G=G10466)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_xlfn._xlws.FILTER(辅助信息!E:E,辅助信息!G:G=G10467)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_xlfn._xlws.FILTER(辅助信息!E:E,辅助信息!G:G=G10468)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_xlfn._xlws.FILTER(辅助信息!E:E,辅助信息!G:G=G10469)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_xlfn._xlws.FILTER(辅助信息!E:E,辅助信息!G:G=G10470)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_xlfn._xlws.FILTER(辅助信息!E:E,辅助信息!G:G=G10471)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_xlfn._xlws.FILTER(辅助信息!E:E,辅助信息!G:G=G10472)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_xlfn._xlws.FILTER(辅助信息!E:E,辅助信息!G:G=G10473)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_xlfn._xlws.FILTER(辅助信息!E:E,辅助信息!G:G=G10474)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_xlfn._xlws.FILTER(辅助信息!E:E,辅助信息!G:G=G10475)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_xlfn._xlws.FILTER(辅助信息!E:E,辅助信息!G:G=G10476)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_xlfn._xlws.FILTER(辅助信息!E:E,辅助信息!G:G=G10477)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_xlfn._xlws.FILTER(辅助信息!E:E,辅助信息!G:G=G10478)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_xlfn._xlws.FILTER(辅助信息!E:E,辅助信息!G:G=G10479)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_xlfn._xlws.FILTER(辅助信息!E:E,辅助信息!G:G=G10480)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_xlfn._xlws.FILTER(辅助信息!E:E,辅助信息!G:G=G10481)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_xlfn._xlws.FILTER(辅助信息!E:E,辅助信息!G:G=G10482)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_xlfn._xlws.FILTER(辅助信息!E:E,辅助信息!G:G=G10483)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_xlfn._xlws.FILTER(辅助信息!E:E,辅助信息!G:G=G10484)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_xlfn._xlws.FILTER(辅助信息!E:E,辅助信息!G:G=G10485)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_xlfn._xlws.FILTER(辅助信息!E:E,辅助信息!G:G=G10486)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_xlfn._xlws.FILTER(辅助信息!E:E,辅助信息!G:G=G10487)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_xlfn._xlws.FILTER(辅助信息!E:E,辅助信息!G:G=G10488)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_xlfn._xlws.FILTER(辅助信息!E:E,辅助信息!G:G=G10489)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_xlfn._xlws.FILTER(辅助信息!E:E,辅助信息!G:G=G10490)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_xlfn._xlws.FILTER(辅助信息!E:E,辅助信息!G:G=G10491)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_xlfn._xlws.FILTER(辅助信息!E:E,辅助信息!G:G=G10492)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_xlfn._xlws.FILTER(辅助信息!E:E,辅助信息!G:G=G10493)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_xlfn._xlws.FILTER(辅助信息!E:E,辅助信息!G:G=G10494)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2025-10-22T14:13:54Z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