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汇总计划!$A$1:$Q$5115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<sst xmlns="http://schemas.openxmlformats.org/spreadsheetml/2006/main" count="11705" uniqueCount="580">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</sst>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yyyy/m/d;@"/>
    <numFmt numFmtId="178" formatCode="0_);[Red]\(0\)"/>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5">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8" fontId="1" fillId="0" borderId="1" xfId="0" applyNumberFormat="1" applyFont="1" applyBorder="1" applyAlignment="1">
      <alignment horizontal="center" vertical="center"/>
    </xf>
    <xf numFmtId="177"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7"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7"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7"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7"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14" fontId="16" fillId="0" borderId="9" xfId="0" applyNumberFormat="1" applyFont="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HPB300Φ8</v>
          </cell>
          <cell r="D9057" t="str">
            <v>吨</v>
          </cell>
          <cell r="E9057">
            <v>2</v>
          </cell>
          <cell r="F9057">
            <v>45958</v>
          </cell>
          <cell r="G9057" t="str">
            <v>（北京工程局乐山机场项目）乐山市五通桥区冠英镇</v>
          </cell>
          <cell r="H9057" t="str">
            <v>王治</v>
          </cell>
          <cell r="I9057">
            <v>18811564698</v>
          </cell>
        </row>
        <row r="9058">
          <cell r="A9058" t="str">
            <v>达钢</v>
          </cell>
          <cell r="B9058" t="str">
            <v>高线</v>
          </cell>
          <cell r="C9058" t="str">
            <v>HPB300Φ6</v>
          </cell>
          <cell r="D9058" t="str">
            <v>吨</v>
          </cell>
          <cell r="E9058">
            <v>6</v>
          </cell>
          <cell r="F9058">
            <v>45958</v>
          </cell>
          <cell r="G9058" t="str">
            <v>（北京工程局乐山机场项目）乐山市五通桥区冠英镇</v>
          </cell>
          <cell r="H9058" t="str">
            <v>王治</v>
          </cell>
          <cell r="I9058">
            <v>18811564698</v>
          </cell>
        </row>
        <row r="9059">
          <cell r="A9059" t="str">
            <v>达钢</v>
          </cell>
          <cell r="B9059" t="str">
            <v>盘螺</v>
          </cell>
          <cell r="C9059" t="str">
            <v>HRB400EФ8</v>
          </cell>
          <cell r="D9059" t="str">
            <v>吨</v>
          </cell>
          <cell r="E9059">
            <v>15.5</v>
          </cell>
          <cell r="F9059">
            <v>45958</v>
          </cell>
          <cell r="G9059" t="str">
            <v>（北京工程局乐山机场项目）乐山市五通桥区冠英镇</v>
          </cell>
          <cell r="H9059" t="str">
            <v>王治</v>
          </cell>
          <cell r="I9059">
            <v>18811564698</v>
          </cell>
        </row>
        <row r="9060">
          <cell r="A9060" t="str">
            <v>达钢</v>
          </cell>
          <cell r="B9060" t="str">
            <v>螺纹钢</v>
          </cell>
          <cell r="C9060" t="str">
            <v>HRB400EФ14*12m</v>
          </cell>
          <cell r="D9060" t="str">
            <v>吨</v>
          </cell>
          <cell r="E9060">
            <v>6</v>
          </cell>
          <cell r="F9060">
            <v>45958</v>
          </cell>
          <cell r="G9060" t="str">
            <v>（北京工程局乐山机场项目）乐山市五通桥区冠英镇</v>
          </cell>
          <cell r="H9060" t="str">
            <v>王治</v>
          </cell>
          <cell r="I9060">
            <v>18811564698</v>
          </cell>
        </row>
        <row r="9061">
          <cell r="A9061" t="str">
            <v>泸钢</v>
          </cell>
          <cell r="B9061" t="str">
            <v>螺纹钢</v>
          </cell>
          <cell r="C9061" t="str">
            <v>HRB400E Φ16 9m</v>
          </cell>
          <cell r="D9061" t="str">
            <v>吨</v>
          </cell>
          <cell r="E9061">
            <v>30</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v>
          </cell>
          <cell r="B9062" t="str">
            <v>螺纹钢</v>
          </cell>
          <cell r="C9062" t="str">
            <v>HRB400E Φ18 9m</v>
          </cell>
          <cell r="D9062" t="str">
            <v>吨</v>
          </cell>
          <cell r="E9062">
            <v>5</v>
          </cell>
          <cell r="F9062">
            <v>45958</v>
          </cell>
          <cell r="G9062" t="str">
            <v>(五冶钢构龙泉东洪片区70亩住宅、商业及配套工程项目三标段)成都市龙泉驿外东洪路地铁2号线惠王陵地铁C口</v>
          </cell>
          <cell r="H9062" t="str">
            <v>蒋嗣伟</v>
          </cell>
          <cell r="I9062">
            <v>15014331252</v>
          </cell>
        </row>
        <row r="9063">
          <cell r="A9063" t="str">
            <v>泸钢（代）</v>
          </cell>
          <cell r="B9063" t="str">
            <v>盘圆</v>
          </cell>
          <cell r="C9063" t="str">
            <v>HPB300Φ12mm</v>
          </cell>
          <cell r="D9063" t="str">
            <v>吨</v>
          </cell>
          <cell r="E9063">
            <v>15</v>
          </cell>
          <cell r="F9063">
            <v>45958</v>
          </cell>
          <cell r="G9063" t="str">
            <v>（成峨1标）眉山市彭山区谢家街道跳墩子</v>
          </cell>
          <cell r="H9063" t="str">
            <v>曾毅</v>
          </cell>
          <cell r="I9063" t="str">
            <v>13982229815</v>
          </cell>
        </row>
        <row r="9064">
          <cell r="A9064" t="str">
            <v>泸钢（代）</v>
          </cell>
          <cell r="B9064" t="str">
            <v>螺纹钢</v>
          </cell>
          <cell r="C9064" t="str">
            <v>HRB500EΦ32*12m</v>
          </cell>
          <cell r="D9064" t="str">
            <v>吨</v>
          </cell>
          <cell r="E9064">
            <v>20</v>
          </cell>
          <cell r="F9064">
            <v>45958</v>
          </cell>
          <cell r="G9064" t="str">
            <v>（成峨1标）眉山市彭山区谢家街道跳墩子</v>
          </cell>
          <cell r="H9064" t="str">
            <v>曾毅</v>
          </cell>
          <cell r="I9064" t="str">
            <v>13982229815</v>
          </cell>
        </row>
        <row r="9065">
          <cell r="A9065" t="str">
            <v>泸钢</v>
          </cell>
          <cell r="B9065" t="str">
            <v>高线</v>
          </cell>
          <cell r="C9065" t="str">
            <v>HPB300 Φ10</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Φ12×9米</v>
          </cell>
          <cell r="D9066" t="str">
            <v>吨</v>
          </cell>
          <cell r="E9066">
            <v>5</v>
          </cell>
          <cell r="F9066">
            <v>45958</v>
          </cell>
          <cell r="G9066" t="str">
            <v>自永高速一标二工区（连接线</v>
          </cell>
          <cell r="H9066" t="str">
            <v>余伯宣</v>
          </cell>
          <cell r="I9066">
            <v>13778530969</v>
          </cell>
        </row>
        <row r="9067">
          <cell r="A9067" t="str">
            <v>泸钢</v>
          </cell>
          <cell r="B9067" t="str">
            <v>螺纹钢</v>
          </cell>
          <cell r="C9067" t="str">
            <v>HRB400E Φ22×9米</v>
          </cell>
          <cell r="D9067" t="str">
            <v>吨</v>
          </cell>
          <cell r="E9067">
            <v>10</v>
          </cell>
          <cell r="F9067">
            <v>45958</v>
          </cell>
          <cell r="G9067" t="str">
            <v>自永高速一标二工区（连接线</v>
          </cell>
          <cell r="H9067" t="str">
            <v>余伯宣</v>
          </cell>
          <cell r="I9067">
            <v>13778530969</v>
          </cell>
        </row>
        <row r="9068">
          <cell r="A9068" t="str">
            <v>泸钢</v>
          </cell>
          <cell r="B9068" t="str">
            <v>螺纹钢</v>
          </cell>
          <cell r="C9068" t="str">
            <v>HRB400E Φ20×9米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Φ25×9米</v>
          </cell>
          <cell r="D9069" t="str">
            <v>吨</v>
          </cell>
          <cell r="E9069">
            <v>7.5</v>
          </cell>
          <cell r="F9069">
            <v>45958</v>
          </cell>
          <cell r="G9069" t="str">
            <v>自永高速一标二工区（连接线</v>
          </cell>
          <cell r="H9069" t="str">
            <v>余伯宣</v>
          </cell>
          <cell r="I9069">
            <v>13778530969</v>
          </cell>
        </row>
        <row r="9070">
          <cell r="A9070" t="str">
            <v>泸钢</v>
          </cell>
          <cell r="B9070" t="str">
            <v>螺纹钢</v>
          </cell>
          <cell r="C9070" t="str">
            <v>HRB400E Φ12×9米</v>
          </cell>
          <cell r="D9070" t="str">
            <v>吨</v>
          </cell>
          <cell r="E9070">
            <v>17.5</v>
          </cell>
          <cell r="F9070">
            <v>45958</v>
          </cell>
          <cell r="G9070" t="str">
            <v>（自永高速-自永3标六局交通分公司）四川省内江市隆昌市圣灯镇中心学校</v>
          </cell>
          <cell r="H9070" t="str">
            <v>李宏权</v>
          </cell>
          <cell r="I9070">
            <v>19212995868</v>
          </cell>
        </row>
        <row r="9071">
          <cell r="A9071" t="str">
            <v>泸钢</v>
          </cell>
          <cell r="B9071" t="str">
            <v>高线</v>
          </cell>
          <cell r="C9071" t="str">
            <v>HPB300  Φ12</v>
          </cell>
          <cell r="D9071" t="str">
            <v>吨</v>
          </cell>
          <cell r="E9071">
            <v>2.5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Φ16×9米</v>
          </cell>
          <cell r="D9072" t="str">
            <v>吨</v>
          </cell>
          <cell r="E9072">
            <v>5</v>
          </cell>
          <cell r="F9072">
            <v>45958</v>
          </cell>
          <cell r="G9072" t="str">
            <v>（自永高速-自永3标六局交通分公司）四川省内江市隆昌市圣灯镇中心学校</v>
          </cell>
          <cell r="H9072" t="str">
            <v>李宏权</v>
          </cell>
          <cell r="I9072">
            <v>19212995868</v>
          </cell>
        </row>
        <row r="9073">
          <cell r="A9073" t="str">
            <v>泸钢</v>
          </cell>
          <cell r="B9073" t="str">
            <v>螺纹钢</v>
          </cell>
          <cell r="C9073" t="str">
            <v>HRB400E Φ16×12米</v>
          </cell>
          <cell r="D9073" t="str">
            <v>吨</v>
          </cell>
          <cell r="E9073">
            <v>10</v>
          </cell>
          <cell r="F9073">
            <v>45958</v>
          </cell>
          <cell r="G9073" t="str">
            <v>（自永高速-自永3标六局交通分公司）四川省内江市隆昌市圣灯镇中心学校</v>
          </cell>
          <cell r="H9073" t="str">
            <v>李宏权</v>
          </cell>
          <cell r="I9073">
            <v>19212995868</v>
          </cell>
        </row>
        <row r="9074">
          <cell r="A9074" t="str">
            <v>泸钢</v>
          </cell>
          <cell r="B9074" t="str">
            <v>盘螺</v>
          </cell>
          <cell r="C9074" t="str">
            <v>HRB400E Φ8</v>
          </cell>
          <cell r="D9074" t="str">
            <v>吨</v>
          </cell>
          <cell r="E9074">
            <v>35</v>
          </cell>
          <cell r="F9074">
            <v>45958</v>
          </cell>
          <cell r="G9074" t="str">
            <v>(宜宾兴港三江新区长江工业园保障性租赁住房建设项目-土建)四川省宜宾市翠屏区永善路南段宜宾市三江新区长江工业园区</v>
          </cell>
          <cell r="H9074" t="str">
            <v>赵元虎</v>
          </cell>
          <cell r="I9074">
            <v>13684167136</v>
          </cell>
        </row>
        <row r="9075">
          <cell r="A9075" t="str">
            <v>润耀</v>
          </cell>
          <cell r="B9075" t="str">
            <v>螺纹钢</v>
          </cell>
          <cell r="C9075" t="str">
            <v>HRB400EФ12，12m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润耀</v>
          </cell>
          <cell r="B9076" t="str">
            <v>螺纹钢</v>
          </cell>
          <cell r="C9076" t="str">
            <v>HRB400EФ16，12m</v>
          </cell>
          <cell r="D9076" t="str">
            <v>吨</v>
          </cell>
          <cell r="E9076">
            <v>35</v>
          </cell>
          <cell r="F9076">
            <v>45959</v>
          </cell>
          <cell r="G9076" t="str">
            <v>（中铁广州局-成渝扩容2标）四川省资阳市雁江区石岭镇易家沟2号梁场</v>
          </cell>
          <cell r="H9076" t="str">
            <v>孙鹏飞</v>
          </cell>
          <cell r="I9076">
            <v>18011784798</v>
          </cell>
        </row>
        <row r="9077">
          <cell r="A9077" t="str">
            <v>德胜</v>
          </cell>
          <cell r="B9077" t="str">
            <v>螺纹钢</v>
          </cell>
          <cell r="C9077" t="str">
            <v>HRB400EФ28，12m</v>
          </cell>
          <cell r="D9077" t="str">
            <v>吨</v>
          </cell>
          <cell r="E9077">
            <v>70</v>
          </cell>
          <cell r="F9077">
            <v>45959</v>
          </cell>
          <cell r="G9077" t="str">
            <v>（中铁广州局-成渝扩容2标）四川省内江市资中县双龙镇朱家房子成渝扩容ZCB3-2标1#钢筋厂</v>
          </cell>
          <cell r="H9077" t="str">
            <v>石雄</v>
          </cell>
          <cell r="I9077">
            <v>13268388125</v>
          </cell>
        </row>
        <row r="9078">
          <cell r="A9078" t="str">
            <v>德胜</v>
          </cell>
          <cell r="B9078" t="str">
            <v>螺纹钢</v>
          </cell>
          <cell r="C9078" t="str">
            <v>HRB400EФ12*9m</v>
          </cell>
          <cell r="D9078" t="str">
            <v>吨</v>
          </cell>
          <cell r="E9078">
            <v>30</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HRB500EФ18*9m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v>
          </cell>
          <cell r="B9080" t="str">
            <v>螺纹钢</v>
          </cell>
          <cell r="C9080" t="str">
            <v>HRB500EФ22*9m</v>
          </cell>
          <cell r="D9080" t="str">
            <v>吨</v>
          </cell>
          <cell r="E9080">
            <v>2</v>
          </cell>
          <cell r="F9080">
            <v>45959</v>
          </cell>
          <cell r="G9080" t="str">
            <v>（中核中原-温江北林医养综合体项目）四川省成都市温江区万春大道第三人民医院东</v>
          </cell>
          <cell r="H9080" t="str">
            <v>蔡杰</v>
          </cell>
          <cell r="I9080">
            <v>18875129329</v>
          </cell>
        </row>
        <row r="9081">
          <cell r="A9081" t="str">
            <v>德胜恒嘉</v>
          </cell>
          <cell r="B9081" t="str">
            <v>螺纹钢</v>
          </cell>
          <cell r="C9081" t="str">
            <v>HRB400EФ22*9m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HRB500EФ22*9m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HRB500EФ25*9m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HRB500EФ28*9m</v>
          </cell>
          <cell r="D9084" t="str">
            <v>吨</v>
          </cell>
          <cell r="E9084">
            <v>35</v>
          </cell>
          <cell r="F9084">
            <v>45959</v>
          </cell>
          <cell r="G9084" t="str">
            <v>（中铁六局呼和公司康新高速TJ4-2标）四川省甘孜藏族自治州康定市新都桥镇东俄罗三村中建八局搅拌站旁</v>
          </cell>
          <cell r="H9084" t="str">
            <v>许文刚</v>
          </cell>
          <cell r="I9084">
            <v>15848808186</v>
          </cell>
        </row>
        <row r="9085">
          <cell r="A9085" t="str">
            <v>德胜恒嘉</v>
          </cell>
          <cell r="B9085" t="str">
            <v>螺纹钢</v>
          </cell>
          <cell r="C9085" t="str">
            <v>HRB500EФ25，12m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HRB500EФ28，9m</v>
          </cell>
          <cell r="D9086" t="str">
            <v>吨</v>
          </cell>
          <cell r="E9086">
            <v>70</v>
          </cell>
          <cell r="F9086">
            <v>45959</v>
          </cell>
          <cell r="G9086" t="str">
            <v>（中铁十局-资乐高速4标）四川省眉山市仁寿县彰加镇促进村中铁十局资乐高速1#钢筋场</v>
          </cell>
          <cell r="H9086" t="str">
            <v>杨飞</v>
          </cell>
          <cell r="I9086">
            <v>15667998777</v>
          </cell>
        </row>
        <row r="9087">
          <cell r="A9087" t="str">
            <v>德胜恒嘉</v>
          </cell>
          <cell r="B9087" t="str">
            <v>螺纹钢</v>
          </cell>
          <cell r="C9087" t="str">
            <v>HRB400EФ28，9m</v>
          </cell>
          <cell r="D9087" t="str">
            <v>吨</v>
          </cell>
          <cell r="E9087">
            <v>35</v>
          </cell>
          <cell r="F9087">
            <v>45959</v>
          </cell>
          <cell r="G9087" t="str">
            <v>（中铁十局-资乐高速4标）四川省眉山市仁寿县彰加镇促进村中铁十局资乐高速1#钢筋场</v>
          </cell>
          <cell r="H9087" t="str">
            <v>杨飞</v>
          </cell>
          <cell r="I9087">
            <v>15667998777</v>
          </cell>
        </row>
        <row r="9088">
          <cell r="A9088" t="str">
            <v>润耀</v>
          </cell>
          <cell r="B9088" t="str">
            <v>盘螺</v>
          </cell>
          <cell r="C9088" t="str">
            <v>HRB400EΦ8</v>
          </cell>
          <cell r="D9088" t="str">
            <v>吨</v>
          </cell>
          <cell r="E9088">
            <v>15</v>
          </cell>
          <cell r="F9088">
            <v>45959</v>
          </cell>
          <cell r="G9088" t="str">
            <v>（中核中原-温江光明苑三期项目）四川省成都市温江区金马街道光明苑三期项目</v>
          </cell>
          <cell r="H9088" t="str">
            <v>王生斌</v>
          </cell>
          <cell r="I9088">
            <v>15228858118</v>
          </cell>
        </row>
        <row r="9089">
          <cell r="A9089" t="str">
            <v>润耀</v>
          </cell>
          <cell r="B9089" t="str">
            <v>盘螺</v>
          </cell>
          <cell r="C9089" t="str">
            <v>HRB400EΦ10</v>
          </cell>
          <cell r="D9089" t="str">
            <v>吨</v>
          </cell>
          <cell r="E9089">
            <v>20</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HRB400EФ12*9m</v>
          </cell>
          <cell r="D9090" t="str">
            <v>吨</v>
          </cell>
          <cell r="E9090">
            <v>18</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HRB400EФ16*9m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德胜</v>
          </cell>
          <cell r="B9092" t="str">
            <v>螺纹钢</v>
          </cell>
          <cell r="C9092" t="str">
            <v>HRB400EФ18*9m</v>
          </cell>
          <cell r="D9092" t="str">
            <v>吨</v>
          </cell>
          <cell r="E9092">
            <v>9</v>
          </cell>
          <cell r="F9092">
            <v>45959</v>
          </cell>
          <cell r="G9092" t="str">
            <v>（中核中原-温江光明苑三期项目）四川省成都市温江区金马街道光明苑三期项目</v>
          </cell>
          <cell r="H9092" t="str">
            <v>王生斌</v>
          </cell>
          <cell r="I9092">
            <v>15228858118</v>
          </cell>
        </row>
        <row r="9093">
          <cell r="A9093" t="str">
            <v>润耀</v>
          </cell>
          <cell r="B9093" t="str">
            <v>盘螺</v>
          </cell>
          <cell r="C9093" t="str">
            <v>HRB400E Φ12</v>
          </cell>
          <cell r="D9093" t="str">
            <v>吨</v>
          </cell>
          <cell r="E9093">
            <v>35</v>
          </cell>
          <cell r="F9093">
            <v>45959</v>
          </cell>
          <cell r="G9093" t="str">
            <v>（华西简阳西城嘉苑）四川省成都市简阳市简城街道高屋村</v>
          </cell>
          <cell r="H9093" t="str">
            <v>张瀚镭</v>
          </cell>
          <cell r="I9093">
            <v>15884666220</v>
          </cell>
        </row>
        <row r="9094">
          <cell r="A9094" t="str">
            <v>润耀</v>
          </cell>
          <cell r="B9094" t="str">
            <v>螺纹钢</v>
          </cell>
          <cell r="C9094" t="str">
            <v>HRB400EФ14，12m</v>
          </cell>
          <cell r="D9094" t="str">
            <v>吨</v>
          </cell>
          <cell r="E9094">
            <v>35</v>
          </cell>
          <cell r="F9094">
            <v>45959</v>
          </cell>
          <cell r="G9094" t="str">
            <v>（中铁十局-资乐高速4标）四川省眉山市仁寿县彰加镇促进村中铁十局资乐高速1#钢筋场</v>
          </cell>
          <cell r="H9094" t="str">
            <v>杨飞</v>
          </cell>
          <cell r="I9094">
            <v>15667998777</v>
          </cell>
        </row>
        <row r="9095">
          <cell r="A9095" t="str">
            <v>泸钢</v>
          </cell>
          <cell r="B9095" t="str">
            <v>盘螺</v>
          </cell>
          <cell r="C9095" t="str">
            <v>HRB400E Φ12</v>
          </cell>
          <cell r="D9095" t="str">
            <v>吨</v>
          </cell>
          <cell r="E9095">
            <v>4</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Φ14 9m</v>
          </cell>
          <cell r="D9096" t="str">
            <v>吨</v>
          </cell>
          <cell r="E9096">
            <v>10</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Φ16 9m</v>
          </cell>
          <cell r="D9097" t="str">
            <v>吨</v>
          </cell>
          <cell r="E9097">
            <v>2.5</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Φ20 9m</v>
          </cell>
          <cell r="D9098" t="str">
            <v>吨</v>
          </cell>
          <cell r="E9098">
            <v>10</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Φ22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Φ25 9m</v>
          </cell>
          <cell r="D9100" t="str">
            <v>吨</v>
          </cell>
          <cell r="E9100">
            <v>5</v>
          </cell>
          <cell r="F9100">
            <v>45959</v>
          </cell>
          <cell r="G9100" t="str">
            <v>(五冶建设成都盐道街中学初中部改扩建工程-一标)四川省成都市锦江区春熙路街道盐道街4号（盐道街中学初中部）</v>
          </cell>
          <cell r="H9100" t="str">
            <v>谢鑫</v>
          </cell>
          <cell r="I9100">
            <v>18228465067</v>
          </cell>
        </row>
        <row r="9101">
          <cell r="A9101" t="str">
            <v>泸钢</v>
          </cell>
          <cell r="B9101" t="str">
            <v>螺纹钢</v>
          </cell>
          <cell r="C9101" t="str">
            <v>HRB400E Φ12 9m</v>
          </cell>
          <cell r="D9101" t="str">
            <v>吨</v>
          </cell>
          <cell r="E9101">
            <v>35</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Φ12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Φ14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Φ16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Φ18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Φ20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Φ22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螺纹钢</v>
          </cell>
          <cell r="C9108" t="str">
            <v>HRB400E Φ25 9m</v>
          </cell>
          <cell r="D9108" t="str">
            <v>吨</v>
          </cell>
          <cell r="E9108">
            <v>10</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Φ6</v>
          </cell>
          <cell r="D9109" t="str">
            <v>吨</v>
          </cell>
          <cell r="E9109">
            <v>6</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30</v>
          </cell>
          <cell r="F9110">
            <v>45959</v>
          </cell>
          <cell r="G9110" t="str">
            <v>(五冶钢构龙泉东洪片区70亩住宅、商业及配套工程项目一标段)成都市龙泉驿外东洪路地铁2号线惠王陵地铁C口</v>
          </cell>
          <cell r="H9110" t="str">
            <v>邹爱国</v>
          </cell>
          <cell r="I9110">
            <v>13540231225</v>
          </cell>
        </row>
        <row r="9111">
          <cell r="A9111" t="str">
            <v>泸钢</v>
          </cell>
          <cell r="B9111" t="str">
            <v>盘螺</v>
          </cell>
          <cell r="C9111" t="str">
            <v>HRB400E Φ8</v>
          </cell>
          <cell r="D9111" t="str">
            <v>吨</v>
          </cell>
          <cell r="E9111">
            <v>35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Φ14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Φ16 9m</v>
          </cell>
          <cell r="D9113" t="str">
            <v>吨</v>
          </cell>
          <cell r="E9113">
            <v>12.5</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泸钢</v>
          </cell>
          <cell r="B9114" t="str">
            <v>螺纹钢</v>
          </cell>
          <cell r="C9114" t="str">
            <v>HRB400E Φ18 9m</v>
          </cell>
          <cell r="D9114" t="str">
            <v>吨</v>
          </cell>
          <cell r="E9114">
            <v>10</v>
          </cell>
          <cell r="F9114">
            <v>45959</v>
          </cell>
          <cell r="G9114" t="str">
            <v>(五冶钢构龙泉东洪片区85亩住宅、商业及配套工程项目二标段)成都市龙泉驿外东洪路地铁2号线惠王陵地铁C口</v>
          </cell>
          <cell r="H9114" t="str">
            <v>李渊</v>
          </cell>
          <cell r="I9114">
            <v>18381013849</v>
          </cell>
        </row>
        <row r="9115">
          <cell r="A9115" t="str">
            <v>德胜</v>
          </cell>
          <cell r="B9115" t="str">
            <v>螺纹钢</v>
          </cell>
          <cell r="C9115" t="str">
            <v>HRB500EΦ28*12m</v>
          </cell>
          <cell r="D9115" t="str">
            <v>吨</v>
          </cell>
          <cell r="E9115">
            <v>15</v>
          </cell>
          <cell r="F9115">
            <v>45959</v>
          </cell>
          <cell r="G9115" t="str">
            <v>（成峨1标）眉山市彭山区谢家街道跳墩子</v>
          </cell>
          <cell r="H9115" t="str">
            <v>曾毅</v>
          </cell>
          <cell r="I9115" t="str">
            <v>13982229815</v>
          </cell>
        </row>
        <row r="9116">
          <cell r="A9116" t="str">
            <v>德胜</v>
          </cell>
          <cell r="B9116" t="str">
            <v>螺纹钢</v>
          </cell>
          <cell r="C9116" t="str">
            <v>HRB500EΦ32*12m</v>
          </cell>
          <cell r="D9116" t="str">
            <v>吨</v>
          </cell>
          <cell r="E9116">
            <v>20</v>
          </cell>
          <cell r="F9116">
            <v>45959</v>
          </cell>
          <cell r="G9116" t="str">
            <v>（成峨1标）眉山市彭山区谢家街道跳墩子</v>
          </cell>
          <cell r="H9116" t="str">
            <v>曾毅</v>
          </cell>
          <cell r="I9116" t="str">
            <v>13982229815</v>
          </cell>
        </row>
        <row r="9117">
          <cell r="A9117" t="str">
            <v>德胜</v>
          </cell>
          <cell r="B9117" t="str">
            <v>螺纹钢</v>
          </cell>
          <cell r="C9117" t="str">
            <v>HRB400EΦ14*9m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HRB400EΦ16*9m</v>
          </cell>
          <cell r="D9118" t="str">
            <v>吨</v>
          </cell>
          <cell r="E9118">
            <v>17</v>
          </cell>
          <cell r="F9118">
            <v>45959</v>
          </cell>
          <cell r="G9118" t="str">
            <v>（成峨3标）眉山市丹棱县兴盛路（诺尔电器）成峨TJ3标</v>
          </cell>
          <cell r="H9118" t="str">
            <v>雍朝刚</v>
          </cell>
          <cell r="I9118" t="str">
            <v>19983344290</v>
          </cell>
        </row>
        <row r="9119">
          <cell r="A9119" t="str">
            <v>德胜</v>
          </cell>
          <cell r="B9119" t="str">
            <v>螺纹钢</v>
          </cell>
          <cell r="C9119" t="str">
            <v>HRB500E Φ25</v>
          </cell>
          <cell r="D9119" t="str">
            <v>吨</v>
          </cell>
          <cell r="E9119">
            <v>35</v>
          </cell>
          <cell r="F9119">
            <v>45960</v>
          </cell>
          <cell r="G9119" t="str">
            <v>(五冶建设龙泉驿一医院配套建设工程)成都市龙泉驿区董朗路69号龙泉驿一医院5号门</v>
          </cell>
          <cell r="H9119" t="str">
            <v>孙敏</v>
          </cell>
          <cell r="I9119">
            <v>13617695006</v>
          </cell>
        </row>
        <row r="9120">
          <cell r="A9120" t="str">
            <v>德胜恒嘉</v>
          </cell>
          <cell r="B9120" t="str">
            <v>螺纹钢</v>
          </cell>
          <cell r="C9120" t="str">
            <v>HRB400E Φ22×12米</v>
          </cell>
          <cell r="D9120" t="str">
            <v>吨</v>
          </cell>
          <cell r="E9120">
            <v>35</v>
          </cell>
          <cell r="F9120">
            <v>45960</v>
          </cell>
          <cell r="G9120" t="str">
            <v>（自永1标八局二分公司钢筋棚）四川省自贡市大安区牛佛镇</v>
          </cell>
          <cell r="H9120" t="str">
            <v>刘鑫</v>
          </cell>
          <cell r="I9120">
            <v>18382259456</v>
          </cell>
        </row>
        <row r="9121">
          <cell r="A9121" t="str">
            <v>德胜恒嘉</v>
          </cell>
          <cell r="B9121" t="str">
            <v>螺纹钢</v>
          </cell>
          <cell r="C9121" t="str">
            <v>HRB400E Φ12×12米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Φ32×12米</v>
          </cell>
          <cell r="D9122" t="str">
            <v>吨</v>
          </cell>
          <cell r="E9122">
            <v>70</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Φ28×12米</v>
          </cell>
          <cell r="D9123" t="str">
            <v>吨</v>
          </cell>
          <cell r="E9123">
            <v>65</v>
          </cell>
          <cell r="F9123">
            <v>45960</v>
          </cell>
          <cell r="G9123" t="str">
            <v>自永4标一局四公司（四川省内江市隆昌市兰家花房子自永4标一局四公司钢筋棚）</v>
          </cell>
          <cell r="H9123" t="str">
            <v>郝优</v>
          </cell>
          <cell r="I9123">
            <v>13891371707</v>
          </cell>
        </row>
        <row r="9124">
          <cell r="A9124" t="str">
            <v>德胜恒嘉</v>
          </cell>
          <cell r="B9124" t="str">
            <v>螺纹钢</v>
          </cell>
          <cell r="C9124" t="str">
            <v>HRB400E Φ18×12米</v>
          </cell>
          <cell r="D9124" t="str">
            <v>吨</v>
          </cell>
          <cell r="E9124">
            <v>5</v>
          </cell>
          <cell r="F9124">
            <v>45960</v>
          </cell>
          <cell r="G9124" t="str">
            <v>自永4标一局四公司（四川省内江市隆昌市兰家花房子自永4标一局四公司钢筋棚）</v>
          </cell>
          <cell r="H9124" t="str">
            <v>郝优</v>
          </cell>
          <cell r="I9124">
            <v>13891371707</v>
          </cell>
        </row>
        <row r="9125">
          <cell r="A9125" t="str">
            <v>陕钢</v>
          </cell>
          <cell r="B9125" t="str">
            <v>盘螺</v>
          </cell>
          <cell r="C9125" t="str">
            <v>HRB400EФ10</v>
          </cell>
          <cell r="D9125" t="str">
            <v>吨</v>
          </cell>
          <cell r="E9125">
            <v>105</v>
          </cell>
          <cell r="F9125">
            <v>45960</v>
          </cell>
          <cell r="G9125" t="str">
            <v>（中铁广州局-成渝扩容2标）四川省资阳市雁江区石岭镇易家沟2号梁场</v>
          </cell>
          <cell r="H9125" t="str">
            <v>孙鹏飞</v>
          </cell>
          <cell r="I9125">
            <v>18011784798</v>
          </cell>
        </row>
        <row r="9126">
          <cell r="A9126" t="str">
            <v>润耀</v>
          </cell>
          <cell r="B9126" t="str">
            <v>盘螺</v>
          </cell>
          <cell r="C9126" t="str">
            <v>HRB400EФ12</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润耀</v>
          </cell>
          <cell r="B9127" t="str">
            <v>螺纹钢</v>
          </cell>
          <cell r="C9127" t="str">
            <v>HRB400EФ25，12m</v>
          </cell>
          <cell r="D9127" t="str">
            <v>吨</v>
          </cell>
          <cell r="E9127">
            <v>35</v>
          </cell>
          <cell r="F9127">
            <v>45960</v>
          </cell>
          <cell r="G9127" t="str">
            <v>（中铁广州局-成渝扩容2标）四川省资阳市雁江区南双路杨家糖房</v>
          </cell>
          <cell r="H9127" t="str">
            <v>石雄</v>
          </cell>
          <cell r="I9127">
            <v>13268388125</v>
          </cell>
        </row>
        <row r="9128">
          <cell r="A9128" t="str">
            <v>泸钢</v>
          </cell>
          <cell r="B9128" t="str">
            <v>盘螺</v>
          </cell>
          <cell r="C9128" t="str">
            <v>HRB400E Φ8</v>
          </cell>
          <cell r="D9128" t="str">
            <v>吨</v>
          </cell>
          <cell r="E9128">
            <v>16</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Φ10</v>
          </cell>
          <cell r="D9129" t="str">
            <v>吨</v>
          </cell>
          <cell r="E9129">
            <v>18</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盘螺</v>
          </cell>
          <cell r="C9130" t="str">
            <v>HRB400E Φ12</v>
          </cell>
          <cell r="D9130" t="str">
            <v>吨</v>
          </cell>
          <cell r="E9130">
            <v>6</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Φ12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Φ14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HRB400E Φ16 9m</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Φ14</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Φ18</v>
          </cell>
          <cell r="D9135" t="str">
            <v>吨</v>
          </cell>
          <cell r="E9135">
            <v>3</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Φ20</v>
          </cell>
          <cell r="D9136" t="str">
            <v>吨</v>
          </cell>
          <cell r="E9136">
            <v>12</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螺纹钢</v>
          </cell>
          <cell r="C9137" t="str">
            <v>HRB500E Φ22</v>
          </cell>
          <cell r="D9137" t="str">
            <v>吨</v>
          </cell>
          <cell r="E9137">
            <v>3</v>
          </cell>
          <cell r="F9137">
            <v>45960</v>
          </cell>
          <cell r="G9137" t="str">
            <v>(五冶建设龙泉驿一医院配套建设工程)成都市龙泉驿区董朗路69号龙泉驿一医院5号门</v>
          </cell>
          <cell r="H9137" t="str">
            <v>孙敏</v>
          </cell>
          <cell r="I9137">
            <v>13617695006</v>
          </cell>
        </row>
        <row r="9138">
          <cell r="A9138" t="str">
            <v>泸钢</v>
          </cell>
          <cell r="B9138" t="str">
            <v>盘螺</v>
          </cell>
          <cell r="C9138" t="str">
            <v>HRB400E Φ8</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盘螺</v>
          </cell>
          <cell r="C9139" t="str">
            <v>HRB400E Φ10</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Φ18</v>
          </cell>
          <cell r="D9140" t="str">
            <v>吨</v>
          </cell>
          <cell r="E9140">
            <v>5</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螺纹钢</v>
          </cell>
          <cell r="C9141" t="str">
            <v>HRB500E Φ25</v>
          </cell>
          <cell r="D9141" t="str">
            <v>吨</v>
          </cell>
          <cell r="E9141">
            <v>20</v>
          </cell>
          <cell r="F9141">
            <v>45960</v>
          </cell>
          <cell r="G9141" t="str">
            <v>(五冶建设师大附中外语校新建教学楼工程)四川省成都市成华区大观堰2号(四川师范大学附属中学外国语学校)</v>
          </cell>
          <cell r="H9141" t="str">
            <v>蔡浩</v>
          </cell>
          <cell r="I9141">
            <v>13980880820</v>
          </cell>
        </row>
        <row r="9142">
          <cell r="A9142" t="str">
            <v>泸钢</v>
          </cell>
          <cell r="B9142" t="str">
            <v>盘螺</v>
          </cell>
          <cell r="C9142" t="str">
            <v>HRB400E Φ10</v>
          </cell>
          <cell r="D9142" t="str">
            <v>吨</v>
          </cell>
          <cell r="E9142">
            <v>15</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Φ14 9m</v>
          </cell>
          <cell r="D9143" t="str">
            <v>吨</v>
          </cell>
          <cell r="E9143">
            <v>10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Φ16 9m</v>
          </cell>
          <cell r="D9144" t="str">
            <v>吨</v>
          </cell>
          <cell r="E9144">
            <v>60</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Φ20 9m</v>
          </cell>
          <cell r="D9145" t="str">
            <v>吨</v>
          </cell>
          <cell r="E9145">
            <v>6</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HRB400E Φ25 9m</v>
          </cell>
          <cell r="D9146" t="str">
            <v>吨</v>
          </cell>
          <cell r="E9146">
            <v>10</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Φ12</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Φ16</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Φ20</v>
          </cell>
          <cell r="D9149" t="str">
            <v>吨</v>
          </cell>
          <cell r="E9149">
            <v>3</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Φ22</v>
          </cell>
          <cell r="D9150" t="str">
            <v>吨</v>
          </cell>
          <cell r="E9150">
            <v>6</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v>
          </cell>
          <cell r="B9151" t="str">
            <v>螺纹钢</v>
          </cell>
          <cell r="C9151" t="str">
            <v>HRB500E Φ25</v>
          </cell>
          <cell r="D9151" t="str">
            <v>吨</v>
          </cell>
          <cell r="E9151">
            <v>25</v>
          </cell>
          <cell r="F9151">
            <v>45960</v>
          </cell>
          <cell r="G9151" t="str">
            <v>(五冶钢构龙泉东洪片区70亩住宅、商业及配套工程项目三标段)成都市龙泉驿外东洪路地铁2号线惠王陵地铁C口</v>
          </cell>
          <cell r="H9151" t="str">
            <v>蒋嗣伟</v>
          </cell>
          <cell r="I9151">
            <v>15014331252</v>
          </cell>
        </row>
        <row r="9152">
          <cell r="A9152" t="str">
            <v>泸钢（代）</v>
          </cell>
          <cell r="B9152" t="str">
            <v>盘圆</v>
          </cell>
          <cell r="C9152" t="str">
            <v>HPB300Ф6</v>
          </cell>
          <cell r="D9152" t="str">
            <v>吨</v>
          </cell>
          <cell r="E9152">
            <v>2</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HPB300Ф8</v>
          </cell>
          <cell r="D9153" t="str">
            <v>吨</v>
          </cell>
          <cell r="E9153">
            <v>7</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盘圆</v>
          </cell>
          <cell r="C9154" t="str">
            <v>HPB300Ф10</v>
          </cell>
          <cell r="D9154" t="str">
            <v>吨</v>
          </cell>
          <cell r="E9154">
            <v>6</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盘螺</v>
          </cell>
          <cell r="C9155" t="str">
            <v>HRB400EΦ10</v>
          </cell>
          <cell r="D9155" t="str">
            <v>吨</v>
          </cell>
          <cell r="E9155">
            <v>4</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HRB400EФ12*9m</v>
          </cell>
          <cell r="D9156" t="str">
            <v>吨</v>
          </cell>
          <cell r="E9156">
            <v>8</v>
          </cell>
          <cell r="F9156">
            <v>45960</v>
          </cell>
          <cell r="G9156" t="str">
            <v>（成铁西物-沪昆线龙里改造工程）贵州黔南龙里接触网维修工区施工现场</v>
          </cell>
          <cell r="H9156" t="str">
            <v>黄永福</v>
          </cell>
          <cell r="I9156" t="str">
            <v>15982823571</v>
          </cell>
        </row>
        <row r="9157">
          <cell r="A9157" t="str">
            <v>泸钢（代）</v>
          </cell>
          <cell r="B9157" t="str">
            <v>螺纹钢</v>
          </cell>
          <cell r="C9157" t="str">
            <v>HRB400EФ16*9m</v>
          </cell>
          <cell r="D9157" t="str">
            <v>吨</v>
          </cell>
          <cell r="E9157">
            <v>16</v>
          </cell>
          <cell r="F9157">
            <v>45960</v>
          </cell>
          <cell r="G9157" t="str">
            <v>（成铁西物-沪昆线龙里改造工程）贵州黔南龙里接触网维修工区施工现场</v>
          </cell>
          <cell r="H9157" t="str">
            <v>黄永福</v>
          </cell>
          <cell r="I9157" t="str">
            <v>15982823571</v>
          </cell>
        </row>
        <row r="9158">
          <cell r="A9158" t="str">
            <v>泸钢</v>
          </cell>
          <cell r="B9158" t="str">
            <v>盘圆</v>
          </cell>
          <cell r="C9158" t="str">
            <v>HPB300Φ6mm</v>
          </cell>
          <cell r="D9158" t="str">
            <v>吨</v>
          </cell>
          <cell r="E9158">
            <v>10</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HPB300Φ10mm</v>
          </cell>
          <cell r="D9159" t="str">
            <v>吨</v>
          </cell>
          <cell r="E9159">
            <v>35</v>
          </cell>
          <cell r="F9159">
            <v>45960</v>
          </cell>
          <cell r="G9159" t="str">
            <v>（成峨3标）眉山市丹棱县兴盛路（诺尔电器）成峨TJ3标</v>
          </cell>
          <cell r="H9159" t="str">
            <v>雍朝刚</v>
          </cell>
          <cell r="I9159" t="str">
            <v>19983344290</v>
          </cell>
        </row>
        <row r="9160">
          <cell r="A9160" t="str">
            <v>泸钢</v>
          </cell>
          <cell r="B9160" t="str">
            <v>盘圆</v>
          </cell>
          <cell r="C9160" t="str">
            <v>HPB300Φ12mm</v>
          </cell>
          <cell r="D9160" t="str">
            <v>吨</v>
          </cell>
          <cell r="E9160">
            <v>25</v>
          </cell>
          <cell r="F9160">
            <v>45960</v>
          </cell>
          <cell r="G9160" t="str">
            <v>（成峨3标）眉山市丹棱县兴盛路（诺尔电器）成峨TJ3标</v>
          </cell>
          <cell r="H9160" t="str">
            <v>雍朝刚</v>
          </cell>
          <cell r="I9160" t="str">
            <v>19983344290</v>
          </cell>
        </row>
        <row r="9161">
          <cell r="A9161" t="str">
            <v>德胜</v>
          </cell>
          <cell r="B9161" t="str">
            <v>螺纹钢</v>
          </cell>
          <cell r="C9161" t="str">
            <v>HRB400EΦ12*9m</v>
          </cell>
          <cell r="D9161" t="str">
            <v>吨</v>
          </cell>
          <cell r="E9161">
            <v>35</v>
          </cell>
          <cell r="F9161">
            <v>45960</v>
          </cell>
          <cell r="G9161" t="str">
            <v>（成峨3标）眉山市丹棱县兴盛路（诺尔电器）成峨TJ3标</v>
          </cell>
          <cell r="H9161" t="str">
            <v>雍朝刚</v>
          </cell>
          <cell r="I9161" t="str">
            <v>19983344290</v>
          </cell>
        </row>
        <row r="9162">
          <cell r="A9162" t="str">
            <v>润耀</v>
          </cell>
          <cell r="B9162" t="str">
            <v>盘螺</v>
          </cell>
          <cell r="C9162" t="str">
            <v>HRB400EФ12</v>
          </cell>
          <cell r="D9162" t="str">
            <v>吨</v>
          </cell>
          <cell r="E9162">
            <v>35</v>
          </cell>
          <cell r="F9162">
            <v>45960</v>
          </cell>
          <cell r="G9162" t="str">
            <v>（中铁三局成渝扩容ZCB3-1项目部）内江市胜利收费站红绿灯500米</v>
          </cell>
          <cell r="H9162" t="str">
            <v>王岩</v>
          </cell>
          <cell r="I9162">
            <v>17634813323</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121"/>
  <sheetViews>
    <sheetView tabSelected="1" workbookViewId="0">
      <pane ySplit="1" topLeftCell="A2" activePane="bottomLeft" state="frozen"/>
      <selection/>
      <selection pane="bottomLeft" activeCell="G5005" sqref="G5005"/>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258</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258</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258</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258</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258</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258</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258</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258</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258</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258</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258</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258</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258</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258</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259</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259</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259</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259</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258</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258</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258</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258</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258</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258</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259</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259</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259</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259</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260</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259</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259</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259</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258</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258</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258</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257</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257</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257</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257</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256</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256</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256</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256</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256</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256</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256</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256</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256</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256</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256</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257</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257</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257</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257</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257</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257</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257</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257</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257</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257</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257</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257</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257</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257</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257</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258</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258</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258</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257</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257</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257</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257</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256</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256</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256</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256</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256</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256</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256</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256</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256</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257</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257</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257</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257</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256</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256</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256</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252</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252</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252</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252</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255</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255</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250</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250</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250</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250</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258</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258</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258</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257</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257</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256</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256</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256</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256</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256</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257</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257</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257</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257</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256</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256</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256</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252</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255</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255</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250</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250</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250</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250</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255</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255</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255</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255</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258</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258</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258</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256</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256</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256</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256</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256</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257</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257</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257</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257</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256</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256</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256</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252</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255</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255</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250</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250</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250</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250</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255</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255</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255</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255</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255</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255</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255</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255</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255</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255</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255</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255</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254</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254</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254</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254</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253</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253</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253</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253</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253</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253</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253</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253</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253</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253</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253</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253</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253</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253</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253</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258</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258</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258</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258</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256</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256</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256</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256</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257</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256</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256</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252</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255</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255</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250</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250</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250</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250</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255</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255</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255</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255</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253</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253</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253</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253</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253</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253</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253</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253</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253</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253</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253</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253</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253</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253</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253</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253</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253</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253</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256</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256</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256</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256</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257</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256</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256</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252</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255</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255</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250</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250</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250</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250</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255</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255</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255</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253</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253</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253</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253</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253</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252</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252</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252</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252</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252</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252</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253</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253</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253</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253</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253</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253</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253</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253</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253</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253</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253</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253</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253</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251</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257</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256</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256</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256</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256</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252</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255</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255</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250</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250</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250</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250</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255</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255</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255</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253</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253</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253</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253</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252</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252</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252</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252</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252</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252</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253</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253</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251</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250</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257</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251</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251</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256</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256</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256</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256</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250</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250</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250</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250</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252</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252</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252</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252</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252</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252</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253</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253</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250</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257</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256</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256</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256</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256</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250</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250</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250</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250</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252</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252</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252</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252</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252</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252</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253</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253</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249</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249</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249</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249</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249</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249</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243</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243</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243</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243</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243</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247</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247</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245</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245</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245</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245</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245</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249</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249</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249</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249</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247</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247</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245</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245</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245</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247</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247</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247</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247</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247</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247</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252</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252</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252</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252</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252</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245</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245</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245</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245</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245</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245</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245</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245</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245</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245</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245</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245</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245</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245</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245</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244</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244</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244</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244</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244</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245</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245</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245</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245</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245</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245</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245</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245</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245</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245</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245</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245</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245</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245</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245</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245</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245</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245</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245</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245</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245</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245</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244</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244</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244</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244</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244</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245</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245</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245</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245</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245</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245</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245</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245</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245</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244</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244</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244</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244</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244</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245</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245</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245</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245</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245</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245</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244</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243</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243</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243</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243</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243</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243</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241</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241</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243</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243</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243</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242</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242</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237</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237</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243</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243</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242</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242</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242</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242</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242</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242</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242</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244</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244</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244</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245</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245</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241</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243</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243</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239</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239</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239</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239</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239</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238</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238</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239</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239</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239</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239</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239</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239</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239</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245</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245</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241</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243</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243</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239</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239</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239</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239</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239</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239</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239</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239</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237</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237</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237</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237</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238</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238</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238</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238</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238</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238</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245</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245</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241</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235</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235</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239</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239</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239</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239</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239</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239</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239</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239</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237</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237</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237</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237</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235</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233</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233</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235</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235</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235</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235</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234</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234</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234</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234</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234</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234</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234</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234</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234</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234</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234</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234</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234</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234</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233</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233</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233</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233</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230</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230</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230</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233</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233</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233</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233</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233</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233</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233</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233</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233</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233</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233</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233</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233</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233</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233</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233</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233</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233</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233</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233</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235</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235</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235</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235</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235</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235</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235</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233</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233</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234</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234</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234</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234</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234</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233</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233</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233</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233</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233</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233</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235</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235</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235</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230</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230</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230</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230</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233</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233</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233</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233</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233</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233</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235</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235</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235</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230</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230</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230</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230</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228</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228</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228</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228</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223</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223</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223</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223</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228</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228</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228</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228</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228</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228</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228</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228</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228</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228</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228</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228</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228</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228</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228</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228</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228</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228</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228</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227</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230</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228</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228</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225</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223</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223</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223</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223</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223</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223</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223</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223</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223</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223</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223</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223</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223</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223</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223</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223</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223</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220</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220</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220</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223</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223</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223</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223</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223</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209</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209</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209</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209</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215</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215</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214</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214</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214</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214</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214</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214</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214</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211</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211</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211</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211</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211</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211</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211</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211</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211</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212</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212</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212</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212</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211</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211</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214</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214</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214</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214</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214</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214</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214</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214</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214</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214</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214</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214</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214</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193</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193</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193</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193</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193</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193</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193</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193</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193</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193</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193</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192</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192</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192</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192</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192</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192</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192</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192</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192</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192</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192</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192</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192</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192</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192</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192</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193</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192</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192</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192</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192</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192</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192</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189</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189</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189</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189</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189</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192</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192</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192</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192</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192</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192</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192</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192</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192</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192</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192</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192</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192</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192</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192</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192</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192</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192</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192</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192</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198</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198</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198</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198</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189</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189</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189</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189</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189</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189</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192</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192</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193</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189</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189</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189</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189</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189</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195</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195</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195</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195</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192</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192</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192</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192</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198</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198</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198</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198</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193</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193</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189</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189</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189</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189</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189</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189</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189</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189</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189</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189</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188</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188</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188</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188</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188</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188</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188</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188</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188</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188</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188</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188</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188</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188</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188</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188</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188</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188</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188</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188</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188</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188</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188</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188</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188</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188</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188</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188</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188</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188</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188</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188</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188</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188</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192</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192</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198</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198</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198</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198</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193</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193</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189</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189</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189</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189</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189</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188</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188</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188</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188</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188</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188</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182</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182</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182</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182</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182</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182</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182</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182</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182</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188</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188</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188</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188</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188</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188</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188</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188</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188</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188</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188</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188</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188</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188</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188</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188</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188</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188</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188</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188</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186</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186</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186</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186</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186</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186</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186</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186</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186</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186</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192</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192</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186</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186</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186</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182</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182</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182</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182</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182</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182</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186</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184</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184</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184</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184</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184</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184</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184</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184</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184</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184</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184</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184</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184</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184</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184</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184</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184</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184</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184</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184</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184</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184</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184</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182</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182</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182</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182</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182</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183</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183</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183</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183</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183</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183</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183</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183</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181</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181</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181</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182</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182</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182</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182</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182</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182</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186</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184</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184</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184</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184</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184</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184</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183</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183</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183</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183</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181</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181</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181</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179</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179</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179</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179</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179</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179</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179</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179</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179</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179</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179</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181</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181</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182</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182</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184</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184</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184</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184</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181</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181</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181</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181</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181</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181</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179</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179</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179</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179</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179</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179</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179</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179</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179</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179</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181</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181</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177</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177</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177</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177</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177</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177</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177</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177</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177</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177</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177</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177</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177</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177</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177</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177</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177</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177</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177</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177</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177</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177</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177</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177</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177</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177</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177</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177</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177</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176</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176</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176</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176</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176</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176</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176</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176</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176</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176</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176</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176</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176</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174</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174</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174</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174</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174</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174</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174</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174</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174</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174</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174</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174</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174</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174</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174</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177</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177</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177</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177</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176</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176</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176</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176</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176</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176</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176</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176</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176</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176</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176</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176</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174</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174</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174</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174</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174</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174</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174</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174</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174</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174</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174</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174</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174</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174</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174</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174</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174</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174</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174</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174</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174</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174</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174</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174</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174</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174</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174</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174</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174</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174</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174</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174</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174</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174</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174</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174</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177</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177</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176</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176</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176</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176</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176</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176</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176</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176</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176</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176</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174</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174</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174</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174</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173</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173</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174</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174</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174</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174</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174</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174</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174</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174</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173</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173</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173</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173</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173</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173</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173</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173</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169</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169</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169</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177</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177</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176</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176</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176</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176</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176</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174</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173</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173</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174</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174</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174</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174</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174</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173</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173</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173</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169</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169</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169</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177</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177</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176</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176</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176</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174</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173</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173</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174</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174</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174</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174</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174</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173</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173</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169</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169</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169</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167</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167</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168</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168</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168</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168</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168</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164</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164</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164</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164</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164</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164</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164</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164</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164</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164</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164</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164</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164</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164</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164</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164</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164</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164</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161</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161</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161</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161</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161</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161</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161</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161</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161</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161</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164</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164</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164</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161</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161</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161</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161</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161</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161</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161</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161</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162</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162</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162</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162</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162</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162</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162</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162</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162</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162</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162</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162</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162</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162</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162</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162</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162</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162</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162</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162</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158</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158</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158</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158</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158</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158</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156</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156</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157</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157</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157</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157</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157</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157</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158</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158</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157</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157</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157</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157</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162</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154</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157</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157</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157</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157</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157</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157</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155</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155</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155</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155</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155</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155</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155</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154</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154</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154</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154</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154</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154</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154</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154</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154</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154</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154</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154</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154</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154</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154</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154</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154</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154</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154</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154</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154</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148</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148</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148</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148</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150</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150</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150</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150</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150</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150</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150</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150</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150</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150</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150</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149</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149</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149</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149</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149</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149</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148</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148</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148</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148</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148</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148</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148</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148</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148</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148</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148</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148</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148</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148</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148</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148</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148</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148</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148</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148</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148</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148</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148</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148</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148</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148</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148</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148</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148</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148</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148</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148</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148</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148</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148</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148</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148</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148</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148</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148</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148</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148</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148</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148</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148</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148</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141</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141</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141</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141</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141</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141</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142</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142</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142</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142</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142</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142</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142</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142</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142</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142</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142</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142</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142</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142</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142</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142</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142</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142</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142</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142</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142</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142</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139</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139</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139</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139</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139</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139</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139</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139</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139</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139</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139</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139</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139</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139</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139</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139</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139</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139</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139</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139</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139</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139</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139</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139</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139</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139</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139</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139</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139</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139</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142</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142</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142</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142</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142</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142</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142</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142</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139</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139</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139</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139</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139</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139</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139</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139</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139</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139</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139</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142</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142</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139</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139</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133</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133</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133</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133</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133</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133</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133</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133</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133</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133</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133</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142</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142</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133</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133</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133</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133</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133</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133</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133</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133</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133</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133</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133</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133</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133</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133</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133</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133</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133</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133</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133</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133</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133</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133</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133</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133</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134</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134</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134</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134</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134</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134</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134</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134</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134</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134</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133</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133</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133</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133</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133</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133</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133</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133</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133</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133</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133</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133</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133</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133</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133</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133</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133</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133</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133</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133</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133</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133</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133</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133</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133</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133</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133</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132</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132</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132</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132</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132</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132</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132</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132</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132</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132</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132</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132</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132</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132</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132</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132</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132</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132</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130</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130</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130</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130</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130</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130</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130</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130</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130</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130</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131</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131</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131</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131</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130</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130</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130</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130</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130</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130</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130</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130</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130</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130</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130</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130</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130</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130</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130</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130</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130</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130</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130</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130</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130</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130</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130</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130</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130</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130</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130</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126</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126</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126</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126</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126</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126</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126</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126</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126</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126</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126</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126</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126</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126</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126</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126</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126</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126</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126</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126</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130</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130</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130</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130</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130</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130</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130</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130</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130</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130</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130</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130</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130</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130</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130</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130</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130</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130</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130</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130</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130</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130</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130</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126</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126</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126</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126</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126</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126</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126</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126</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126</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126</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126</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126</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126</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126</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126</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126</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126</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126</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126</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126</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126</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126</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126</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126</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126</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126</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126</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126</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126</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126</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126</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126</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126</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123</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123</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123</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123</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123</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123</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123</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123</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123</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123</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123</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123</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123</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123</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123</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123</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123</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123</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123</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123</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123</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123</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123</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123</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123</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123</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123</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123</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123</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123</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123</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123</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123</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123</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123</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123</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123</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123</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123</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123</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123</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123</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123</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120</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120</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120</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120</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119</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119</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119</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119</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116</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116</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116</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116</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116</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116</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116</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116</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118</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118</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118</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118</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118</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118</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116</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116</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116</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116</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116</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116</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116</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116</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116</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116</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116</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116</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116</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116</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116</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116</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116</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116</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116</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116</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116</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116</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116</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116</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116</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116</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116</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116</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116</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116</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116</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116</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116</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116</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116</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116</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116</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116</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116</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116</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116</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116</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116</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116</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116</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116</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116</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116</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116</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116</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116</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116</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116</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114</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114</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114</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114</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114</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114</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114</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114</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116</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116</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116</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116</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116</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116</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116</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116</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114</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114</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112</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112</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112</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112</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112</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112</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112</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112</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116</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116</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116</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116</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116</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116</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116</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116</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114</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110</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110</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110</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110</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110</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110</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110</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110</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110</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110</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110</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110</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110</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110</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110</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110</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110</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110</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110</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108</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108</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108</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108</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108</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108</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108</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108</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108</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106</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106</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106</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106</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106</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106</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106</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106</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106</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106</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106</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106</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106</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106</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106</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106</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108</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108</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106</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106</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106</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106</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106</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106</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106</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106</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106</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106</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106</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106</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106</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106</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106</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106</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106</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106</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106</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106</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106</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106</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108</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108</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106</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106</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106</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106</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106</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106</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106</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106</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101</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101</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101</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101</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101</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101</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101</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101</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101</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101</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101</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101</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101</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101</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101</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101</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101</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101</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101</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101</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101</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101</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101</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101</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101</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101</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101</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101</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101</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101</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101</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101</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101</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101</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101</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101</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101</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101</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101</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101</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101</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101</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101</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101</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101</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101</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101</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101</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101</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101</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101</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101</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101</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101</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101</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101</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101</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100</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100</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100</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100</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100</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100</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100</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100</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100</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98</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98</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98</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98</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98</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98</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98</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98</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98</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98</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98</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98</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98</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98</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98</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98</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98</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98</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98</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98</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98</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98</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98</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98</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98</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98</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98</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98</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98</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98</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98</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98</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98</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98</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98</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98</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98</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98</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98</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98</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98</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98</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98</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98</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98</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98</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98</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98</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98</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98</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98</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98</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98</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98</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98</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98</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98</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98</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98</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98</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98</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98</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98</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98</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98</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98</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98</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98</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98</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98</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98</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95</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95</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95</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95</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95</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95</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95</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95</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95</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95</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95</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95</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95</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95</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95</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95</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95</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95</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95</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92</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92</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92</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92</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92</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92</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92</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92</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92</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92</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95</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95</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95</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95</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95</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95</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95</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95</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95</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93</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93</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93</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93</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93</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93</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93</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93</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93</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93</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93</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93</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93</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93</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93</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93</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93</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93</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93</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93</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93</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93</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93</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93</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93</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93</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93</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91</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91</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91</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91</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91</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91</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91</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91</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91</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91</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91</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91</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91</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91</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91</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91</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91</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91</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91</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91</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91</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91</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91</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91</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91</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91</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91</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91</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87</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87</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87</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87</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87</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87</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87</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87</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87</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87</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87</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87</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87</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87</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87</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87</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87</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87</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87</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87</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87</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87</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87</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87</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86</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86</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86</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86</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86</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86</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86</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86</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86</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86</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86</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86</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86</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86</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86</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86</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86</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86</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86</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86</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86</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86</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86</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86</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86</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86</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86</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86</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86</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86</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86</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86</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86</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86</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86</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86</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86</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82</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82</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82</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82</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82</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82</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82</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82</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82</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82</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82</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82</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82</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82</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82</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82</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82</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82</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82</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82</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82</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82</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82</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82</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82</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82</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82</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82</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82</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82</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82</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82</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82</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82</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82</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82</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91</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91</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91</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91</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91</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91</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91</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91</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91</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91</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91</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91</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91</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91</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91</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91</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91</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91</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64</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64</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64</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64</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64</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64</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64</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64</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64</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64</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64</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64</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64</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64</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64</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64</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64</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64</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61</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60</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59</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59</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59</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58</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58</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58</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58</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58</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58</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58</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58</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58</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58</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58</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58</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58</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58</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58</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57</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57</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57</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57</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57</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57</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57</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57</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57</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57</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57</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57</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57</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57</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57</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59</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59</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59</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59</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59</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59</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59</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59</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60</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60</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60</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60</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60</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60</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57</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57</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57</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57</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57</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57</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57</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57</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57</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57</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59</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59</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59</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58</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58</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58</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58</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58</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58</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58</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58</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58</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58</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58</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58</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58</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58</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58</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57</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57</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57</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57</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57</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57</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57</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57</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57</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57</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57</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57</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57</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57</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57</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58</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58</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58</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58</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55</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55</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55</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55</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55</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55</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55</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55</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55</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55</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55</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58</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58</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58</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58</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58</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58</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58</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58</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58</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58</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58</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58</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58</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58</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57</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57</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57</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57</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57</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57</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57</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57</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58</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58</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58</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58</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58</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58</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57</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57</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57</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57</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57</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57</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57</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57</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58</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58</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58</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58</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55</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55</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55</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55</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55</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55</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55</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55</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55</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55</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55</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58</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58</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58</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56</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56</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56</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56</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56</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56</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56</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56</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56</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56</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56</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56</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56</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56</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56</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56</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56</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56</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56</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56</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56</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56</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56</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56</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56</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56</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56</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56</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56</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56</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56</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56</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56</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56</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57</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57</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57</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57</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57</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57</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57</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57</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58</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55</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55</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55</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55</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55</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55</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58</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58</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58</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56</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56</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56</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56</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56</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51</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51</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51</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51</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51</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51</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51</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51</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51</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51</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51</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51</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51</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51</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51</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51</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51</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51</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51</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51</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51</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51</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51</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51</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51</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51</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51</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53</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53</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53</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53</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53</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51</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51</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51</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51</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51</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51</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51</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51</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49</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49</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49</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49</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49</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49</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50</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50</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50</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50</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50</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50</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50</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50</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50</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43</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43</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43</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43</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43</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43</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43</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43</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43</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43</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43</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43</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43</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43</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44</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44</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44</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43</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43</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43</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43</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43</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43</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42</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42</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43</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43</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43</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43</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43</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43</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42</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40</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40</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40</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40</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40</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40</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40</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40</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40</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40</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40</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40</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40</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40</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40</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43</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43</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43</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43</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43</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43</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43</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43</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43</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43</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42</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42</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42</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40</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40</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40</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40</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40</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40</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40</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40</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40</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41</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41</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41</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41</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41</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41</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41</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41</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41</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41</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41</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41</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41</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41</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41</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41</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41</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41</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41</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41</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41</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41</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41</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41</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43</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43</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43</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43</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42</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40</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40</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40</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40</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40</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40</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40</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41</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41</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39</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39</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39</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39</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39</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39</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39</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39</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39</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39</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39</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39</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39</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39</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39</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39</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39</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39</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39</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39</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39</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39</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39</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39</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39</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39</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39</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39</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39</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39</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39</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39</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39</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39</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36</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36</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36</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36</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36</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36</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38</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38</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38</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38</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38</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38</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38</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38</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36</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36</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36</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36</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36</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36</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40</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40</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39</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39</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39</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39</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39</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36</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36</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36</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36</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36</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36</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36</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36</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36</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36</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36</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36</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37</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37</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37</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37</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37</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37</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37</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37</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37</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37</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37</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37</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37</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39</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39</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36</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36</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36</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36</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36</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36</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36</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36</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36</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39</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39</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36</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36</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36</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36</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36</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36</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36</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36</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36</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36</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36</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36</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36</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32</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32</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32</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32</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32</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32</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32</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32</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32</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32</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32</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32</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32</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32</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32</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32</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32</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32</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32</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32</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32</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32</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32</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32</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32</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32</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32</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32</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32</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32</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32</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32</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32</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33</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33</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32</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32</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32</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32</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32</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32</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32</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32</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32</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32</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32</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32</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32</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32</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32</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32</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32</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32</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32</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32</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32</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32</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32</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32</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32</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32</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32</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32</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32</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32</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32</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32</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32</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32</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32</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32</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32</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32</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32</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32</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32</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32</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32</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32</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32</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32</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32</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32</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32</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32</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32</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32</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32</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32</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32</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32</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32</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32</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32</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32</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32</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32</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32</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32</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32</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32</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32</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32</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32</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32</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32</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32</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32</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32</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32</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32</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32</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32</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32</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33</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33</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32</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32</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32</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32</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32</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32</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32</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32</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32</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32</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32</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32</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32</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32</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32</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32</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32</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32</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32</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32</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32</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32</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32</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32</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32</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33</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33</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32</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32</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32</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32</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32</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32</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32</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32</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32</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32</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32</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32</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32</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32</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32</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32</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21</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21</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21</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21</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21</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21</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21</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19</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19</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19</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19</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19</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19</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19</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19</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19</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20</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20</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20</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20</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20</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20</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20</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20</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20</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20</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20</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20</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20</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20</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20</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20</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20</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20</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20</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20</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20</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20</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20</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20</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20</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20</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20</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20</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20</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20</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20</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20</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20</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20</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20</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20</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20</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20</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20</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20</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20</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20</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20</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20</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20</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20</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20</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20</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20</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20</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20</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20</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20</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21</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21</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21</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21</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21</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21</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21</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19</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19</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19</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19</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19</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19</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19</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19</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19</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20</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20</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20</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20</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20</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20</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20</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20</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20</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20</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20</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20</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20</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20</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20</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20</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20</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20</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20</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20</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20</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20</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20</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20</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20</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20</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20</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20</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20</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20</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20</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20</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20</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20</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20</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20</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20</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20</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20</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20</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19</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19</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19</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20</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20</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20</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20</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20</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20</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20</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20</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20</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20</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20</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20</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20</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20</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20</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20</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20</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20</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20</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20</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20</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20</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20</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20</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20</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20</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20</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20</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20</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20</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20</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20</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20</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20</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17</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17</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17</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17</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17</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13</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13</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13</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13</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13</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13</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13</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13</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20</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13</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13</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13</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13</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13</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13</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13</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13</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13</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13</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13</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13</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13</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13</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13</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13</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13</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13</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13</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13</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13</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13</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13</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12</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12</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12</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12</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12</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12</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12</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12</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12</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12</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12</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15</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15</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15</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15</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12</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12</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12</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12</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12</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15</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15</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15</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15</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15</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15</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15</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15</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15</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15</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15</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15</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15</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11</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11</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11</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17</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13</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13</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13</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13</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13</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13</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13</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13</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13</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13</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13</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13</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13</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12</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12</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12</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12</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12</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12</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12</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15</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15</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15</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15</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12</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12</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12</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12</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15</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15</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15</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15</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11</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11</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11</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11</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11</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11</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11</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11</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11</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11</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11</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11</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11</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11</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11</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11</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11</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11</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11</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11</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11</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11</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11</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11</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11</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11</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11</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11</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11</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11</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11</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11</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11</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11</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11</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11</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11</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11</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11</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11</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11</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11</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11</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11</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11</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11</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11</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11</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11</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13</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13</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13</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13</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13</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13</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8</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8</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8</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8</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8</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11</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11</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11</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11</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11</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11</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11</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11</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11</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11</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11</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11</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11</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11</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11</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11</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11</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11</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8</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8</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8</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8</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8</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8</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8</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8</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8</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8</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8</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8</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8</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8</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8</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8</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8</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8</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8</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8</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8</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8</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8</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8</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8</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8</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8</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8</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8</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8</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13</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13</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11</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11</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11</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11</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11</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11</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11</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11</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11</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11</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11</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11</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11</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11</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11</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11</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11</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11</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8</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8</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8</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8</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8</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8</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8</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8</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8</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7</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7</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7</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7</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7</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7</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7</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7</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7</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7</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7</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7</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7</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7</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spans="2:18">
      <c r="B4993" s="136" t="s">
        <v>229</v>
      </c>
      <c r="C4993" s="70">
        <v>45961</v>
      </c>
      <c r="D4993" s="120" t="str">
        <f>VLOOKUP(B4993,辅助信息!E:K,7,FALSE)</f>
        <v>JWDDCD2025092400212</v>
      </c>
      <c r="E4993" s="120" t="str">
        <f>VLOOKUP(F4993,辅助信息!A:B,2,FALSE)</f>
        <v>盘螺</v>
      </c>
      <c r="F4993" s="120" t="s">
        <v>40</v>
      </c>
      <c r="G4993" s="121">
        <f>75-34</f>
        <v>41</v>
      </c>
      <c r="H4993" s="134"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IF(OR(M4993="",N4993&lt;&gt;""),"",MAX(M4993-TODAY(),0))</f>
        <v>0</v>
      </c>
      <c r="P4993" s="62">
        <f ca="1">IF(M4993="","",IF(N4993&lt;&gt;"",MAX(N4993-M4993,0),IF(TODAY()&gt;M4993,TODAY()-M4993,0)))</f>
        <v>13</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spans="2:18">
      <c r="B4994" s="136" t="s">
        <v>228</v>
      </c>
      <c r="C4994" s="70">
        <v>45961</v>
      </c>
      <c r="D4994" s="120" t="str">
        <f>VLOOKUP(B4994,辅助信息!E:K,7,FALSE)</f>
        <v>JWDDCD2025092400190</v>
      </c>
      <c r="E4994" s="120" t="str">
        <f>VLOOKUP(F4994,辅助信息!A:B,2,FALSE)</f>
        <v>盘螺</v>
      </c>
      <c r="F4994" s="120" t="s">
        <v>41</v>
      </c>
      <c r="G4994" s="121">
        <v>16</v>
      </c>
      <c r="H4994" s="134"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IF(OR(M4994="",N4994&lt;&gt;""),"",MAX(M4994-TODAY(),0))</f>
        <v>0</v>
      </c>
      <c r="P4994" s="62">
        <f ca="1">IF(M4994="","",IF(N4994&lt;&gt;"",MAX(N4994-M4994,0),IF(TODAY()&gt;M4994,TODAY()-M4994,0)))</f>
        <v>13</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spans="2:18">
      <c r="B4995" s="136" t="s">
        <v>229</v>
      </c>
      <c r="C4995" s="70">
        <v>45961</v>
      </c>
      <c r="D4995" s="120" t="str">
        <f>VLOOKUP(B4995,辅助信息!E:K,7,FALSE)</f>
        <v>JWDDCD2025092400212</v>
      </c>
      <c r="E4995" s="120" t="str">
        <f>VLOOKUP(F4995,辅助信息!A:B,2,FALSE)</f>
        <v>高线</v>
      </c>
      <c r="F4995" s="120" t="s">
        <v>57</v>
      </c>
      <c r="G4995" s="121">
        <v>2</v>
      </c>
      <c r="H4995" s="134"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IF(OR(M4995="",N4995&lt;&gt;""),"",MAX(M4995-TODAY(),0))</f>
        <v>0</v>
      </c>
      <c r="P4995" s="62">
        <f ca="1">IF(M4995="","",IF(N4995&lt;&gt;"",MAX(N4995-M4995,0),IF(TODAY()&gt;M4995,TODAY()-M4995,0)))</f>
        <v>11</v>
      </c>
      <c r="Q4995" s="29" t="str">
        <f>VLOOKUP(B4995,辅助信息!E:M,9,FALSE)</f>
        <v>ZTWM-CDGS-XS-2025-0156-五冶钢构-2025年九月第一批次钢筋采购合同(三圣乡项目)-中铁物贸成都公司</v>
      </c>
      <c r="R4995" s="29" t="str">
        <f>_xlfn._xlws.FILTER(辅助信息!D:D,辅助信息!E:E=B4995)</f>
        <v>五冶钢构龙泉东洪片区(70亩、85亩)住宅、商业及配套工程项目</v>
      </c>
    </row>
    <row r="4996" spans="2:18">
      <c r="B4996" s="136" t="s">
        <v>229</v>
      </c>
      <c r="C4996" s="70">
        <v>45961</v>
      </c>
      <c r="D4996" s="120" t="str">
        <f>VLOOKUP(B4996,辅助信息!E:K,7,FALSE)</f>
        <v>JWDDCD2025092400212</v>
      </c>
      <c r="E4996" s="120" t="str">
        <f>VLOOKUP(F4996,辅助信息!A:B,2,FALSE)</f>
        <v>高线</v>
      </c>
      <c r="F4996" s="120" t="s">
        <v>53</v>
      </c>
      <c r="G4996" s="121">
        <v>2</v>
      </c>
      <c r="H4996" s="134"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IF(OR(M4996="",N4996&lt;&gt;""),"",MAX(M4996-TODAY(),0))</f>
        <v>0</v>
      </c>
      <c r="P4996" s="62">
        <f ca="1">IF(M4996="","",IF(N4996&lt;&gt;"",MAX(N4996-M4996,0),IF(TODAY()&gt;M4996,TODAY()-M4996,0)))</f>
        <v>11</v>
      </c>
      <c r="Q4996" s="29" t="str">
        <f>VLOOKUP(B4996,辅助信息!E:M,9,FALSE)</f>
        <v>ZTWM-CDGS-XS-2025-0156-五冶钢构-2025年九月第一批次钢筋采购合同(三圣乡项目)-中铁物贸成都公司</v>
      </c>
      <c r="R4996" s="29" t="str">
        <f>_xlfn._xlws.FILTER(辅助信息!D:D,辅助信息!E:E=B4996)</f>
        <v>五冶钢构龙泉东洪片区(70亩、85亩)住宅、商业及配套工程项目</v>
      </c>
    </row>
    <row r="4997" spans="2:18">
      <c r="B4997" s="136" t="s">
        <v>229</v>
      </c>
      <c r="C4997" s="70">
        <v>45961</v>
      </c>
      <c r="D4997" s="120" t="str">
        <f>VLOOKUP(B4997,辅助信息!E:K,7,FALSE)</f>
        <v>JWDDCD2025092400212</v>
      </c>
      <c r="E4997" s="120" t="str">
        <f>VLOOKUP(F4997,辅助信息!A:B,2,FALSE)</f>
        <v>盘螺</v>
      </c>
      <c r="F4997" s="120" t="s">
        <v>49</v>
      </c>
      <c r="G4997" s="121">
        <v>2</v>
      </c>
      <c r="H4997" s="134"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IF(OR(M4997="",N4997&lt;&gt;""),"",MAX(M4997-TODAY(),0))</f>
        <v>0</v>
      </c>
      <c r="P4997" s="62">
        <f ca="1">IF(M4997="","",IF(N4997&lt;&gt;"",MAX(N4997-M4997,0),IF(TODAY()&gt;M4997,TODAY()-M4997,0)))</f>
        <v>11</v>
      </c>
      <c r="Q4997" s="29" t="str">
        <f>VLOOKUP(B4997,辅助信息!E:M,9,FALSE)</f>
        <v>ZTWM-CDGS-XS-2025-0156-五冶钢构-2025年九月第一批次钢筋采购合同(三圣乡项目)-中铁物贸成都公司</v>
      </c>
      <c r="R4997" s="29" t="str">
        <f>_xlfn._xlws.FILTER(辅助信息!D:D,辅助信息!E:E=B4997)</f>
        <v>五冶钢构龙泉东洪片区(70亩、85亩)住宅、商业及配套工程项目</v>
      </c>
    </row>
    <row r="4998" spans="2:18">
      <c r="B4998" s="136" t="s">
        <v>229</v>
      </c>
      <c r="C4998" s="70">
        <v>45961</v>
      </c>
      <c r="D4998" s="120" t="str">
        <f>VLOOKUP(B4998,辅助信息!E:K,7,FALSE)</f>
        <v>JWDDCD2025092400212</v>
      </c>
      <c r="E4998" s="120" t="str">
        <f>VLOOKUP(F4998,辅助信息!A:B,2,FALSE)</f>
        <v>盘螺</v>
      </c>
      <c r="F4998" s="120" t="s">
        <v>40</v>
      </c>
      <c r="G4998" s="121">
        <v>8</v>
      </c>
      <c r="H4998" s="134"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IF(OR(M4998="",N4998&lt;&gt;""),"",MAX(M4998-TODAY(),0))</f>
        <v>0</v>
      </c>
      <c r="P4998" s="62">
        <f ca="1">IF(M4998="","",IF(N4998&lt;&gt;"",MAX(N4998-M4998,0),IF(TODAY()&gt;M4998,TODAY()-M4998,0)))</f>
        <v>11</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spans="2:18">
      <c r="B4999" s="136" t="s">
        <v>229</v>
      </c>
      <c r="C4999" s="70">
        <v>45961</v>
      </c>
      <c r="D4999" s="120" t="str">
        <f>VLOOKUP(B4999,辅助信息!E:K,7,FALSE)</f>
        <v>JWDDCD2025092400212</v>
      </c>
      <c r="E4999" s="120" t="str">
        <f>VLOOKUP(F4999,辅助信息!A:B,2,FALSE)</f>
        <v>盘螺</v>
      </c>
      <c r="F4999" s="120" t="s">
        <v>41</v>
      </c>
      <c r="G4999" s="121">
        <v>20</v>
      </c>
      <c r="H4999" s="134"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IF(OR(M4999="",N4999&lt;&gt;""),"",MAX(M4999-TODAY(),0))</f>
        <v>0</v>
      </c>
      <c r="P4999" s="62">
        <f ca="1">IF(M4999="","",IF(N4999&lt;&gt;"",MAX(N4999-M4999,0),IF(TODAY()&gt;M4999,TODAY()-M4999,0)))</f>
        <v>11</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spans="2:18">
      <c r="B5000" s="136" t="s">
        <v>229</v>
      </c>
      <c r="C5000" s="70">
        <v>45961</v>
      </c>
      <c r="D5000" s="120" t="str">
        <f>VLOOKUP(B5000,辅助信息!E:K,7,FALSE)</f>
        <v>JWDDCD2025092400212</v>
      </c>
      <c r="E5000" s="120" t="str">
        <f>VLOOKUP(F5000,辅助信息!A:B,2,FALSE)</f>
        <v>螺纹钢</v>
      </c>
      <c r="F5000" s="120" t="s">
        <v>27</v>
      </c>
      <c r="G5000" s="121">
        <v>30</v>
      </c>
      <c r="H5000" s="134"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IF(OR(M5000="",N5000&lt;&gt;""),"",MAX(M5000-TODAY(),0))</f>
        <v>0</v>
      </c>
      <c r="P5000" s="62">
        <f ca="1">IF(M5000="","",IF(N5000&lt;&gt;"",MAX(N5000-M5000,0),IF(TODAY()&gt;M5000,TODAY()-M5000,0)))</f>
        <v>11</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spans="2:18">
      <c r="B5001" s="136" t="s">
        <v>229</v>
      </c>
      <c r="C5001" s="70">
        <v>45961</v>
      </c>
      <c r="D5001" s="120" t="str">
        <f>VLOOKUP(B5001,辅助信息!E:K,7,FALSE)</f>
        <v>JWDDCD2025092400212</v>
      </c>
      <c r="E5001" s="120" t="str">
        <f>VLOOKUP(F5001,辅助信息!A:B,2,FALSE)</f>
        <v>盘螺</v>
      </c>
      <c r="F5001" s="120" t="s">
        <v>49</v>
      </c>
      <c r="G5001" s="121">
        <v>6</v>
      </c>
      <c r="H5001" s="134"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IF(OR(M5001="",N5001&lt;&gt;""),"",MAX(M5001-TODAY(),0))</f>
        <v>0</v>
      </c>
      <c r="P5001" s="62">
        <f ca="1">IF(M5001="","",IF(N5001&lt;&gt;"",MAX(N5001-M5001,0),IF(TODAY()&gt;M5001,TODAY()-M5001,0)))</f>
        <v>11</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spans="2:18">
      <c r="B5002" s="136" t="s">
        <v>229</v>
      </c>
      <c r="C5002" s="70">
        <v>45961</v>
      </c>
      <c r="D5002" s="120" t="str">
        <f>VLOOKUP(B5002,辅助信息!E:K,7,FALSE)</f>
        <v>JWDDCD2025092400212</v>
      </c>
      <c r="E5002" s="120" t="str">
        <f>VLOOKUP(F5002,辅助信息!A:B,2,FALSE)</f>
        <v>盘螺</v>
      </c>
      <c r="F5002" s="120" t="s">
        <v>40</v>
      </c>
      <c r="G5002" s="121">
        <v>20</v>
      </c>
      <c r="H5002" s="134"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IF(OR(M5002="",N5002&lt;&gt;""),"",MAX(M5002-TODAY(),0))</f>
        <v>0</v>
      </c>
      <c r="P5002" s="62">
        <f ca="1">IF(M5002="","",IF(N5002&lt;&gt;"",MAX(N5002-M5002,0),IF(TODAY()&gt;M5002,TODAY()-M5002,0)))</f>
        <v>11</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spans="2:18">
      <c r="B5003" s="136" t="s">
        <v>229</v>
      </c>
      <c r="C5003" s="70">
        <v>45961</v>
      </c>
      <c r="D5003" s="120" t="str">
        <f>VLOOKUP(B5003,辅助信息!E:K,7,FALSE)</f>
        <v>JWDDCD2025092400212</v>
      </c>
      <c r="E5003" s="120" t="str">
        <f>VLOOKUP(F5003,辅助信息!A:B,2,FALSE)</f>
        <v>盘螺</v>
      </c>
      <c r="F5003" s="120" t="s">
        <v>41</v>
      </c>
      <c r="G5003" s="121">
        <v>40</v>
      </c>
      <c r="H5003" s="134"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IF(OR(M5003="",N5003&lt;&gt;""),"",MAX(M5003-TODAY(),0))</f>
        <v>0</v>
      </c>
      <c r="P5003" s="62">
        <f ca="1">IF(M5003="","",IF(N5003&lt;&gt;"",MAX(N5003-M5003,0),IF(TODAY()&gt;M5003,TODAY()-M5003,0)))</f>
        <v>11</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spans="2:18">
      <c r="B5004" s="136" t="s">
        <v>229</v>
      </c>
      <c r="C5004" s="70">
        <v>45961</v>
      </c>
      <c r="D5004" s="120" t="str">
        <f>VLOOKUP(B5004,辅助信息!E:K,7,FALSE)</f>
        <v>JWDDCD2025092400212</v>
      </c>
      <c r="E5004" s="120" t="str">
        <f>VLOOKUP(F5004,辅助信息!A:B,2,FALSE)</f>
        <v>螺纹钢</v>
      </c>
      <c r="F5004" s="120" t="s">
        <v>27</v>
      </c>
      <c r="G5004" s="121">
        <v>57</v>
      </c>
      <c r="H5004" s="134"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IF(OR(M5004="",N5004&lt;&gt;""),"",MAX(M5004-TODAY(),0))</f>
        <v>0</v>
      </c>
      <c r="P5004" s="62">
        <f ca="1">IF(M5004="","",IF(N5004&lt;&gt;"",MAX(N5004-M5004,0),IF(TODAY()&gt;M5004,TODAY()-M5004,0)))</f>
        <v>11</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spans="2:18">
      <c r="B5005" s="136" t="s">
        <v>229</v>
      </c>
      <c r="C5005" s="70">
        <v>45961</v>
      </c>
      <c r="D5005" s="120" t="str">
        <f>VLOOKUP(B5005,辅助信息!E:K,7,FALSE)</f>
        <v>JWDDCD2025092400212</v>
      </c>
      <c r="E5005" s="120" t="str">
        <f>VLOOKUP(F5005,辅助信息!A:B,2,FALSE)</f>
        <v>螺纹钢</v>
      </c>
      <c r="F5005" s="120" t="s">
        <v>19</v>
      </c>
      <c r="G5005" s="121">
        <v>9</v>
      </c>
      <c r="H5005" s="134"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IF(OR(M5005="",N5005&lt;&gt;""),"",MAX(M5005-TODAY(),0))</f>
        <v>0</v>
      </c>
      <c r="P5005" s="62">
        <f ca="1">IF(M5005="","",IF(N5005&lt;&gt;"",MAX(N5005-M5005,0),IF(TODAY()&gt;M5005,TODAY()-M5005,0)))</f>
        <v>11</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spans="2:18">
      <c r="B5006" s="136" t="s">
        <v>229</v>
      </c>
      <c r="C5006" s="70">
        <v>45961</v>
      </c>
      <c r="D5006" s="120" t="str">
        <f>VLOOKUP(B5006,辅助信息!E:K,7,FALSE)</f>
        <v>JWDDCD2025092400212</v>
      </c>
      <c r="E5006" s="120" t="str">
        <f>VLOOKUP(F5006,辅助信息!A:B,2,FALSE)</f>
        <v>螺纹钢</v>
      </c>
      <c r="F5006" s="120" t="s">
        <v>32</v>
      </c>
      <c r="G5006" s="121">
        <v>6</v>
      </c>
      <c r="H5006" s="134"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IF(OR(M5006="",N5006&lt;&gt;""),"",MAX(M5006-TODAY(),0))</f>
        <v>0</v>
      </c>
      <c r="P5006" s="62">
        <f ca="1">IF(M5006="","",IF(N5006&lt;&gt;"",MAX(N5006-M5006,0),IF(TODAY()&gt;M5006,TODAY()-M5006,0)))</f>
        <v>11</v>
      </c>
      <c r="Q5006" s="29" t="str">
        <f>VLOOKUP(B5006,辅助信息!E:M,9,FALSE)</f>
        <v>ZTWM-CDGS-XS-2025-0156-五冶钢构-2025年九月第一批次钢筋采购合同(三圣乡项目)-中铁物贸成都公司</v>
      </c>
      <c r="R5006" s="29" t="str">
        <f>_xlfn._xlws.FILTER(辅助信息!D:D,辅助信息!E:E=B5006)</f>
        <v>五冶钢构龙泉东洪片区(70亩、85亩)住宅、商业及配套工程项目</v>
      </c>
    </row>
    <row r="5007" spans="2:18">
      <c r="B5007" s="136" t="s">
        <v>229</v>
      </c>
      <c r="C5007" s="70">
        <v>45961</v>
      </c>
      <c r="D5007" s="120" t="str">
        <f>VLOOKUP(B5007,辅助信息!E:K,7,FALSE)</f>
        <v>JWDDCD2025092400212</v>
      </c>
      <c r="E5007" s="120" t="str">
        <f>VLOOKUP(F5007,辅助信息!A:B,2,FALSE)</f>
        <v>螺纹钢</v>
      </c>
      <c r="F5007" s="120" t="s">
        <v>30</v>
      </c>
      <c r="G5007" s="121">
        <v>9</v>
      </c>
      <c r="H5007" s="134"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IF(OR(M5007="",N5007&lt;&gt;""),"",MAX(M5007-TODAY(),0))</f>
        <v>0</v>
      </c>
      <c r="P5007" s="62">
        <f ca="1">IF(M5007="","",IF(N5007&lt;&gt;"",MAX(N5007-M5007,0),IF(TODAY()&gt;M5007,TODAY()-M5007,0)))</f>
        <v>11</v>
      </c>
      <c r="Q5007" s="29" t="str">
        <f>VLOOKUP(B5007,辅助信息!E:M,9,FALSE)</f>
        <v>ZTWM-CDGS-XS-2025-0156-五冶钢构-2025年九月第一批次钢筋采购合同(三圣乡项目)-中铁物贸成都公司</v>
      </c>
      <c r="R5007" s="29" t="str">
        <f>_xlfn._xlws.FILTER(辅助信息!D:D,辅助信息!E:E=B5007)</f>
        <v>五冶钢构龙泉东洪片区(70亩、85亩)住宅、商业及配套工程项目</v>
      </c>
    </row>
    <row r="5008" spans="2:18">
      <c r="B5008" s="136" t="s">
        <v>229</v>
      </c>
      <c r="C5008" s="70">
        <v>45961</v>
      </c>
      <c r="D5008" s="120" t="str">
        <f>VLOOKUP(B5008,辅助信息!E:K,7,FALSE)</f>
        <v>JWDDCD2025092400212</v>
      </c>
      <c r="E5008" s="120" t="str">
        <f>VLOOKUP(F5008,辅助信息!A:B,2,FALSE)</f>
        <v>螺纹钢</v>
      </c>
      <c r="F5008" s="120" t="s">
        <v>18</v>
      </c>
      <c r="G5008" s="121">
        <v>6</v>
      </c>
      <c r="H5008" s="134"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IF(OR(M5008="",N5008&lt;&gt;""),"",MAX(M5008-TODAY(),0))</f>
        <v>0</v>
      </c>
      <c r="P5008" s="62">
        <f ca="1">IF(M5008="","",IF(N5008&lt;&gt;"",MAX(N5008-M5008,0),IF(TODAY()&gt;M5008,TODAY()-M5008,0)))</f>
        <v>11</v>
      </c>
      <c r="Q5008" s="29" t="str">
        <f>VLOOKUP(B5008,辅助信息!E:M,9,FALSE)</f>
        <v>ZTWM-CDGS-XS-2025-0156-五冶钢构-2025年九月第一批次钢筋采购合同(三圣乡项目)-中铁物贸成都公司</v>
      </c>
      <c r="R5008" s="29" t="str">
        <f>_xlfn._xlws.FILTER(辅助信息!D:D,辅助信息!E:E=B5008)</f>
        <v>五冶钢构龙泉东洪片区(70亩、85亩)住宅、商业及配套工程项目</v>
      </c>
    </row>
    <row r="5009" spans="2:18">
      <c r="B5009" s="136" t="s">
        <v>229</v>
      </c>
      <c r="C5009" s="70">
        <v>45961</v>
      </c>
      <c r="D5009" s="120" t="str">
        <f>VLOOKUP(B5009,辅助信息!E:K,7,FALSE)</f>
        <v>JWDDCD2025092400212</v>
      </c>
      <c r="E5009" s="120" t="str">
        <f>VLOOKUP(F5009,辅助信息!A:B,2,FALSE)</f>
        <v>螺纹钢</v>
      </c>
      <c r="F5009" s="120" t="s">
        <v>66</v>
      </c>
      <c r="G5009" s="121">
        <v>6</v>
      </c>
      <c r="H5009" s="134"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IF(OR(M5009="",N5009&lt;&gt;""),"",MAX(M5009-TODAY(),0))</f>
        <v>0</v>
      </c>
      <c r="P5009" s="62">
        <f ca="1">IF(M5009="","",IF(N5009&lt;&gt;"",MAX(N5009-M5009,0),IF(TODAY()&gt;M5009,TODAY()-M5009,0)))</f>
        <v>11</v>
      </c>
      <c r="Q5009" s="29" t="str">
        <f>VLOOKUP(B5009,辅助信息!E:M,9,FALSE)</f>
        <v>ZTWM-CDGS-XS-2025-0156-五冶钢构-2025年九月第一批次钢筋采购合同(三圣乡项目)-中铁物贸成都公司</v>
      </c>
      <c r="R5009" s="29" t="str">
        <f>_xlfn._xlws.FILTER(辅助信息!D:D,辅助信息!E:E=B5009)</f>
        <v>五冶钢构龙泉东洪片区(70亩、85亩)住宅、商业及配套工程项目</v>
      </c>
    </row>
    <row r="5010" spans="2:18">
      <c r="B5010" s="136" t="s">
        <v>229</v>
      </c>
      <c r="C5010" s="70">
        <v>45961</v>
      </c>
      <c r="D5010" s="120" t="str">
        <f>VLOOKUP(B5010,辅助信息!E:K,7,FALSE)</f>
        <v>JWDDCD2025092400212</v>
      </c>
      <c r="E5010" s="120" t="str">
        <f>VLOOKUP(F5010,辅助信息!A:B,2,FALSE)</f>
        <v>螺纹钢</v>
      </c>
      <c r="F5010" s="120" t="s">
        <v>58</v>
      </c>
      <c r="G5010" s="121">
        <v>6</v>
      </c>
      <c r="H5010" s="134"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IF(OR(M5010="",N5010&lt;&gt;""),"",MAX(M5010-TODAY(),0))</f>
        <v>0</v>
      </c>
      <c r="P5010" s="62">
        <f ca="1">IF(M5010="","",IF(N5010&lt;&gt;"",MAX(N5010-M5010,0),IF(TODAY()&gt;M5010,TODAY()-M5010,0)))</f>
        <v>11</v>
      </c>
      <c r="Q5010" s="29" t="str">
        <f>VLOOKUP(B5010,辅助信息!E:M,9,FALSE)</f>
        <v>ZTWM-CDGS-XS-2025-0156-五冶钢构-2025年九月第一批次钢筋采购合同(三圣乡项目)-中铁物贸成都公司</v>
      </c>
      <c r="R5010" s="29" t="str">
        <f>_xlfn._xlws.FILTER(辅助信息!D:D,辅助信息!E:E=B5010)</f>
        <v>五冶钢构龙泉东洪片区(70亩、85亩)住宅、商业及配套工程项目</v>
      </c>
    </row>
    <row r="5011" spans="2:18">
      <c r="B5011" s="136" t="s">
        <v>229</v>
      </c>
      <c r="C5011" s="70">
        <v>45961</v>
      </c>
      <c r="D5011" s="120" t="str">
        <f>VLOOKUP(B5011,辅助信息!E:K,7,FALSE)</f>
        <v>JWDDCD2025092400212</v>
      </c>
      <c r="E5011" s="120" t="str">
        <f>VLOOKUP(F5011,辅助信息!A:B,2,FALSE)</f>
        <v>螺纹钢</v>
      </c>
      <c r="F5011" s="120" t="s">
        <v>46</v>
      </c>
      <c r="G5011" s="121">
        <v>9</v>
      </c>
      <c r="H5011" s="134"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IF(OR(M5011="",N5011&lt;&gt;""),"",MAX(M5011-TODAY(),0))</f>
        <v>0</v>
      </c>
      <c r="P5011" s="62">
        <f ca="1">IF(M5011="","",IF(N5011&lt;&gt;"",MAX(N5011-M5011,0),IF(TODAY()&gt;M5011,TODAY()-M5011,0)))</f>
        <v>11</v>
      </c>
      <c r="Q5011" s="29" t="str">
        <f>VLOOKUP(B5011,辅助信息!E:M,9,FALSE)</f>
        <v>ZTWM-CDGS-XS-2025-0156-五冶钢构-2025年九月第一批次钢筋采购合同(三圣乡项目)-中铁物贸成都公司</v>
      </c>
      <c r="R5011" s="29" t="str">
        <f>_xlfn._xlws.FILTER(辅助信息!D:D,辅助信息!E:E=B5011)</f>
        <v>五冶钢构龙泉东洪片区(70亩、85亩)住宅、商业及配套工程项目</v>
      </c>
    </row>
    <row r="5012" spans="2:18">
      <c r="B5012" s="136" t="s">
        <v>229</v>
      </c>
      <c r="C5012" s="70">
        <v>45961</v>
      </c>
      <c r="D5012" s="120" t="str">
        <f>VLOOKUP(B5012,辅助信息!E:K,7,FALSE)</f>
        <v>JWDDCD2025092400212</v>
      </c>
      <c r="E5012" s="120" t="str">
        <f>VLOOKUP(F5012,辅助信息!A:B,2,FALSE)</f>
        <v>螺纹钢</v>
      </c>
      <c r="F5012" s="120" t="s">
        <v>22</v>
      </c>
      <c r="G5012" s="121">
        <v>21</v>
      </c>
      <c r="H5012" s="134"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IF(OR(M5012="",N5012&lt;&gt;""),"",MAX(M5012-TODAY(),0))</f>
        <v>0</v>
      </c>
      <c r="P5012" s="62">
        <f ca="1">IF(M5012="","",IF(N5012&lt;&gt;"",MAX(N5012-M5012,0),IF(TODAY()&gt;M5012,TODAY()-M5012,0)))</f>
        <v>11</v>
      </c>
      <c r="Q5012" s="29" t="str">
        <f>VLOOKUP(B5012,辅助信息!E:M,9,FALSE)</f>
        <v>ZTWM-CDGS-XS-2025-0156-五冶钢构-2025年九月第一批次钢筋采购合同(三圣乡项目)-中铁物贸成都公司</v>
      </c>
      <c r="R5012" s="29" t="str">
        <f>_xlfn._xlws.FILTER(辅助信息!D:D,辅助信息!E:E=B5012)</f>
        <v>五冶钢构龙泉东洪片区(70亩、85亩)住宅、商业及配套工程项目</v>
      </c>
    </row>
    <row r="5013" spans="2:18">
      <c r="B5013" s="136" t="s">
        <v>228</v>
      </c>
      <c r="C5013" s="70">
        <v>45961</v>
      </c>
      <c r="D5013" s="120" t="str">
        <f>VLOOKUP(B5013,辅助信息!E:K,7,FALSE)</f>
        <v>JWDDCD2025092400190</v>
      </c>
      <c r="E5013" s="120" t="str">
        <f>VLOOKUP(F5013,辅助信息!A:B,2,FALSE)</f>
        <v>高线</v>
      </c>
      <c r="F5013" s="120" t="s">
        <v>53</v>
      </c>
      <c r="G5013" s="121">
        <v>2</v>
      </c>
      <c r="H5013" s="134"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IF(OR(M5013="",N5013&lt;&gt;""),"",MAX(M5013-TODAY(),0))</f>
        <v>0</v>
      </c>
      <c r="P5013" s="62">
        <f ca="1">IF(M5013="","",IF(N5013&lt;&gt;"",MAX(N5013-M5013,0),IF(TODAY()&gt;M5013,TODAY()-M5013,0)))</f>
        <v>8</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五冶钢构龙泉东洪片区(70亩、85亩)住宅、商业及配套工程项目</v>
      </c>
    </row>
    <row r="5014" hidden="1" spans="2:18">
      <c r="B5014" s="136" t="s">
        <v>240</v>
      </c>
      <c r="C5014" s="70">
        <v>45958</v>
      </c>
      <c r="D5014" s="120" t="str">
        <f>VLOOKUP(B5014,辅助信息!E:K,7,FALSE)</f>
        <v>JWDDCD2025092400204</v>
      </c>
      <c r="E5014" s="120" t="str">
        <f>VLOOKUP(F5014,辅助信息!A:B,2,FALSE)</f>
        <v>螺纹钢</v>
      </c>
      <c r="F5014" s="120" t="s">
        <v>32</v>
      </c>
      <c r="G5014" s="121">
        <v>30</v>
      </c>
      <c r="H5014" s="134">
        <f>IF(SUMIFS('[1]2025年已发货'!$E:$E,'[1]2025年已发货'!$F:$F,C5014,'[1]2025年已发货'!$C:$C,F5014,'[1]2025年已发货'!$G:$G,I5014,'[1]2025年已发货'!$H:$H,J5014)=0,"未发货",SUMIFS('[1]2025年已发货'!$E:$E,'[1]2025年已发货'!$F:$F,C5014,'[1]2025年已发货'!$C:$C,F5014,'[1]2025年已发货'!$G:$G,I5014,'[1]2025年已发货'!$H:$H,J5014))</f>
        <v>30</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7</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五冶钢构龙泉东洪片区(70亩、85亩)住宅、商业及配套工程项目</v>
      </c>
    </row>
    <row r="5015" hidden="1" spans="2:18">
      <c r="B5015" s="136" t="s">
        <v>240</v>
      </c>
      <c r="C5015" s="70">
        <v>45958</v>
      </c>
      <c r="D5015" s="120" t="str">
        <f>VLOOKUP(B5015,辅助信息!E:K,7,FALSE)</f>
        <v>JWDDCD2025092400204</v>
      </c>
      <c r="E5015" s="120" t="str">
        <f>VLOOKUP(F5015,辅助信息!A:B,2,FALSE)</f>
        <v>螺纹钢</v>
      </c>
      <c r="F5015" s="120" t="s">
        <v>30</v>
      </c>
      <c r="G5015" s="121">
        <v>6</v>
      </c>
      <c r="H5015" s="134">
        <f>IF(SUMIFS('[1]2025年已发货'!$E:$E,'[1]2025年已发货'!$F:$F,C5015,'[1]2025年已发货'!$C:$C,F5015,'[1]2025年已发货'!$G:$G,I5015,'[1]2025年已发货'!$H:$H,J5015)=0,"未发货",SUMIFS('[1]2025年已发货'!$E:$E,'[1]2025年已发货'!$F:$F,C5015,'[1]2025年已发货'!$C:$C,F5015,'[1]2025年已发货'!$G:$G,I5015,'[1]2025年已发货'!$H:$H,J5015))</f>
        <v>5</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7</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五冶钢构龙泉东洪片区(70亩、85亩)住宅、商业及配套工程项目</v>
      </c>
    </row>
    <row r="5016" spans="2:18">
      <c r="B5016" s="136" t="s">
        <v>225</v>
      </c>
      <c r="C5016" s="70">
        <v>45961</v>
      </c>
      <c r="D5016" s="120" t="str">
        <f>VLOOKUP(B5016,辅助信息!E:K,7,FALSE)</f>
        <v>JWDDCD2025092400210</v>
      </c>
      <c r="E5016" s="120" t="str">
        <f>VLOOKUP(F5016,辅助信息!A:B,2,FALSE)</f>
        <v>盘螺</v>
      </c>
      <c r="F5016" s="120" t="s">
        <v>40</v>
      </c>
      <c r="G5016" s="121">
        <v>35</v>
      </c>
      <c r="H5016" s="134"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IF(OR(M5016="",N5016&lt;&gt;""),"",MAX(M5016-TODAY(),0))</f>
        <v>0</v>
      </c>
      <c r="P5016" s="62">
        <f ca="1">IF(M5016="","",IF(N5016&lt;&gt;"",MAX(N5016-M5016,0),IF(TODAY()&gt;M5016,TODAY()-M5016,0)))</f>
        <v>7</v>
      </c>
      <c r="Q5016" s="29" t="str">
        <f>VLOOKUP(B5016,辅助信息!E:M,9,FALSE)</f>
        <v>ZTWM-CDGS-XS-2025-0156-五冶钢构-2025年九月第一批次钢筋采购合同(三圣乡项目)-中铁物贸成都公司</v>
      </c>
      <c r="R5016" s="29" t="str">
        <f>_xlfn._xlws.FILTER(辅助信息!D:D,辅助信息!E:E=B5016)</f>
        <v>五冶钢构龙泉东洪片区(70亩、85亩)住宅、商业及配套工程项目</v>
      </c>
    </row>
    <row r="5017" hidden="1" spans="2:18">
      <c r="B5017" s="135" t="s">
        <v>150</v>
      </c>
      <c r="C5017" s="70">
        <v>45958</v>
      </c>
      <c r="D5017" s="40" t="str">
        <f>VLOOKUP(B5017,辅助信息!E:K,7,FALSE)</f>
        <v>JWDDCD2025050800101</v>
      </c>
      <c r="E5017" s="40" t="str">
        <f>VLOOKUP(F5017,辅助信息!A:B,2,FALSE)</f>
        <v>盘螺</v>
      </c>
      <c r="F5017" s="40" t="s">
        <v>41</v>
      </c>
      <c r="G5017" s="36">
        <v>20</v>
      </c>
      <c r="H5017" s="134">
        <f>IF(SUMIFS('[1]2025年已发货'!$E:$E,'[1]2025年已发货'!$F:$F,C5017,'[1]2025年已发货'!$C:$C,F5017,'[1]2025年已发货'!$G:$G,I5017,'[1]2025年已发货'!$H:$H,J5017)=0,"未发货",SUMIFS('[1]2025年已发货'!$E:$E,'[1]2025年已发货'!$F:$F,C5017,'[1]2025年已发货'!$C:$C,F5017,'[1]2025年已发货'!$G:$G,I5017,'[1]2025年已发货'!$H:$H,J5017))</f>
        <v>20</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7</v>
      </c>
      <c r="Q5017" s="29" t="str">
        <f>VLOOKUP(B5017,辅助信息!E:M,9,FALSE)</f>
        <v>ZTWM-CDGS-XS-2025-0050-中铁科研院-宜宾泥溪项目</v>
      </c>
      <c r="R5017" s="29" t="str">
        <f>_xlfn._xlws.FILTER(辅助信息!D:D,辅助信息!E:E=B5017)</f>
        <v>中铁科研院宜宾泥溪项目</v>
      </c>
    </row>
    <row r="5018" hidden="1" spans="2:18">
      <c r="B5018" s="135" t="s">
        <v>150</v>
      </c>
      <c r="C5018" s="70">
        <v>45958</v>
      </c>
      <c r="D5018" s="40" t="str">
        <f>VLOOKUP(B5018,辅助信息!E:K,7,FALSE)</f>
        <v>JWDDCD2025050800101</v>
      </c>
      <c r="E5018" s="40" t="str">
        <f>VLOOKUP(F5018,辅助信息!A:B,2,FALSE)</f>
        <v>盘螺</v>
      </c>
      <c r="F5018" s="40" t="s">
        <v>26</v>
      </c>
      <c r="G5018" s="36">
        <v>40</v>
      </c>
      <c r="H5018" s="134">
        <f>IF(SUMIFS('[1]2025年已发货'!$E:$E,'[1]2025年已发货'!$F:$F,C5018,'[1]2025年已发货'!$C:$C,F5018,'[1]2025年已发货'!$G:$G,I5018,'[1]2025年已发货'!$H:$H,J5018)=0,"未发货",SUMIFS('[1]2025年已发货'!$E:$E,'[1]2025年已发货'!$F:$F,C5018,'[1]2025年已发货'!$C:$C,F5018,'[1]2025年已发货'!$G:$G,I5018,'[1]2025年已发货'!$H:$H,J5018))</f>
        <v>40</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7</v>
      </c>
      <c r="Q5018" s="29" t="str">
        <f>VLOOKUP(B5018,辅助信息!E:M,9,FALSE)</f>
        <v>ZTWM-CDGS-XS-2025-0050-中铁科研院-宜宾泥溪项目</v>
      </c>
      <c r="R5018" s="29" t="str">
        <f>_xlfn._xlws.FILTER(辅助信息!D:D,辅助信息!E:E=B5018)</f>
        <v>中铁科研院宜宾泥溪项目</v>
      </c>
    </row>
    <row r="5019" hidden="1" spans="2:18">
      <c r="B5019" s="135" t="s">
        <v>150</v>
      </c>
      <c r="C5019" s="70">
        <v>45958</v>
      </c>
      <c r="D5019" s="40" t="str">
        <f>VLOOKUP(B5019,辅助信息!E:K,7,FALSE)</f>
        <v>JWDDCD2025050800101</v>
      </c>
      <c r="E5019" s="40" t="str">
        <f>VLOOKUP(F5019,辅助信息!A:B,2,FALSE)</f>
        <v>螺纹钢</v>
      </c>
      <c r="F5019" s="40" t="s">
        <v>32</v>
      </c>
      <c r="G5019" s="36">
        <v>11</v>
      </c>
      <c r="H5019" s="134">
        <f>IF(SUMIFS('[1]2025年已发货'!$E:$E,'[1]2025年已发货'!$F:$F,C5019,'[1]2025年已发货'!$C:$C,F5019,'[1]2025年已发货'!$G:$G,I5019,'[1]2025年已发货'!$H:$H,J5019)=0,"未发货",SUMIFS('[1]2025年已发货'!$E:$E,'[1]2025年已发货'!$F:$F,C5019,'[1]2025年已发货'!$C:$C,F5019,'[1]2025年已发货'!$G:$G,I5019,'[1]2025年已发货'!$H:$H,J5019))</f>
        <v>11</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7</v>
      </c>
      <c r="Q5019" s="29" t="str">
        <f>VLOOKUP(B5019,辅助信息!E:M,9,FALSE)</f>
        <v>ZTWM-CDGS-XS-2025-0050-中铁科研院-宜宾泥溪项目</v>
      </c>
      <c r="R5019" s="29" t="str">
        <f>_xlfn._xlws.FILTER(辅助信息!D:D,辅助信息!E:E=B5019)</f>
        <v>中铁科研院宜宾泥溪项目</v>
      </c>
    </row>
    <row r="5020" hidden="1" spans="2:18">
      <c r="B5020" s="135" t="s">
        <v>224</v>
      </c>
      <c r="C5020" s="70">
        <v>45959</v>
      </c>
      <c r="D5020" s="40" t="str">
        <f>VLOOKUP(B5020,辅助信息!E:K,7,FALSE)</f>
        <v>JWDDCD2025092400188</v>
      </c>
      <c r="E5020" s="40" t="str">
        <f>VLOOKUP(F5020,辅助信息!A:B,2,FALSE)</f>
        <v>螺纹钢</v>
      </c>
      <c r="F5020" s="97" t="s">
        <v>27</v>
      </c>
      <c r="G5020" s="36">
        <v>35</v>
      </c>
      <c r="H5020" s="134">
        <v>35</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 t="shared" si="238"/>
        <v>0</v>
      </c>
      <c r="P5020" s="62">
        <f ca="1" t="shared" si="239"/>
        <v>7</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五冶钢构龙泉东洪片区(70亩、85亩)住宅、商业及配套工程项目</v>
      </c>
    </row>
    <row r="5021" hidden="1" spans="2:18">
      <c r="B5021" s="135" t="s">
        <v>224</v>
      </c>
      <c r="C5021" s="70">
        <v>45959</v>
      </c>
      <c r="D5021" s="40" t="str">
        <f>VLOOKUP(B5021,辅助信息!E:K,7,FALSE)</f>
        <v>JWDDCD2025092400188</v>
      </c>
      <c r="E5021" s="40" t="str">
        <f>VLOOKUP(F5021,辅助信息!A:B,2,FALSE)</f>
        <v>螺纹钢</v>
      </c>
      <c r="F5021" s="40" t="s">
        <v>27</v>
      </c>
      <c r="G5021" s="36">
        <v>10</v>
      </c>
      <c r="H5021" s="134">
        <v>10</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 t="shared" si="238"/>
        <v>0</v>
      </c>
      <c r="P5021" s="62">
        <f ca="1" t="shared" si="239"/>
        <v>7</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五冶钢构龙泉东洪片区(70亩、85亩)住宅、商业及配套工程项目</v>
      </c>
    </row>
    <row r="5022" hidden="1" spans="2:18">
      <c r="B5022" s="135" t="s">
        <v>224</v>
      </c>
      <c r="C5022" s="70">
        <v>45959</v>
      </c>
      <c r="D5022" s="40" t="str">
        <f>VLOOKUP(B5022,辅助信息!E:K,7,FALSE)</f>
        <v>JWDDCD2025092400188</v>
      </c>
      <c r="E5022" s="40" t="str">
        <f>VLOOKUP(F5022,辅助信息!A:B,2,FALSE)</f>
        <v>螺纹钢</v>
      </c>
      <c r="F5022" s="40" t="s">
        <v>19</v>
      </c>
      <c r="G5022" s="36">
        <v>10</v>
      </c>
      <c r="H5022" s="134">
        <f>IF(SUMIFS('[1]2025年已发货'!$E:$E,'[1]2025年已发货'!$F:$F,C5022,'[1]2025年已发货'!$C:$C,F5022,'[1]2025年已发货'!$G:$G,I5022,'[1]2025年已发货'!$H:$H,J5022)=0,"未发货",SUMIFS('[1]2025年已发货'!$E:$E,'[1]2025年已发货'!$F:$F,C5022,'[1]2025年已发货'!$C:$C,F5022,'[1]2025年已发货'!$G:$G,I5022,'[1]2025年已发货'!$H:$H,J5022))</f>
        <v>10</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 t="shared" si="238"/>
        <v>0</v>
      </c>
      <c r="P5022" s="62">
        <f ca="1" t="shared" si="239"/>
        <v>7</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五冶钢构龙泉东洪片区(70亩、85亩)住宅、商业及配套工程项目</v>
      </c>
    </row>
    <row r="5023" hidden="1" spans="2:18">
      <c r="B5023" s="135" t="s">
        <v>224</v>
      </c>
      <c r="C5023" s="70">
        <v>45959</v>
      </c>
      <c r="D5023" s="40" t="str">
        <f>VLOOKUP(B5023,辅助信息!E:K,7,FALSE)</f>
        <v>JWDDCD2025092400188</v>
      </c>
      <c r="E5023" s="40" t="str">
        <f>VLOOKUP(F5023,辅助信息!A:B,2,FALSE)</f>
        <v>螺纹钢</v>
      </c>
      <c r="F5023" s="40" t="s">
        <v>32</v>
      </c>
      <c r="G5023" s="36">
        <v>10</v>
      </c>
      <c r="H5023" s="134">
        <f>IF(SUMIFS('[1]2025年已发货'!$E:$E,'[1]2025年已发货'!$F:$F,C5023,'[1]2025年已发货'!$C:$C,F5023,'[1]2025年已发货'!$G:$G,I5023,'[1]2025年已发货'!$H:$H,J5023)=0,"未发货",SUMIFS('[1]2025年已发货'!$E:$E,'[1]2025年已发货'!$F:$F,C5023,'[1]2025年已发货'!$C:$C,F5023,'[1]2025年已发货'!$G:$G,I5023,'[1]2025年已发货'!$H:$H,J5023))</f>
        <v>10</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 t="shared" si="238"/>
        <v>0</v>
      </c>
      <c r="P5023" s="62">
        <f ca="1" t="shared" si="239"/>
        <v>7</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五冶钢构龙泉东洪片区(70亩、85亩)住宅、商业及配套工程项目</v>
      </c>
    </row>
    <row r="5024" hidden="1" spans="2:18">
      <c r="B5024" s="135" t="s">
        <v>224</v>
      </c>
      <c r="C5024" s="70">
        <v>45959</v>
      </c>
      <c r="D5024" s="40" t="str">
        <f>VLOOKUP(B5024,辅助信息!E:K,7,FALSE)</f>
        <v>JWDDCD2025092400188</v>
      </c>
      <c r="E5024" s="40" t="str">
        <f>VLOOKUP(F5024,辅助信息!A:B,2,FALSE)</f>
        <v>螺纹钢</v>
      </c>
      <c r="F5024" s="40" t="s">
        <v>30</v>
      </c>
      <c r="G5024" s="36">
        <v>10</v>
      </c>
      <c r="H5024" s="134">
        <f>IF(SUMIFS('[1]2025年已发货'!$E:$E,'[1]2025年已发货'!$F:$F,C5024,'[1]2025年已发货'!$C:$C,F5024,'[1]2025年已发货'!$G:$G,I5024,'[1]2025年已发货'!$H:$H,J5024)=0,"未发货",SUMIFS('[1]2025年已发货'!$E:$E,'[1]2025年已发货'!$F:$F,C5024,'[1]2025年已发货'!$C:$C,F5024,'[1]2025年已发货'!$G:$G,I5024,'[1]2025年已发货'!$H:$H,J5024))</f>
        <v>10</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 t="shared" si="238"/>
        <v>0</v>
      </c>
      <c r="P5024" s="62">
        <f ca="1" t="shared" si="239"/>
        <v>7</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五冶钢构龙泉东洪片区(70亩、85亩)住宅、商业及配套工程项目</v>
      </c>
    </row>
    <row r="5025" hidden="1" spans="2:18">
      <c r="B5025" s="135" t="s">
        <v>224</v>
      </c>
      <c r="C5025" s="70">
        <v>45959</v>
      </c>
      <c r="D5025" s="40" t="str">
        <f>VLOOKUP(B5025,辅助信息!E:K,7,FALSE)</f>
        <v>JWDDCD2025092400188</v>
      </c>
      <c r="E5025" s="40" t="str">
        <f>VLOOKUP(F5025,辅助信息!A:B,2,FALSE)</f>
        <v>螺纹钢</v>
      </c>
      <c r="F5025" s="40" t="s">
        <v>33</v>
      </c>
      <c r="G5025" s="36">
        <v>10</v>
      </c>
      <c r="H5025" s="134">
        <f>IF(SUMIFS('[1]2025年已发货'!$E:$E,'[1]2025年已发货'!$F:$F,C5025,'[1]2025年已发货'!$C:$C,F5025,'[1]2025年已发货'!$G:$G,I5025,'[1]2025年已发货'!$H:$H,J5025)=0,"未发货",SUMIFS('[1]2025年已发货'!$E:$E,'[1]2025年已发货'!$F:$F,C5025,'[1]2025年已发货'!$C:$C,F5025,'[1]2025年已发货'!$G:$G,I5025,'[1]2025年已发货'!$H:$H,J5025))</f>
        <v>10</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 t="shared" si="238"/>
        <v>0</v>
      </c>
      <c r="P5025" s="62">
        <f ca="1" t="shared" si="239"/>
        <v>7</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五冶钢构龙泉东洪片区(70亩、85亩)住宅、商业及配套工程项目</v>
      </c>
    </row>
    <row r="5026" hidden="1" spans="2:18">
      <c r="B5026" s="135" t="s">
        <v>224</v>
      </c>
      <c r="C5026" s="70">
        <v>45959</v>
      </c>
      <c r="D5026" s="40" t="str">
        <f>VLOOKUP(B5026,辅助信息!E:K,7,FALSE)</f>
        <v>JWDDCD2025092400188</v>
      </c>
      <c r="E5026" s="40" t="str">
        <f>VLOOKUP(F5026,辅助信息!A:B,2,FALSE)</f>
        <v>螺纹钢</v>
      </c>
      <c r="F5026" s="40" t="s">
        <v>28</v>
      </c>
      <c r="G5026" s="36">
        <v>10</v>
      </c>
      <c r="H5026" s="134">
        <f>IF(SUMIFS('[1]2025年已发货'!$E:$E,'[1]2025年已发货'!$F:$F,C5026,'[1]2025年已发货'!$C:$C,F5026,'[1]2025年已发货'!$G:$G,I5026,'[1]2025年已发货'!$H:$H,J5026)=0,"未发货",SUMIFS('[1]2025年已发货'!$E:$E,'[1]2025年已发货'!$F:$F,C5026,'[1]2025年已发货'!$C:$C,F5026,'[1]2025年已发货'!$G:$G,I5026,'[1]2025年已发货'!$H:$H,J5026))</f>
        <v>10</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 t="shared" si="238"/>
        <v>0</v>
      </c>
      <c r="P5026" s="62">
        <f ca="1" t="shared" si="239"/>
        <v>7</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五冶钢构龙泉东洪片区(70亩、85亩)住宅、商业及配套工程项目</v>
      </c>
    </row>
    <row r="5027" hidden="1" spans="2:18">
      <c r="B5027" s="135" t="s">
        <v>224</v>
      </c>
      <c r="C5027" s="70">
        <v>45959</v>
      </c>
      <c r="D5027" s="40" t="str">
        <f>VLOOKUP(B5027,辅助信息!E:K,7,FALSE)</f>
        <v>JWDDCD2025092400188</v>
      </c>
      <c r="E5027" s="40" t="str">
        <f>VLOOKUP(F5027,辅助信息!A:B,2,FALSE)</f>
        <v>螺纹钢</v>
      </c>
      <c r="F5027" s="40" t="s">
        <v>18</v>
      </c>
      <c r="G5027" s="36">
        <v>10</v>
      </c>
      <c r="H5027" s="134">
        <f>IF(SUMIFS('[1]2025年已发货'!$E:$E,'[1]2025年已发货'!$F:$F,C5027,'[1]2025年已发货'!$C:$C,F5027,'[1]2025年已发货'!$G:$G,I5027,'[1]2025年已发货'!$H:$H,J5027)=0,"未发货",SUMIFS('[1]2025年已发货'!$E:$E,'[1]2025年已发货'!$F:$F,C5027,'[1]2025年已发货'!$C:$C,F5027,'[1]2025年已发货'!$G:$G,I5027,'[1]2025年已发货'!$H:$H,J5027))</f>
        <v>10</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 t="shared" si="238"/>
        <v>0</v>
      </c>
      <c r="P5027" s="62">
        <f ca="1" t="shared" si="239"/>
        <v>7</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五冶钢构龙泉东洪片区(70亩、85亩)住宅、商业及配套工程项目</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 t="shared" ref="O5028:O5091" si="240">IF(OR(M5028="",N5028&lt;&gt;""),"",MAX(M5028-TODAY(),0))</f>
        <v>0</v>
      </c>
      <c r="P5028" s="62">
        <f ca="1" t="shared" ref="P5028:P5091" si="241">IF(M5028="","",IF(N5028&lt;&gt;"",MAX(N5028-M5028,0),IF(TODAY()&gt;M5028,TODAY()-M5028,0)))</f>
        <v>7</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 t="shared" si="240"/>
        <v>0</v>
      </c>
      <c r="P5029" s="62">
        <f ca="1" t="shared" si="241"/>
        <v>7</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 t="shared" si="240"/>
        <v>0</v>
      </c>
      <c r="P5030" s="62">
        <f ca="1" t="shared" si="241"/>
        <v>7</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 t="shared" si="240"/>
        <v>0</v>
      </c>
      <c r="P5031" s="62">
        <f ca="1" t="shared" si="241"/>
        <v>7</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 t="shared" si="240"/>
        <v>0</v>
      </c>
      <c r="P5032" s="62">
        <f ca="1" t="shared" si="241"/>
        <v>7</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 t="shared" si="240"/>
        <v>0</v>
      </c>
      <c r="P5033" s="62">
        <f ca="1" t="shared" si="241"/>
        <v>7</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 t="shared" si="240"/>
        <v>0</v>
      </c>
      <c r="P5034" s="62">
        <f ca="1" t="shared" si="241"/>
        <v>7</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 t="shared" si="240"/>
        <v>0</v>
      </c>
      <c r="P5035" s="62">
        <f ca="1" t="shared" si="241"/>
        <v>7</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 t="shared" si="240"/>
        <v>0</v>
      </c>
      <c r="P5036" s="62">
        <f ca="1" t="shared" si="241"/>
        <v>5</v>
      </c>
      <c r="Q5036" s="29" t="str">
        <f>VLOOKUP(B5036,辅助信息!E:M,9,FALSE)</f>
        <v>ZTWM-CDGS-XS-2025-0073-五冶天府-成都怡心湖片区及龙泉驿医院等项目</v>
      </c>
      <c r="R5036" s="29" t="str">
        <f>_xlfn._xlws.FILTER(辅助信息!D:D,辅助信息!E:E=B5036)</f>
        <v>五冶建设成都盐道街中学初中部改扩建工程</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 t="shared" si="240"/>
        <v>0</v>
      </c>
      <c r="P5037" s="62">
        <f ca="1" t="shared" si="241"/>
        <v>5</v>
      </c>
      <c r="Q5037" s="29" t="str">
        <f>VLOOKUP(B5037,辅助信息!E:M,9,FALSE)</f>
        <v>ZTWM-CDGS-XS-2025-0073-五冶天府-成都怡心湖片区及龙泉驿医院等项目</v>
      </c>
      <c r="R5037" s="29" t="str">
        <f>_xlfn._xlws.FILTER(辅助信息!D:D,辅助信息!E:E=B5037)</f>
        <v>五冶建设成都盐道街中学初中部改扩建工程</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 t="shared" si="240"/>
        <v>0</v>
      </c>
      <c r="P5038" s="62">
        <f ca="1" t="shared" si="241"/>
        <v>5</v>
      </c>
      <c r="Q5038" s="29" t="str">
        <f>VLOOKUP(B5038,辅助信息!E:M,9,FALSE)</f>
        <v>ZTWM-CDGS-XS-2025-0073-五冶天府-成都怡心湖片区及龙泉驿医院等项目</v>
      </c>
      <c r="R5038" s="29" t="str">
        <f>_xlfn._xlws.FILTER(辅助信息!D:D,辅助信息!E:E=B5038)</f>
        <v>五冶建设成都盐道街中学初中部改扩建工程</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 t="shared" si="240"/>
        <v>0</v>
      </c>
      <c r="P5039" s="62">
        <f ca="1" t="shared" si="241"/>
        <v>5</v>
      </c>
      <c r="Q5039" s="29" t="str">
        <f>VLOOKUP(B5039,辅助信息!E:M,9,FALSE)</f>
        <v>ZTWM-CDGS-XS-2025-0073-五冶天府-成都怡心湖片区及龙泉驿医院等项目</v>
      </c>
      <c r="R5039" s="29" t="str">
        <f>_xlfn._xlws.FILTER(辅助信息!D:D,辅助信息!E:E=B5039)</f>
        <v>五冶建设成都盐道街中学初中部改扩建工程</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 t="shared" si="240"/>
        <v>0</v>
      </c>
      <c r="P5040" s="62">
        <f ca="1" t="shared" si="241"/>
        <v>5</v>
      </c>
      <c r="Q5040" s="29" t="str">
        <f>VLOOKUP(B5040,辅助信息!E:M,9,FALSE)</f>
        <v>ZTWM-CDGS-XS-2025-0073-五冶天府-成都怡心湖片区及龙泉驿医院等项目</v>
      </c>
      <c r="R5040" s="29" t="str">
        <f>_xlfn._xlws.FILTER(辅助信息!D:D,辅助信息!E:E=B5040)</f>
        <v>五冶建设成都盐道街中学初中部改扩建工程</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 t="shared" si="240"/>
        <v>0</v>
      </c>
      <c r="P5041" s="62">
        <f ca="1" t="shared" si="241"/>
        <v>4</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 t="shared" si="240"/>
        <v>0</v>
      </c>
      <c r="P5042" s="62">
        <f ca="1" t="shared" si="241"/>
        <v>4</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 t="shared" si="240"/>
        <v>0</v>
      </c>
      <c r="P5043" s="62">
        <f ca="1" t="shared" si="241"/>
        <v>4</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 t="shared" si="240"/>
        <v>0</v>
      </c>
      <c r="P5044" s="62">
        <f ca="1" t="shared" si="241"/>
        <v>4</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 t="shared" si="240"/>
        <v>0</v>
      </c>
      <c r="P5045" s="62">
        <f ca="1" t="shared" si="241"/>
        <v>4</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 t="shared" si="240"/>
        <v>0</v>
      </c>
      <c r="P5046" s="62">
        <f ca="1" t="shared" si="241"/>
        <v>4</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45961</v>
      </c>
      <c r="D5047" s="40" t="str">
        <f>VLOOKUP(B5047,辅助信息!E:K,7,FALSE)</f>
        <v>JWDDCD2025052800131</v>
      </c>
      <c r="E5047" s="40" t="str">
        <f>VLOOKUP(F5047,辅助信息!A:B,2,FALSE)</f>
        <v>盘螺</v>
      </c>
      <c r="F5047" s="40" t="s">
        <v>40</v>
      </c>
      <c r="G5047" s="36">
        <v>30</v>
      </c>
      <c r="H5047" s="134"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IF(OR(M5047="",N5047&lt;&gt;""),"",MAX(M5047-TODAY(),0))</f>
        <v>0</v>
      </c>
      <c r="P5047" s="62">
        <f ca="1">IF(M5047="","",IF(N5047&lt;&gt;"",MAX(N5047-M5047,0),IF(TODAY()&gt;M5047,TODAY()-M5047,0)))</f>
        <v>4</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45961</v>
      </c>
      <c r="D5048" s="40" t="str">
        <f>VLOOKUP(B5048,辅助信息!E:K,7,FALSE)</f>
        <v>JWDDCD2025052800131</v>
      </c>
      <c r="E5048" s="40" t="str">
        <f>VLOOKUP(F5048,辅助信息!A:B,2,FALSE)</f>
        <v>盘螺</v>
      </c>
      <c r="F5048" s="40" t="s">
        <v>41</v>
      </c>
      <c r="G5048" s="36">
        <v>15</v>
      </c>
      <c r="H5048" s="134"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IF(OR(M5048="",N5048&lt;&gt;""),"",MAX(M5048-TODAY(),0))</f>
        <v>0</v>
      </c>
      <c r="P5048" s="62">
        <f ca="1">IF(M5048="","",IF(N5048&lt;&gt;"",MAX(N5048-M5048,0),IF(TODAY()&gt;M5048,TODAY()-M5048,0)))</f>
        <v>4</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45961</v>
      </c>
      <c r="D5049" s="40" t="str">
        <f>VLOOKUP(B5049,辅助信息!E:K,7,FALSE)</f>
        <v>JWDDCD2025052800131</v>
      </c>
      <c r="E5049" s="40" t="str">
        <f>VLOOKUP(F5049,辅助信息!A:B,2,FALSE)</f>
        <v>螺纹钢</v>
      </c>
      <c r="F5049" s="40" t="s">
        <v>33</v>
      </c>
      <c r="G5049" s="36">
        <v>6</v>
      </c>
      <c r="H5049" s="134"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IF(OR(M5049="",N5049&lt;&gt;""),"",MAX(M5049-TODAY(),0))</f>
        <v>0</v>
      </c>
      <c r="P5049" s="62">
        <f ca="1">IF(M5049="","",IF(N5049&lt;&gt;"",MAX(N5049-M5049,0),IF(TODAY()&gt;M5049,TODAY()-M5049,0)))</f>
        <v>4</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 t="shared" si="240"/>
        <v>0</v>
      </c>
      <c r="P5050" s="62">
        <f ca="1" t="shared" si="241"/>
        <v>4</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 t="shared" si="240"/>
        <v>0</v>
      </c>
      <c r="P5051" s="62">
        <f ca="1" t="shared" si="241"/>
        <v>4</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 t="shared" si="240"/>
        <v>0</v>
      </c>
      <c r="P5052" s="62">
        <f ca="1" t="shared" si="241"/>
        <v>4</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 t="shared" si="240"/>
        <v>0</v>
      </c>
      <c r="P5053" s="62">
        <f ca="1" t="shared" si="241"/>
        <v>4</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 t="shared" si="240"/>
        <v>0</v>
      </c>
      <c r="P5054" s="62">
        <f ca="1" t="shared" si="241"/>
        <v>4</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 t="shared" si="240"/>
        <v>0</v>
      </c>
      <c r="P5055" s="62">
        <f ca="1" t="shared" si="241"/>
        <v>4</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 t="shared" si="240"/>
        <v>0</v>
      </c>
      <c r="P5056" s="62">
        <f ca="1" t="shared" si="241"/>
        <v>4</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 t="shared" si="240"/>
        <v>0</v>
      </c>
      <c r="P5057" s="62">
        <f ca="1" t="shared" si="241"/>
        <v>4</v>
      </c>
      <c r="Q5057" s="29" t="str">
        <f>VLOOKUP(B5057,辅助信息!E:M,9,FALSE)</f>
        <v>ZTWM-CDGS-XS-2025-0073-五冶天府-成都怡心湖片区及龙泉驿医院等项目</v>
      </c>
      <c r="R5057" s="29" t="str">
        <f>_xlfn._xlws.FILTER(辅助信息!D:D,辅助信息!E:E=B5057)</f>
        <v>五冶建设扩建艺体中学二期工程</v>
      </c>
    </row>
    <row r="5058" hidden="1" spans="2:18">
      <c r="B5058" s="135" t="s">
        <v>194</v>
      </c>
      <c r="C5058" s="70">
        <v>45958</v>
      </c>
      <c r="D5058" s="40" t="str">
        <f>VLOOKUP(B5058,辅助信息!E:K,7,FALSE)</f>
        <v>JWDD2025071500089</v>
      </c>
      <c r="E5058" s="40" t="str">
        <f>VLOOKUP(F5058,辅助信息!A:B,2,FALSE)</f>
        <v>盘螺</v>
      </c>
      <c r="F5058" s="40" t="s">
        <v>40</v>
      </c>
      <c r="G5058" s="36">
        <v>35</v>
      </c>
      <c r="H5058" s="134">
        <f>IF(SUMIFS('[1]2025年已发货'!$E:$E,'[1]2025年已发货'!$F:$F,C5058,'[1]2025年已发货'!$C:$C,F5058,'[1]2025年已发货'!$G:$G,I5058,'[1]2025年已发货'!$H:$H,J5058)=0,"未发货",SUMIFS('[1]2025年已发货'!$E:$E,'[1]2025年已发货'!$F:$F,C5058,'[1]2025年已发货'!$C:$C,F5058,'[1]2025年已发货'!$G:$G,I5058,'[1]2025年已发货'!$H:$H,J5058))</f>
        <v>35</v>
      </c>
      <c r="I5058" s="39" t="str">
        <f>VLOOKUP(B5058,辅助信息!E:I,3,FALSE)</f>
        <v>(宜宾兴港三江新区长江工业园保障性租赁住房建设项目-土建)四川省宜宾市翠屏区永善路南段宜宾市三江新区长江工业园区</v>
      </c>
      <c r="J5058" s="40" t="str">
        <f>VLOOKUP(B5058,辅助信息!E:I,4,FALSE)</f>
        <v>赵元虎</v>
      </c>
      <c r="K5058" s="40">
        <f>VLOOKUP(J5058,辅助信息!H:I,2,FALSE)</f>
        <v>13684167136</v>
      </c>
      <c r="L5058" s="109" t="str">
        <f>VLOOKUP(B5058,辅助信息!E:J,6,FALSE)</f>
        <v>现场要求调度统一联系指定收货人，不单独发司机位置。锈货不收，装货前联系收货人核实到场规格,没提前告知进场规格现场不给予接收</v>
      </c>
      <c r="M5058" s="91">
        <v>45957</v>
      </c>
      <c r="O5058" s="62">
        <f ca="1" t="shared" si="240"/>
        <v>0</v>
      </c>
      <c r="P5058" s="62">
        <f ca="1" t="shared" si="241"/>
        <v>4</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hidden="1" spans="2:18">
      <c r="B5059" s="135" t="s">
        <v>194</v>
      </c>
      <c r="C5059" s="70">
        <v>45958</v>
      </c>
      <c r="D5059" s="40" t="str">
        <f>VLOOKUP(B5059,辅助信息!E:K,7,FALSE)</f>
        <v>JWDD2025071500089</v>
      </c>
      <c r="E5059" s="40" t="str">
        <f>VLOOKUP(F5059,辅助信息!A:B,2,FALSE)</f>
        <v>螺纹钢</v>
      </c>
      <c r="F5059" s="40" t="s">
        <v>27</v>
      </c>
      <c r="G5059" s="36">
        <v>10</v>
      </c>
      <c r="H5059" s="134">
        <f>IF(SUMIFS('[1]2025年已发货'!$E:$E,'[1]2025年已发货'!$F:$F,C5059,'[1]2025年已发货'!$C:$C,F5059,'[1]2025年已发货'!$G:$G,I5059,'[1]2025年已发货'!$H:$H,J5059)=0,"未发货",SUMIFS('[1]2025年已发货'!$E:$E,'[1]2025年已发货'!$F:$F,C5059,'[1]2025年已发货'!$C:$C,F5059,'[1]2025年已发货'!$G:$G,I5059,'[1]2025年已发货'!$H:$H,J5059))</f>
        <v>10</v>
      </c>
      <c r="I5059" s="39" t="str">
        <f>VLOOKUP(B5059,辅助信息!E:I,3,FALSE)</f>
        <v>(宜宾兴港三江新区长江工业园保障性租赁住房建设项目-土建)四川省宜宾市翠屏区永善路南段宜宾市三江新区长江工业园区</v>
      </c>
      <c r="J5059" s="40" t="str">
        <f>VLOOKUP(B5059,辅助信息!E:I,4,FALSE)</f>
        <v>赵元虎</v>
      </c>
      <c r="K5059" s="40">
        <f>VLOOKUP(J5059,辅助信息!H:I,2,FALSE)</f>
        <v>13684167136</v>
      </c>
      <c r="L5059" s="109" t="str">
        <f>VLOOKUP(B5059,辅助信息!E:J,6,FALSE)</f>
        <v>现场要求调度统一联系指定收货人，不单独发司机位置。锈货不收，装货前联系收货人核实到场规格,没提前告知进场规格现场不给予接收</v>
      </c>
      <c r="M5059" s="91">
        <v>45957</v>
      </c>
      <c r="O5059" s="62">
        <f ca="1" t="shared" si="240"/>
        <v>0</v>
      </c>
      <c r="P5059" s="62">
        <f ca="1" t="shared" si="241"/>
        <v>4</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hidden="1" spans="2:18">
      <c r="B5060" s="135" t="s">
        <v>194</v>
      </c>
      <c r="C5060" s="70">
        <v>45958</v>
      </c>
      <c r="D5060" s="40" t="str">
        <f>VLOOKUP(B5060,辅助信息!E:K,7,FALSE)</f>
        <v>JWDD2025071500089</v>
      </c>
      <c r="E5060" s="40" t="str">
        <f>VLOOKUP(F5060,辅助信息!A:B,2,FALSE)</f>
        <v>螺纹钢</v>
      </c>
      <c r="F5060" s="40" t="s">
        <v>32</v>
      </c>
      <c r="G5060" s="36">
        <v>35</v>
      </c>
      <c r="H5060" s="134">
        <f>IF(SUMIFS('[1]2025年已发货'!$E:$E,'[1]2025年已发货'!$F:$F,C5060,'[1]2025年已发货'!$C:$C,F5060,'[1]2025年已发货'!$G:$G,I5060,'[1]2025年已发货'!$H:$H,J5060)=0,"未发货",SUMIFS('[1]2025年已发货'!$E:$E,'[1]2025年已发货'!$F:$F,C5060,'[1]2025年已发货'!$C:$C,F5060,'[1]2025年已发货'!$G:$G,I5060,'[1]2025年已发货'!$H:$H,J5060))</f>
        <v>35</v>
      </c>
      <c r="I5060" s="39" t="str">
        <f>VLOOKUP(B5060,辅助信息!E:I,3,FALSE)</f>
        <v>(宜宾兴港三江新区长江工业园保障性租赁住房建设项目-土建)四川省宜宾市翠屏区永善路南段宜宾市三江新区长江工业园区</v>
      </c>
      <c r="J5060" s="40" t="str">
        <f>VLOOKUP(B5060,辅助信息!E:I,4,FALSE)</f>
        <v>赵元虎</v>
      </c>
      <c r="K5060" s="40">
        <f>VLOOKUP(J5060,辅助信息!H:I,2,FALSE)</f>
        <v>13684167136</v>
      </c>
      <c r="L5060" s="109" t="str">
        <f>VLOOKUP(B5060,辅助信息!E:J,6,FALSE)</f>
        <v>现场要求调度统一联系指定收货人，不单独发司机位置。锈货不收，装货前联系收货人核实到场规格,没提前告知进场规格现场不给予接收</v>
      </c>
      <c r="M5060" s="91">
        <v>45957</v>
      </c>
      <c r="O5060" s="62">
        <f ca="1" t="shared" si="240"/>
        <v>0</v>
      </c>
      <c r="P5060" s="62">
        <f ca="1" t="shared" si="241"/>
        <v>4</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hidden="1" spans="2:18">
      <c r="B5061" s="135" t="s">
        <v>194</v>
      </c>
      <c r="C5061" s="70">
        <v>45958</v>
      </c>
      <c r="D5061" s="40" t="str">
        <f>VLOOKUP(B5061,辅助信息!E:K,7,FALSE)</f>
        <v>JWDD2025071500089</v>
      </c>
      <c r="E5061" s="40" t="str">
        <f>VLOOKUP(F5061,辅助信息!A:B,2,FALSE)</f>
        <v>螺纹钢</v>
      </c>
      <c r="F5061" s="40" t="s">
        <v>33</v>
      </c>
      <c r="G5061" s="36">
        <v>5</v>
      </c>
      <c r="H5061" s="134">
        <f>IF(SUMIFS('[1]2025年已发货'!$E:$E,'[1]2025年已发货'!$F:$F,C5061,'[1]2025年已发货'!$C:$C,F5061,'[1]2025年已发货'!$G:$G,I5061,'[1]2025年已发货'!$H:$H,J5061)=0,"未发货",SUMIFS('[1]2025年已发货'!$E:$E,'[1]2025年已发货'!$F:$F,C5061,'[1]2025年已发货'!$C:$C,F5061,'[1]2025年已发货'!$G:$G,I5061,'[1]2025年已发货'!$H:$H,J5061))</f>
        <v>5</v>
      </c>
      <c r="I5061" s="39" t="str">
        <f>VLOOKUP(B5061,辅助信息!E:I,3,FALSE)</f>
        <v>(宜宾兴港三江新区长江工业园保障性租赁住房建设项目-土建)四川省宜宾市翠屏区永善路南段宜宾市三江新区长江工业园区</v>
      </c>
      <c r="J5061" s="40" t="str">
        <f>VLOOKUP(B5061,辅助信息!E:I,4,FALSE)</f>
        <v>赵元虎</v>
      </c>
      <c r="K5061" s="40">
        <f>VLOOKUP(J5061,辅助信息!H:I,2,FALSE)</f>
        <v>13684167136</v>
      </c>
      <c r="L5061" s="109" t="str">
        <f>VLOOKUP(B5061,辅助信息!E:J,6,FALSE)</f>
        <v>现场要求调度统一联系指定收货人，不单独发司机位置。锈货不收，装货前联系收货人核实到场规格,没提前告知进场规格现场不给予接收</v>
      </c>
      <c r="M5061" s="91">
        <v>45957</v>
      </c>
      <c r="O5061" s="62">
        <f ca="1" t="shared" si="240"/>
        <v>0</v>
      </c>
      <c r="P5061" s="62">
        <f ca="1" t="shared" si="241"/>
        <v>4</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hidden="1" spans="2:18">
      <c r="B5062" s="135" t="s">
        <v>194</v>
      </c>
      <c r="C5062" s="70">
        <v>45958</v>
      </c>
      <c r="D5062" s="40" t="str">
        <f>VLOOKUP(B5062,辅助信息!E:K,7,FALSE)</f>
        <v>JWDD2025071500089</v>
      </c>
      <c r="E5062" s="40" t="str">
        <f>VLOOKUP(F5062,辅助信息!A:B,2,FALSE)</f>
        <v>螺纹钢</v>
      </c>
      <c r="F5062" s="40" t="s">
        <v>28</v>
      </c>
      <c r="G5062" s="36">
        <v>10</v>
      </c>
      <c r="H5062" s="134">
        <f>IF(SUMIFS('[1]2025年已发货'!$E:$E,'[1]2025年已发货'!$F:$F,C5062,'[1]2025年已发货'!$C:$C,F5062,'[1]2025年已发货'!$G:$G,I5062,'[1]2025年已发货'!$H:$H,J5062)=0,"未发货",SUMIFS('[1]2025年已发货'!$E:$E,'[1]2025年已发货'!$F:$F,C5062,'[1]2025年已发货'!$C:$C,F5062,'[1]2025年已发货'!$G:$G,I5062,'[1]2025年已发货'!$H:$H,J5062))</f>
        <v>10</v>
      </c>
      <c r="I5062" s="39" t="str">
        <f>VLOOKUP(B5062,辅助信息!E:I,3,FALSE)</f>
        <v>(宜宾兴港三江新区长江工业园保障性租赁住房建设项目-土建)四川省宜宾市翠屏区永善路南段宜宾市三江新区长江工业园区</v>
      </c>
      <c r="J5062" s="40" t="str">
        <f>VLOOKUP(B5062,辅助信息!E:I,4,FALSE)</f>
        <v>赵元虎</v>
      </c>
      <c r="K5062" s="40">
        <f>VLOOKUP(J5062,辅助信息!H:I,2,FALSE)</f>
        <v>13684167136</v>
      </c>
      <c r="L5062" s="109" t="str">
        <f>VLOOKUP(B5062,辅助信息!E:J,6,FALSE)</f>
        <v>现场要求调度统一联系指定收货人，不单独发司机位置。锈货不收，装货前联系收货人核实到场规格,没提前告知进场规格现场不给予接收</v>
      </c>
      <c r="M5062" s="91">
        <v>45957</v>
      </c>
      <c r="O5062" s="62">
        <f ca="1" t="shared" si="240"/>
        <v>0</v>
      </c>
      <c r="P5062" s="62">
        <f ca="1" t="shared" si="241"/>
        <v>4</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hidden="1" spans="2:18">
      <c r="B5063" s="135" t="s">
        <v>194</v>
      </c>
      <c r="C5063" s="70">
        <v>45958</v>
      </c>
      <c r="D5063" s="40" t="str">
        <f>VLOOKUP(B5063,辅助信息!E:K,7,FALSE)</f>
        <v>JWDD2025071500089</v>
      </c>
      <c r="E5063" s="40" t="str">
        <f>VLOOKUP(F5063,辅助信息!A:B,2,FALSE)</f>
        <v>螺纹钢</v>
      </c>
      <c r="F5063" s="40" t="s">
        <v>18</v>
      </c>
      <c r="G5063" s="36">
        <v>10</v>
      </c>
      <c r="H5063" s="134">
        <f>IF(SUMIFS('[1]2025年已发货'!$E:$E,'[1]2025年已发货'!$F:$F,C5063,'[1]2025年已发货'!$C:$C,F5063,'[1]2025年已发货'!$G:$G,I5063,'[1]2025年已发货'!$H:$H,J5063)=0,"未发货",SUMIFS('[1]2025年已发货'!$E:$E,'[1]2025年已发货'!$F:$F,C5063,'[1]2025年已发货'!$C:$C,F5063,'[1]2025年已发货'!$G:$G,I5063,'[1]2025年已发货'!$H:$H,J5063))</f>
        <v>10</v>
      </c>
      <c r="I5063" s="39" t="str">
        <f>VLOOKUP(B5063,辅助信息!E:I,3,FALSE)</f>
        <v>(宜宾兴港三江新区长江工业园保障性租赁住房建设项目-土建)四川省宜宾市翠屏区永善路南段宜宾市三江新区长江工业园区</v>
      </c>
      <c r="J5063" s="40" t="str">
        <f>VLOOKUP(B5063,辅助信息!E:I,4,FALSE)</f>
        <v>赵元虎</v>
      </c>
      <c r="K5063" s="40">
        <f>VLOOKUP(J5063,辅助信息!H:I,2,FALSE)</f>
        <v>13684167136</v>
      </c>
      <c r="L5063" s="109" t="str">
        <f>VLOOKUP(B5063,辅助信息!E:J,6,FALSE)</f>
        <v>现场要求调度统一联系指定收货人，不单独发司机位置。锈货不收，装货前联系收货人核实到场规格,没提前告知进场规格现场不给予接收</v>
      </c>
      <c r="M5063" s="91">
        <v>45957</v>
      </c>
      <c r="O5063" s="62">
        <f ca="1" t="shared" si="240"/>
        <v>0</v>
      </c>
      <c r="P5063" s="62">
        <f ca="1" t="shared" si="241"/>
        <v>4</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row r="5064" hidden="1" spans="2:18">
      <c r="B5064" s="135" t="s">
        <v>231</v>
      </c>
      <c r="C5064" s="70">
        <v>45959</v>
      </c>
      <c r="D5064" s="40" t="str">
        <f>VLOOKUP(B5064,辅助信息!E:K,7,FALSE)</f>
        <v>JWDDCD2025102100481</v>
      </c>
      <c r="E5064" s="40" t="str">
        <f>VLOOKUP(F5064,辅助信息!A:B,2,FALSE)</f>
        <v>盘螺</v>
      </c>
      <c r="F5064" s="40" t="s">
        <v>26</v>
      </c>
      <c r="G5064" s="36">
        <v>4</v>
      </c>
      <c r="H5064" s="134">
        <f>IF(SUMIFS('[1]2025年已发货'!$E:$E,'[1]2025年已发货'!$F:$F,C5064,'[1]2025年已发货'!$C:$C,F5064,'[1]2025年已发货'!$G:$G,I5064,'[1]2025年已发货'!$H:$H,J5064)=0,"未发货",SUMIFS('[1]2025年已发货'!$E:$E,'[1]2025年已发货'!$F:$F,C5064,'[1]2025年已发货'!$C:$C,F5064,'[1]2025年已发货'!$G:$G,I5064,'[1]2025年已发货'!$H:$H,J5064))</f>
        <v>4</v>
      </c>
      <c r="I5064" s="39" t="str">
        <f>VLOOKUP(B5064,辅助信息!E:I,3,FALSE)</f>
        <v>(五冶建设成都盐道街中学初中部改扩建工程-一标)四川省成都市锦江区春熙路街道盐道街4号（盐道街中学初中部）</v>
      </c>
      <c r="J5064" s="40" t="str">
        <f>VLOOKUP(B5064,辅助信息!E:I,4,FALSE)</f>
        <v>谢鑫</v>
      </c>
      <c r="K5064" s="40">
        <f>VLOOKUP(J5064,辅助信息!H:I,2,FALSE)</f>
        <v>18228465067</v>
      </c>
      <c r="L5064" s="109" t="str">
        <f>VLOOKUP(B5064,辅助信息!E:J,6,FALSE)</f>
        <v>联系实际收货人（易前刚18228465067）五冶建设送货单,6份材质书,锈货不收，装货前联系收货人核实到场规格,没提前告知进场规格现场不给予接收</v>
      </c>
      <c r="M5064" s="91">
        <v>45957</v>
      </c>
      <c r="O5064" s="62">
        <f ca="1" t="shared" si="240"/>
        <v>0</v>
      </c>
      <c r="P5064" s="62">
        <f ca="1" t="shared" si="241"/>
        <v>4</v>
      </c>
      <c r="Q5064" s="29" t="str">
        <f>VLOOKUP(B5064,辅助信息!E:M,9,FALSE)</f>
        <v>ZTWM-CDGS-XS-2025-0073-五冶天府-成都怡心湖片区及龙泉驿医院等项目</v>
      </c>
      <c r="R5064" s="29" t="str">
        <f>_xlfn._xlws.FILTER(辅助信息!D:D,辅助信息!E:E=B5064)</f>
        <v>五冶建设成都盐道街中学初中部改扩建工程</v>
      </c>
    </row>
    <row r="5065" hidden="1" spans="2:18">
      <c r="B5065" s="135" t="s">
        <v>231</v>
      </c>
      <c r="C5065" s="70">
        <v>45959</v>
      </c>
      <c r="D5065" s="40" t="str">
        <f>VLOOKUP(B5065,辅助信息!E:K,7,FALSE)</f>
        <v>JWDDCD2025102100481</v>
      </c>
      <c r="E5065" s="40" t="str">
        <f>VLOOKUP(F5065,辅助信息!A:B,2,FALSE)</f>
        <v>螺纹钢</v>
      </c>
      <c r="F5065" s="40" t="s">
        <v>19</v>
      </c>
      <c r="G5065" s="36">
        <v>10</v>
      </c>
      <c r="H5065" s="134">
        <f>IF(SUMIFS('[1]2025年已发货'!$E:$E,'[1]2025年已发货'!$F:$F,C5065,'[1]2025年已发货'!$C:$C,F5065,'[1]2025年已发货'!$G:$G,I5065,'[1]2025年已发货'!$H:$H,J5065)=0,"未发货",SUMIFS('[1]2025年已发货'!$E:$E,'[1]2025年已发货'!$F:$F,C5065,'[1]2025年已发货'!$C:$C,F5065,'[1]2025年已发货'!$G:$G,I5065,'[1]2025年已发货'!$H:$H,J5065))</f>
        <v>10</v>
      </c>
      <c r="I5065" s="39" t="str">
        <f>VLOOKUP(B5065,辅助信息!E:I,3,FALSE)</f>
        <v>(五冶建设成都盐道街中学初中部改扩建工程-一标)四川省成都市锦江区春熙路街道盐道街4号（盐道街中学初中部）</v>
      </c>
      <c r="J5065" s="40" t="str">
        <f>VLOOKUP(B5065,辅助信息!E:I,4,FALSE)</f>
        <v>谢鑫</v>
      </c>
      <c r="K5065" s="40">
        <f>VLOOKUP(J5065,辅助信息!H:I,2,FALSE)</f>
        <v>18228465067</v>
      </c>
      <c r="L5065" s="109" t="str">
        <f>VLOOKUP(B5065,辅助信息!E:J,6,FALSE)</f>
        <v>联系实际收货人（易前刚18228465067）五冶建设送货单,6份材质书,锈货不收，装货前联系收货人核实到场规格,没提前告知进场规格现场不给予接收</v>
      </c>
      <c r="M5065" s="91">
        <v>45957</v>
      </c>
      <c r="O5065" s="62">
        <f ca="1" t="shared" si="240"/>
        <v>0</v>
      </c>
      <c r="P5065" s="62">
        <f ca="1" t="shared" si="241"/>
        <v>4</v>
      </c>
      <c r="Q5065" s="29" t="str">
        <f>VLOOKUP(B5065,辅助信息!E:M,9,FALSE)</f>
        <v>ZTWM-CDGS-XS-2025-0073-五冶天府-成都怡心湖片区及龙泉驿医院等项目</v>
      </c>
      <c r="R5065" s="29" t="str">
        <f>_xlfn._xlws.FILTER(辅助信息!D:D,辅助信息!E:E=B5065)</f>
        <v>五冶建设成都盐道街中学初中部改扩建工程</v>
      </c>
    </row>
    <row r="5066" hidden="1" spans="2:18">
      <c r="B5066" s="135" t="s">
        <v>231</v>
      </c>
      <c r="C5066" s="70">
        <v>45959</v>
      </c>
      <c r="D5066" s="40" t="str">
        <f>VLOOKUP(B5066,辅助信息!E:K,7,FALSE)</f>
        <v>JWDDCD2025102100481</v>
      </c>
      <c r="E5066" s="40" t="str">
        <f>VLOOKUP(F5066,辅助信息!A:B,2,FALSE)</f>
        <v>螺纹钢</v>
      </c>
      <c r="F5066" s="40" t="s">
        <v>32</v>
      </c>
      <c r="G5066" s="36">
        <v>2.5</v>
      </c>
      <c r="H5066" s="134">
        <f>IF(SUMIFS('[1]2025年已发货'!$E:$E,'[1]2025年已发货'!$F:$F,C5066,'[1]2025年已发货'!$C:$C,F5066,'[1]2025年已发货'!$G:$G,I5066,'[1]2025年已发货'!$H:$H,J5066)=0,"未发货",SUMIFS('[1]2025年已发货'!$E:$E,'[1]2025年已发货'!$F:$F,C5066,'[1]2025年已发货'!$C:$C,F5066,'[1]2025年已发货'!$G:$G,I5066,'[1]2025年已发货'!$H:$H,J5066))</f>
        <v>2.5</v>
      </c>
      <c r="I5066" s="39" t="str">
        <f>VLOOKUP(B5066,辅助信息!E:I,3,FALSE)</f>
        <v>(五冶建设成都盐道街中学初中部改扩建工程-一标)四川省成都市锦江区春熙路街道盐道街4号（盐道街中学初中部）</v>
      </c>
      <c r="J5066" s="40" t="str">
        <f>VLOOKUP(B5066,辅助信息!E:I,4,FALSE)</f>
        <v>谢鑫</v>
      </c>
      <c r="K5066" s="40">
        <f>VLOOKUP(J5066,辅助信息!H:I,2,FALSE)</f>
        <v>18228465067</v>
      </c>
      <c r="L5066" s="109" t="str">
        <f>VLOOKUP(B5066,辅助信息!E:J,6,FALSE)</f>
        <v>联系实际收货人（易前刚18228465067）五冶建设送货单,6份材质书,锈货不收，装货前联系收货人核实到场规格,没提前告知进场规格现场不给予接收</v>
      </c>
      <c r="M5066" s="91">
        <v>45957</v>
      </c>
      <c r="O5066" s="62">
        <f ca="1" t="shared" si="240"/>
        <v>0</v>
      </c>
      <c r="P5066" s="62">
        <f ca="1" t="shared" si="241"/>
        <v>4</v>
      </c>
      <c r="Q5066" s="29" t="str">
        <f>VLOOKUP(B5066,辅助信息!E:M,9,FALSE)</f>
        <v>ZTWM-CDGS-XS-2025-0073-五冶天府-成都怡心湖片区及龙泉驿医院等项目</v>
      </c>
      <c r="R5066" s="29" t="str">
        <f>_xlfn._xlws.FILTER(辅助信息!D:D,辅助信息!E:E=B5066)</f>
        <v>五冶建设成都盐道街中学初中部改扩建工程</v>
      </c>
    </row>
    <row r="5067" hidden="1" spans="2:18">
      <c r="B5067" s="135" t="s">
        <v>231</v>
      </c>
      <c r="C5067" s="70">
        <v>45959</v>
      </c>
      <c r="D5067" s="40" t="str">
        <f>VLOOKUP(B5067,辅助信息!E:K,7,FALSE)</f>
        <v>JWDDCD2025102100481</v>
      </c>
      <c r="E5067" s="40" t="str">
        <f>VLOOKUP(F5067,辅助信息!A:B,2,FALSE)</f>
        <v>螺纹钢</v>
      </c>
      <c r="F5067" s="40" t="s">
        <v>33</v>
      </c>
      <c r="G5067" s="36">
        <v>10</v>
      </c>
      <c r="H5067" s="134">
        <f>IF(SUMIFS('[1]2025年已发货'!$E:$E,'[1]2025年已发货'!$F:$F,C5067,'[1]2025年已发货'!$C:$C,F5067,'[1]2025年已发货'!$G:$G,I5067,'[1]2025年已发货'!$H:$H,J5067)=0,"未发货",SUMIFS('[1]2025年已发货'!$E:$E,'[1]2025年已发货'!$F:$F,C5067,'[1]2025年已发货'!$C:$C,F5067,'[1]2025年已发货'!$G:$G,I5067,'[1]2025年已发货'!$H:$H,J5067))</f>
        <v>10</v>
      </c>
      <c r="I5067" s="39" t="str">
        <f>VLOOKUP(B5067,辅助信息!E:I,3,FALSE)</f>
        <v>(五冶建设成都盐道街中学初中部改扩建工程-一标)四川省成都市锦江区春熙路街道盐道街4号（盐道街中学初中部）</v>
      </c>
      <c r="J5067" s="40" t="str">
        <f>VLOOKUP(B5067,辅助信息!E:I,4,FALSE)</f>
        <v>谢鑫</v>
      </c>
      <c r="K5067" s="40">
        <f>VLOOKUP(J5067,辅助信息!H:I,2,FALSE)</f>
        <v>18228465067</v>
      </c>
      <c r="L5067" s="109" t="str">
        <f>VLOOKUP(B5067,辅助信息!E:J,6,FALSE)</f>
        <v>联系实际收货人（易前刚18228465067）五冶建设送货单,6份材质书,锈货不收，装货前联系收货人核实到场规格,没提前告知进场规格现场不给予接收</v>
      </c>
      <c r="M5067" s="91">
        <v>45957</v>
      </c>
      <c r="O5067" s="62">
        <f ca="1" t="shared" si="240"/>
        <v>0</v>
      </c>
      <c r="P5067" s="62">
        <f ca="1" t="shared" si="241"/>
        <v>4</v>
      </c>
      <c r="Q5067" s="29" t="str">
        <f>VLOOKUP(B5067,辅助信息!E:M,9,FALSE)</f>
        <v>ZTWM-CDGS-XS-2025-0073-五冶天府-成都怡心湖片区及龙泉驿医院等项目</v>
      </c>
      <c r="R5067" s="29" t="str">
        <f>_xlfn._xlws.FILTER(辅助信息!D:D,辅助信息!E:E=B5067)</f>
        <v>五冶建设成都盐道街中学初中部改扩建工程</v>
      </c>
    </row>
    <row r="5068" hidden="1" spans="2:18">
      <c r="B5068" s="135" t="s">
        <v>231</v>
      </c>
      <c r="C5068" s="70">
        <v>45959</v>
      </c>
      <c r="D5068" s="40" t="str">
        <f>VLOOKUP(B5068,辅助信息!E:K,7,FALSE)</f>
        <v>JWDDCD2025102100481</v>
      </c>
      <c r="E5068" s="40" t="str">
        <f>VLOOKUP(F5068,辅助信息!A:B,2,FALSE)</f>
        <v>螺纹钢</v>
      </c>
      <c r="F5068" s="40" t="s">
        <v>28</v>
      </c>
      <c r="G5068" s="36">
        <v>5</v>
      </c>
      <c r="H5068" s="134">
        <f>IF(SUMIFS('[1]2025年已发货'!$E:$E,'[1]2025年已发货'!$F:$F,C5068,'[1]2025年已发货'!$C:$C,F5068,'[1]2025年已发货'!$G:$G,I5068,'[1]2025年已发货'!$H:$H,J5068)=0,"未发货",SUMIFS('[1]2025年已发货'!$E:$E,'[1]2025年已发货'!$F:$F,C5068,'[1]2025年已发货'!$C:$C,F5068,'[1]2025年已发货'!$G:$G,I5068,'[1]2025年已发货'!$H:$H,J5068))</f>
        <v>5</v>
      </c>
      <c r="I5068" s="39" t="str">
        <f>VLOOKUP(B5068,辅助信息!E:I,3,FALSE)</f>
        <v>(五冶建设成都盐道街中学初中部改扩建工程-一标)四川省成都市锦江区春熙路街道盐道街4号（盐道街中学初中部）</v>
      </c>
      <c r="J5068" s="40" t="str">
        <f>VLOOKUP(B5068,辅助信息!E:I,4,FALSE)</f>
        <v>谢鑫</v>
      </c>
      <c r="K5068" s="40">
        <f>VLOOKUP(J5068,辅助信息!H:I,2,FALSE)</f>
        <v>18228465067</v>
      </c>
      <c r="L5068" s="109" t="str">
        <f>VLOOKUP(B5068,辅助信息!E:J,6,FALSE)</f>
        <v>联系实际收货人（易前刚18228465067）五冶建设送货单,6份材质书,锈货不收，装货前联系收货人核实到场规格,没提前告知进场规格现场不给予接收</v>
      </c>
      <c r="M5068" s="91">
        <v>45957</v>
      </c>
      <c r="O5068" s="62">
        <f ca="1" t="shared" si="240"/>
        <v>0</v>
      </c>
      <c r="P5068" s="62">
        <f ca="1" t="shared" si="241"/>
        <v>4</v>
      </c>
      <c r="Q5068" s="29" t="str">
        <f>VLOOKUP(B5068,辅助信息!E:M,9,FALSE)</f>
        <v>ZTWM-CDGS-XS-2025-0073-五冶天府-成都怡心湖片区及龙泉驿医院等项目</v>
      </c>
      <c r="R5068" s="29" t="str">
        <f>_xlfn._xlws.FILTER(辅助信息!D:D,辅助信息!E:E=B5068)</f>
        <v>五冶建设成都盐道街中学初中部改扩建工程</v>
      </c>
    </row>
    <row r="5069" hidden="1" spans="2:18">
      <c r="B5069" s="135" t="s">
        <v>231</v>
      </c>
      <c r="C5069" s="70">
        <v>45959</v>
      </c>
      <c r="D5069" s="40" t="str">
        <f>VLOOKUP(B5069,辅助信息!E:K,7,FALSE)</f>
        <v>JWDDCD2025102100481</v>
      </c>
      <c r="E5069" s="40" t="str">
        <f>VLOOKUP(F5069,辅助信息!A:B,2,FALSE)</f>
        <v>螺纹钢</v>
      </c>
      <c r="F5069" s="40" t="s">
        <v>18</v>
      </c>
      <c r="G5069" s="36">
        <v>5</v>
      </c>
      <c r="H5069" s="134">
        <f>IF(SUMIFS('[1]2025年已发货'!$E:$E,'[1]2025年已发货'!$F:$F,C5069,'[1]2025年已发货'!$C:$C,F5069,'[1]2025年已发货'!$G:$G,I5069,'[1]2025年已发货'!$H:$H,J5069)=0,"未发货",SUMIFS('[1]2025年已发货'!$E:$E,'[1]2025年已发货'!$F:$F,C5069,'[1]2025年已发货'!$C:$C,F5069,'[1]2025年已发货'!$G:$G,I5069,'[1]2025年已发货'!$H:$H,J5069))</f>
        <v>5</v>
      </c>
      <c r="I5069" s="39" t="str">
        <f>VLOOKUP(B5069,辅助信息!E:I,3,FALSE)</f>
        <v>(五冶建设成都盐道街中学初中部改扩建工程-一标)四川省成都市锦江区春熙路街道盐道街4号（盐道街中学初中部）</v>
      </c>
      <c r="J5069" s="40" t="str">
        <f>VLOOKUP(B5069,辅助信息!E:I,4,FALSE)</f>
        <v>谢鑫</v>
      </c>
      <c r="K5069" s="40">
        <f>VLOOKUP(J5069,辅助信息!H:I,2,FALSE)</f>
        <v>18228465067</v>
      </c>
      <c r="L5069" s="109" t="str">
        <f>VLOOKUP(B5069,辅助信息!E:J,6,FALSE)</f>
        <v>联系实际收货人（易前刚18228465067）五冶建设送货单,6份材质书,锈货不收，装货前联系收货人核实到场规格,没提前告知进场规格现场不给予接收</v>
      </c>
      <c r="M5069" s="91">
        <v>45957</v>
      </c>
      <c r="O5069" s="62">
        <f ca="1" t="shared" si="240"/>
        <v>0</v>
      </c>
      <c r="P5069" s="62">
        <f ca="1" t="shared" si="241"/>
        <v>4</v>
      </c>
      <c r="Q5069" s="29" t="str">
        <f>VLOOKUP(B5069,辅助信息!E:M,9,FALSE)</f>
        <v>ZTWM-CDGS-XS-2025-0073-五冶天府-成都怡心湖片区及龙泉驿医院等项目</v>
      </c>
      <c r="R5069" s="29" t="str">
        <f>_xlfn._xlws.FILTER(辅助信息!D:D,辅助信息!E:E=B5069)</f>
        <v>五冶建设成都盐道街中学初中部改扩建工程</v>
      </c>
    </row>
    <row r="5070" spans="2:18">
      <c r="B5070" s="135" t="s">
        <v>81</v>
      </c>
      <c r="C5070" s="70">
        <v>45961</v>
      </c>
      <c r="D5070" s="40" t="str">
        <f>VLOOKUP(B5070,辅助信息!E:K,7,FALSE)</f>
        <v>JWDDCD2025060900080</v>
      </c>
      <c r="E5070" s="40" t="str">
        <f>VLOOKUP(F5070,辅助信息!A:B,2,FALSE)</f>
        <v>盘螺</v>
      </c>
      <c r="F5070" s="40" t="s">
        <v>49</v>
      </c>
      <c r="G5070" s="36">
        <v>8</v>
      </c>
      <c r="H5070" s="134" t="str">
        <f>IF(SUMIFS('[1]2025年已发货'!$E:$E,'[1]2025年已发货'!$F:$F,C5070,'[1]2025年已发货'!$C:$C,F5070,'[1]2025年已发货'!$G:$G,I5070,'[1]2025年已发货'!$H:$H,J5070)=0,"未发货",SUMIFS('[1]2025年已发货'!$E:$E,'[1]2025年已发货'!$F:$F,C5070,'[1]2025年已发货'!$C:$C,F5070,'[1]2025年已发货'!$G:$G,I5070,'[1]2025年已发货'!$H:$H,J5070))</f>
        <v>未发货</v>
      </c>
      <c r="I5070" s="39" t="str">
        <f>VLOOKUP(B5070,辅助信息!E:I,3,FALSE)</f>
        <v>（华西简阳西城嘉苑）四川省成都市简阳市简城街道高屋村</v>
      </c>
      <c r="J5070" s="40" t="str">
        <f>VLOOKUP(B5070,辅助信息!E:I,4,FALSE)</f>
        <v>张瀚镭</v>
      </c>
      <c r="K5070" s="40">
        <f>VLOOKUP(J5070,辅助信息!H:I,2,FALSE)</f>
        <v>15884666220</v>
      </c>
      <c r="L5070" s="109" t="str">
        <f>VLOOKUP(B5070,辅助信息!E:J,6,FALSE)</f>
        <v>现场禁止使用氢能源挂车！优先威钢发货,我方卸车,新老国标钢厂不加价可直发，因陕钢多次出现磅差，项目拒绝使用</v>
      </c>
      <c r="M5070" s="91">
        <v>45959</v>
      </c>
      <c r="O5070" s="62">
        <f ca="1">IF(OR(M5070="",N5070&lt;&gt;""),"",MAX(M5070-TODAY(),0))</f>
        <v>0</v>
      </c>
      <c r="P5070" s="62">
        <f ca="1">IF(M5070="","",IF(N5070&lt;&gt;"",MAX(N5070-M5070,0),IF(TODAY()&gt;M5070,TODAY()-M5070,0)))</f>
        <v>2</v>
      </c>
      <c r="Q5070" s="29" t="str">
        <f>VLOOKUP(B5070,辅助信息!E:M,9,FALSE)</f>
        <v>ZTWM-CDGS-XS-2024-0030-华西集采-简州大道</v>
      </c>
      <c r="R5070" s="29" t="str">
        <f>_xlfn._xlws.FILTER(辅助信息!D:D,辅助信息!E:E=B5070)</f>
        <v>华西简阳西城嘉苑</v>
      </c>
    </row>
    <row r="5071" spans="2:18">
      <c r="B5071" s="135" t="s">
        <v>81</v>
      </c>
      <c r="C5071" s="70">
        <v>45961</v>
      </c>
      <c r="D5071" s="40" t="str">
        <f>VLOOKUP(B5071,辅助信息!E:K,7,FALSE)</f>
        <v>JWDDCD2025060900080</v>
      </c>
      <c r="E5071" s="40" t="str">
        <f>VLOOKUP(F5071,辅助信息!A:B,2,FALSE)</f>
        <v>盘螺</v>
      </c>
      <c r="F5071" s="40" t="s">
        <v>41</v>
      </c>
      <c r="G5071" s="36">
        <v>12</v>
      </c>
      <c r="H5071" s="134" t="str">
        <f>IF(SUMIFS('[1]2025年已发货'!$E:$E,'[1]2025年已发货'!$F:$F,C5071,'[1]2025年已发货'!$C:$C,F5071,'[1]2025年已发货'!$G:$G,I5071,'[1]2025年已发货'!$H:$H,J5071)=0,"未发货",SUMIFS('[1]2025年已发货'!$E:$E,'[1]2025年已发货'!$F:$F,C5071,'[1]2025年已发货'!$C:$C,F5071,'[1]2025年已发货'!$G:$G,I5071,'[1]2025年已发货'!$H:$H,J5071))</f>
        <v>未发货</v>
      </c>
      <c r="I5071" s="39" t="str">
        <f>VLOOKUP(B5071,辅助信息!E:I,3,FALSE)</f>
        <v>（华西简阳西城嘉苑）四川省成都市简阳市简城街道高屋村</v>
      </c>
      <c r="J5071" s="40" t="str">
        <f>VLOOKUP(B5071,辅助信息!E:I,4,FALSE)</f>
        <v>张瀚镭</v>
      </c>
      <c r="K5071" s="40">
        <f>VLOOKUP(J5071,辅助信息!H:I,2,FALSE)</f>
        <v>15884666220</v>
      </c>
      <c r="L5071" s="109" t="str">
        <f>VLOOKUP(B5071,辅助信息!E:J,6,FALSE)</f>
        <v>现场禁止使用氢能源挂车！优先威钢发货,我方卸车,新老国标钢厂不加价可直发，因陕钢多次出现磅差，项目拒绝使用</v>
      </c>
      <c r="M5071" s="91">
        <v>45959</v>
      </c>
      <c r="O5071" s="62">
        <f ca="1">IF(OR(M5071="",N5071&lt;&gt;""),"",MAX(M5071-TODAY(),0))</f>
        <v>0</v>
      </c>
      <c r="P5071" s="62">
        <f ca="1">IF(M5071="","",IF(N5071&lt;&gt;"",MAX(N5071-M5071,0),IF(TODAY()&gt;M5071,TODAY()-M5071,0)))</f>
        <v>2</v>
      </c>
      <c r="Q5071" s="29" t="str">
        <f>VLOOKUP(B5071,辅助信息!E:M,9,FALSE)</f>
        <v>ZTWM-CDGS-XS-2024-0030-华西集采-简州大道</v>
      </c>
      <c r="R5071" s="29" t="str">
        <f>_xlfn._xlws.FILTER(辅助信息!D:D,辅助信息!E:E=B5071)</f>
        <v>华西简阳西城嘉苑</v>
      </c>
    </row>
    <row r="5072" spans="2:18">
      <c r="B5072" s="135" t="s">
        <v>81</v>
      </c>
      <c r="C5072" s="70">
        <v>45961</v>
      </c>
      <c r="D5072" s="40" t="str">
        <f>VLOOKUP(B5072,辅助信息!E:K,7,FALSE)</f>
        <v>JWDDCD2025060900080</v>
      </c>
      <c r="E5072" s="40" t="str">
        <f>VLOOKUP(F5072,辅助信息!A:B,2,FALSE)</f>
        <v>盘螺</v>
      </c>
      <c r="F5072" s="40" t="s">
        <v>26</v>
      </c>
      <c r="G5072" s="36">
        <v>15</v>
      </c>
      <c r="H5072" s="134" t="str">
        <f>IF(SUMIFS('[1]2025年已发货'!$E:$E,'[1]2025年已发货'!$F:$F,C5072,'[1]2025年已发货'!$C:$C,F5072,'[1]2025年已发货'!$G:$G,I5072,'[1]2025年已发货'!$H:$H,J5072)=0,"未发货",SUMIFS('[1]2025年已发货'!$E:$E,'[1]2025年已发货'!$F:$F,C5072,'[1]2025年已发货'!$C:$C,F5072,'[1]2025年已发货'!$G:$G,I5072,'[1]2025年已发货'!$H:$H,J5072))</f>
        <v>未发货</v>
      </c>
      <c r="I5072" s="39" t="str">
        <f>VLOOKUP(B5072,辅助信息!E:I,3,FALSE)</f>
        <v>（华西简阳西城嘉苑）四川省成都市简阳市简城街道高屋村</v>
      </c>
      <c r="J5072" s="40" t="str">
        <f>VLOOKUP(B5072,辅助信息!E:I,4,FALSE)</f>
        <v>张瀚镭</v>
      </c>
      <c r="K5072" s="40">
        <f>VLOOKUP(J5072,辅助信息!H:I,2,FALSE)</f>
        <v>15884666220</v>
      </c>
      <c r="L5072" s="109" t="str">
        <f>VLOOKUP(B5072,辅助信息!E:J,6,FALSE)</f>
        <v>现场禁止使用氢能源挂车！优先威钢发货,我方卸车,新老国标钢厂不加价可直发，因陕钢多次出现磅差，项目拒绝使用</v>
      </c>
      <c r="M5072" s="91">
        <v>45959</v>
      </c>
      <c r="O5072" s="62">
        <f ca="1">IF(OR(M5072="",N5072&lt;&gt;""),"",MAX(M5072-TODAY(),0))</f>
        <v>0</v>
      </c>
      <c r="P5072" s="62">
        <f ca="1">IF(M5072="","",IF(N5072&lt;&gt;"",MAX(N5072-M5072,0),IF(TODAY()&gt;M5072,TODAY()-M5072,0)))</f>
        <v>2</v>
      </c>
      <c r="Q5072" s="29" t="str">
        <f>VLOOKUP(B5072,辅助信息!E:M,9,FALSE)</f>
        <v>ZTWM-CDGS-XS-2024-0030-华西集采-简州大道</v>
      </c>
      <c r="R5072" s="29" t="str">
        <f>_xlfn._xlws.FILTER(辅助信息!D:D,辅助信息!E:E=B5072)</f>
        <v>华西简阳西城嘉苑</v>
      </c>
    </row>
    <row r="5073" hidden="1" spans="2:18">
      <c r="B5073" s="135" t="s">
        <v>240</v>
      </c>
      <c r="C5073" s="70">
        <v>45959</v>
      </c>
      <c r="D5073" s="40" t="str">
        <f>VLOOKUP(B5073,辅助信息!E:K,7,FALSE)</f>
        <v>JWDDCD2025092400204</v>
      </c>
      <c r="E5073" s="40" t="str">
        <f>VLOOKUP(F5073,辅助信息!A:B,2,FALSE)</f>
        <v>高线</v>
      </c>
      <c r="F5073" s="40" t="s">
        <v>53</v>
      </c>
      <c r="G5073" s="36">
        <v>2.5</v>
      </c>
      <c r="H5073" s="134" t="str">
        <f>IF(SUMIFS('[1]2025年已发货'!$E:$E,'[1]2025年已发货'!$F:$F,C5073,'[1]2025年已发货'!$C:$C,F5073,'[1]2025年已发货'!$G:$G,I5073,'[1]2025年已发货'!$H:$H,J5073)=0,"未发货",SUMIFS('[1]2025年已发货'!$E:$E,'[1]2025年已发货'!$F:$F,C5073,'[1]2025年已发货'!$C:$C,F5073,'[1]2025年已发货'!$G:$G,I5073,'[1]2025年已发货'!$H:$H,J5073))</f>
        <v>未发货</v>
      </c>
      <c r="I5073" s="39" t="str">
        <f>VLOOKUP(B5073,辅助信息!E:I,3,FALSE)</f>
        <v>(五冶钢构龙泉东洪片区70亩住宅、商业及配套工程项目三标段)成都市龙泉驿外东洪路地铁2号线惠王陵地铁C口</v>
      </c>
      <c r="J5073" s="40" t="str">
        <f>VLOOKUP(B5073,辅助信息!E:I,4,FALSE)</f>
        <v>蒋嗣伟</v>
      </c>
      <c r="K5073" s="40">
        <f>VLOOKUP(J5073,辅助信息!H:I,2,FALSE)</f>
        <v>15014331252</v>
      </c>
      <c r="L5073" s="109">
        <f>VLOOKUP(B5073,辅助信息!E:J,6,FALSE)</f>
        <v>0</v>
      </c>
      <c r="M5073" s="91">
        <v>45959</v>
      </c>
      <c r="O5073" s="62">
        <f ca="1" t="shared" si="240"/>
        <v>0</v>
      </c>
      <c r="P5073" s="62">
        <f ca="1" t="shared" si="241"/>
        <v>2</v>
      </c>
      <c r="Q5073" s="29" t="str">
        <f>VLOOKUP(B5073,辅助信息!E:M,9,FALSE)</f>
        <v>ZTWM-CDGS-XS-2025-0156-五冶钢构-2025年九月第一批次钢筋采购合同(三圣乡项目)-中铁物贸成都公司</v>
      </c>
      <c r="R5073" s="29" t="str">
        <f>_xlfn._xlws.FILTER(辅助信息!D:D,辅助信息!E:E=B5073)</f>
        <v>五冶钢构龙泉东洪片区(70亩、85亩)住宅、商业及配套工程项目</v>
      </c>
    </row>
    <row r="5074" hidden="1" spans="2:18">
      <c r="B5074" s="135" t="s">
        <v>240</v>
      </c>
      <c r="C5074" s="70">
        <v>45960</v>
      </c>
      <c r="D5074" s="40" t="str">
        <f>VLOOKUP(B5074,辅助信息!E:K,7,FALSE)</f>
        <v>JWDDCD2025092400204</v>
      </c>
      <c r="E5074" s="40" t="str">
        <f>VLOOKUP(F5074,辅助信息!A:B,2,FALSE)</f>
        <v>盘螺</v>
      </c>
      <c r="F5074" s="40" t="s">
        <v>41</v>
      </c>
      <c r="G5074" s="36">
        <v>15</v>
      </c>
      <c r="H5074" s="134">
        <f>IF(SUMIFS('[1]2025年已发货'!$E:$E,'[1]2025年已发货'!$F:$F,C5074,'[1]2025年已发货'!$C:$C,F5074,'[1]2025年已发货'!$G:$G,I5074,'[1]2025年已发货'!$H:$H,J5074)=0,"未发货",SUMIFS('[1]2025年已发货'!$E:$E,'[1]2025年已发货'!$F:$F,C5074,'[1]2025年已发货'!$C:$C,F5074,'[1]2025年已发货'!$G:$G,I5074,'[1]2025年已发货'!$H:$H,J5074))</f>
        <v>15</v>
      </c>
      <c r="I5074" s="39" t="str">
        <f>VLOOKUP(B5074,辅助信息!E:I,3,FALSE)</f>
        <v>(五冶钢构龙泉东洪片区70亩住宅、商业及配套工程项目三标段)成都市龙泉驿外东洪路地铁2号线惠王陵地铁C口</v>
      </c>
      <c r="J5074" s="40" t="str">
        <f>VLOOKUP(B5074,辅助信息!E:I,4,FALSE)</f>
        <v>蒋嗣伟</v>
      </c>
      <c r="K5074" s="40">
        <f>VLOOKUP(J5074,辅助信息!H:I,2,FALSE)</f>
        <v>15014331252</v>
      </c>
      <c r="L5074" s="109">
        <f>VLOOKUP(B5074,辅助信息!E:J,6,FALSE)</f>
        <v>0</v>
      </c>
      <c r="M5074" s="91">
        <v>45959</v>
      </c>
      <c r="O5074" s="62">
        <f ca="1" t="shared" si="240"/>
        <v>0</v>
      </c>
      <c r="P5074" s="62">
        <f ca="1" t="shared" si="241"/>
        <v>2</v>
      </c>
      <c r="Q5074" s="29" t="str">
        <f>VLOOKUP(B5074,辅助信息!E:M,9,FALSE)</f>
        <v>ZTWM-CDGS-XS-2025-0156-五冶钢构-2025年九月第一批次钢筋采购合同(三圣乡项目)-中铁物贸成都公司</v>
      </c>
      <c r="R5074" s="29" t="str">
        <f>_xlfn._xlws.FILTER(辅助信息!D:D,辅助信息!E:E=B5074)</f>
        <v>五冶钢构龙泉东洪片区(70亩、85亩)住宅、商业及配套工程项目</v>
      </c>
    </row>
    <row r="5075" hidden="1" spans="2:18">
      <c r="B5075" s="135" t="s">
        <v>240</v>
      </c>
      <c r="C5075" s="70">
        <v>45960</v>
      </c>
      <c r="D5075" s="40" t="str">
        <f>VLOOKUP(B5075,辅助信息!E:K,7,FALSE)</f>
        <v>JWDDCD2025092400204</v>
      </c>
      <c r="E5075" s="40" t="str">
        <f>VLOOKUP(F5075,辅助信息!A:B,2,FALSE)</f>
        <v>螺纹钢</v>
      </c>
      <c r="F5075" s="40" t="s">
        <v>19</v>
      </c>
      <c r="G5075" s="36">
        <v>10</v>
      </c>
      <c r="H5075" s="134">
        <f>IF(SUMIFS('[1]2025年已发货'!$E:$E,'[1]2025年已发货'!$F:$F,C5075,'[1]2025年已发货'!$C:$C,F5075,'[1]2025年已发货'!$G:$G,I5075,'[1]2025年已发货'!$H:$H,J5075)=0,"未发货",SUMIFS('[1]2025年已发货'!$E:$E,'[1]2025年已发货'!$F:$F,C5075,'[1]2025年已发货'!$C:$C,F5075,'[1]2025年已发货'!$G:$G,I5075,'[1]2025年已发货'!$H:$H,J5075))</f>
        <v>10</v>
      </c>
      <c r="I5075" s="39" t="str">
        <f>VLOOKUP(B5075,辅助信息!E:I,3,FALSE)</f>
        <v>(五冶钢构龙泉东洪片区70亩住宅、商业及配套工程项目三标段)成都市龙泉驿外东洪路地铁2号线惠王陵地铁C口</v>
      </c>
      <c r="J5075" s="40" t="str">
        <f>VLOOKUP(B5075,辅助信息!E:I,4,FALSE)</f>
        <v>蒋嗣伟</v>
      </c>
      <c r="K5075" s="40">
        <f>VLOOKUP(J5075,辅助信息!H:I,2,FALSE)</f>
        <v>15014331252</v>
      </c>
      <c r="L5075" s="109">
        <f>VLOOKUP(B5075,辅助信息!E:J,6,FALSE)</f>
        <v>0</v>
      </c>
      <c r="M5075" s="91">
        <v>45959</v>
      </c>
      <c r="O5075" s="62">
        <f ca="1" t="shared" si="240"/>
        <v>0</v>
      </c>
      <c r="P5075" s="62">
        <f ca="1" t="shared" si="241"/>
        <v>2</v>
      </c>
      <c r="Q5075" s="29" t="str">
        <f>VLOOKUP(B5075,辅助信息!E:M,9,FALSE)</f>
        <v>ZTWM-CDGS-XS-2025-0156-五冶钢构-2025年九月第一批次钢筋采购合同(三圣乡项目)-中铁物贸成都公司</v>
      </c>
      <c r="R5075" s="29" t="str">
        <f>_xlfn._xlws.FILTER(辅助信息!D:D,辅助信息!E:E=B5075)</f>
        <v>五冶钢构龙泉东洪片区(70亩、85亩)住宅、商业及配套工程项目</v>
      </c>
    </row>
    <row r="5076" hidden="1" spans="2:18">
      <c r="B5076" s="135" t="s">
        <v>240</v>
      </c>
      <c r="C5076" s="70">
        <v>45960</v>
      </c>
      <c r="D5076" s="40" t="str">
        <f>VLOOKUP(B5076,辅助信息!E:K,7,FALSE)</f>
        <v>JWDDCD2025092400204</v>
      </c>
      <c r="E5076" s="40" t="str">
        <f>VLOOKUP(F5076,辅助信息!A:B,2,FALSE)</f>
        <v>螺纹钢</v>
      </c>
      <c r="F5076" s="40" t="s">
        <v>32</v>
      </c>
      <c r="G5076" s="36">
        <v>60</v>
      </c>
      <c r="H5076" s="134">
        <f>IF(SUMIFS('[1]2025年已发货'!$E:$E,'[1]2025年已发货'!$F:$F,C5076,'[1]2025年已发货'!$C:$C,F5076,'[1]2025年已发货'!$G:$G,I5076,'[1]2025年已发货'!$H:$H,J5076)=0,"未发货",SUMIFS('[1]2025年已发货'!$E:$E,'[1]2025年已发货'!$F:$F,C5076,'[1]2025年已发货'!$C:$C,F5076,'[1]2025年已发货'!$G:$G,I5076,'[1]2025年已发货'!$H:$H,J5076))</f>
        <v>60</v>
      </c>
      <c r="I5076" s="39" t="str">
        <f>VLOOKUP(B5076,辅助信息!E:I,3,FALSE)</f>
        <v>(五冶钢构龙泉东洪片区70亩住宅、商业及配套工程项目三标段)成都市龙泉驿外东洪路地铁2号线惠王陵地铁C口</v>
      </c>
      <c r="J5076" s="40" t="str">
        <f>VLOOKUP(B5076,辅助信息!E:I,4,FALSE)</f>
        <v>蒋嗣伟</v>
      </c>
      <c r="K5076" s="40">
        <f>VLOOKUP(J5076,辅助信息!H:I,2,FALSE)</f>
        <v>15014331252</v>
      </c>
      <c r="L5076" s="109">
        <f>VLOOKUP(B5076,辅助信息!E:J,6,FALSE)</f>
        <v>0</v>
      </c>
      <c r="M5076" s="91">
        <v>45959</v>
      </c>
      <c r="O5076" s="62">
        <f ca="1" t="shared" si="240"/>
        <v>0</v>
      </c>
      <c r="P5076" s="62">
        <f ca="1" t="shared" si="241"/>
        <v>2</v>
      </c>
      <c r="Q5076" s="29" t="str">
        <f>VLOOKUP(B5076,辅助信息!E:M,9,FALSE)</f>
        <v>ZTWM-CDGS-XS-2025-0156-五冶钢构-2025年九月第一批次钢筋采购合同(三圣乡项目)-中铁物贸成都公司</v>
      </c>
      <c r="R5076" s="29" t="str">
        <f>_xlfn._xlws.FILTER(辅助信息!D:D,辅助信息!E:E=B5076)</f>
        <v>五冶钢构龙泉东洪片区(70亩、85亩)住宅、商业及配套工程项目</v>
      </c>
    </row>
    <row r="5077" hidden="1" spans="2:18">
      <c r="B5077" s="135" t="s">
        <v>240</v>
      </c>
      <c r="C5077" s="70">
        <v>45960</v>
      </c>
      <c r="D5077" s="40" t="str">
        <f>VLOOKUP(B5077,辅助信息!E:K,7,FALSE)</f>
        <v>JWDDCD2025092400204</v>
      </c>
      <c r="E5077" s="40" t="str">
        <f>VLOOKUP(F5077,辅助信息!A:B,2,FALSE)</f>
        <v>螺纹钢</v>
      </c>
      <c r="F5077" s="40" t="s">
        <v>33</v>
      </c>
      <c r="G5077" s="36">
        <v>6</v>
      </c>
      <c r="H5077" s="134">
        <f>IF(SUMIFS('[1]2025年已发货'!$E:$E,'[1]2025年已发货'!$F:$F,C5077,'[1]2025年已发货'!$C:$C,F5077,'[1]2025年已发货'!$G:$G,I5077,'[1]2025年已发货'!$H:$H,J5077)=0,"未发货",SUMIFS('[1]2025年已发货'!$E:$E,'[1]2025年已发货'!$F:$F,C5077,'[1]2025年已发货'!$C:$C,F5077,'[1]2025年已发货'!$G:$G,I5077,'[1]2025年已发货'!$H:$H,J5077))</f>
        <v>6</v>
      </c>
      <c r="I5077" s="39" t="str">
        <f>VLOOKUP(B5077,辅助信息!E:I,3,FALSE)</f>
        <v>(五冶钢构龙泉东洪片区70亩住宅、商业及配套工程项目三标段)成都市龙泉驿外东洪路地铁2号线惠王陵地铁C口</v>
      </c>
      <c r="J5077" s="40" t="str">
        <f>VLOOKUP(B5077,辅助信息!E:I,4,FALSE)</f>
        <v>蒋嗣伟</v>
      </c>
      <c r="K5077" s="40">
        <f>VLOOKUP(J5077,辅助信息!H:I,2,FALSE)</f>
        <v>15014331252</v>
      </c>
      <c r="L5077" s="109">
        <f>VLOOKUP(B5077,辅助信息!E:J,6,FALSE)</f>
        <v>0</v>
      </c>
      <c r="M5077" s="91">
        <v>45959</v>
      </c>
      <c r="O5077" s="62">
        <f ca="1" t="shared" si="240"/>
        <v>0</v>
      </c>
      <c r="P5077" s="62">
        <f ca="1" t="shared" si="241"/>
        <v>2</v>
      </c>
      <c r="Q5077" s="29" t="str">
        <f>VLOOKUP(B5077,辅助信息!E:M,9,FALSE)</f>
        <v>ZTWM-CDGS-XS-2025-0156-五冶钢构-2025年九月第一批次钢筋采购合同(三圣乡项目)-中铁物贸成都公司</v>
      </c>
      <c r="R5077" s="29" t="str">
        <f>_xlfn._xlws.FILTER(辅助信息!D:D,辅助信息!E:E=B5077)</f>
        <v>五冶钢构龙泉东洪片区(70亩、85亩)住宅、商业及配套工程项目</v>
      </c>
    </row>
    <row r="5078" hidden="1" spans="2:18">
      <c r="B5078" s="135" t="s">
        <v>240</v>
      </c>
      <c r="C5078" s="70">
        <v>45960</v>
      </c>
      <c r="D5078" s="40" t="str">
        <f>VLOOKUP(B5078,辅助信息!E:K,7,FALSE)</f>
        <v>JWDDCD2025092400204</v>
      </c>
      <c r="E5078" s="40" t="str">
        <f>VLOOKUP(F5078,辅助信息!A:B,2,FALSE)</f>
        <v>螺纹钢</v>
      </c>
      <c r="F5078" s="40" t="s">
        <v>18</v>
      </c>
      <c r="G5078" s="36">
        <v>10</v>
      </c>
      <c r="H5078" s="134">
        <f>IF(SUMIFS('[1]2025年已发货'!$E:$E,'[1]2025年已发货'!$F:$F,C5078,'[1]2025年已发货'!$C:$C,F5078,'[1]2025年已发货'!$G:$G,I5078,'[1]2025年已发货'!$H:$H,J5078)=0,"未发货",SUMIFS('[1]2025年已发货'!$E:$E,'[1]2025年已发货'!$F:$F,C5078,'[1]2025年已发货'!$C:$C,F5078,'[1]2025年已发货'!$G:$G,I5078,'[1]2025年已发货'!$H:$H,J5078))</f>
        <v>10</v>
      </c>
      <c r="I5078" s="39" t="str">
        <f>VLOOKUP(B5078,辅助信息!E:I,3,FALSE)</f>
        <v>(五冶钢构龙泉东洪片区70亩住宅、商业及配套工程项目三标段)成都市龙泉驿外东洪路地铁2号线惠王陵地铁C口</v>
      </c>
      <c r="J5078" s="40" t="str">
        <f>VLOOKUP(B5078,辅助信息!E:I,4,FALSE)</f>
        <v>蒋嗣伟</v>
      </c>
      <c r="K5078" s="40">
        <f>VLOOKUP(J5078,辅助信息!H:I,2,FALSE)</f>
        <v>15014331252</v>
      </c>
      <c r="L5078" s="109">
        <f>VLOOKUP(B5078,辅助信息!E:J,6,FALSE)</f>
        <v>0</v>
      </c>
      <c r="M5078" s="91">
        <v>45959</v>
      </c>
      <c r="O5078" s="62">
        <f ca="1" t="shared" si="240"/>
        <v>0</v>
      </c>
      <c r="P5078" s="62">
        <f ca="1" t="shared" si="241"/>
        <v>2</v>
      </c>
      <c r="Q5078" s="29" t="str">
        <f>VLOOKUP(B5078,辅助信息!E:M,9,FALSE)</f>
        <v>ZTWM-CDGS-XS-2025-0156-五冶钢构-2025年九月第一批次钢筋采购合同(三圣乡项目)-中铁物贸成都公司</v>
      </c>
      <c r="R5078" s="29" t="str">
        <f>_xlfn._xlws.FILTER(辅助信息!D:D,辅助信息!E:E=B5078)</f>
        <v>五冶钢构龙泉东洪片区(70亩、85亩)住宅、商业及配套工程项目</v>
      </c>
    </row>
    <row r="5079" hidden="1" spans="2:18">
      <c r="B5079" s="135" t="s">
        <v>240</v>
      </c>
      <c r="C5079" s="70">
        <v>45960</v>
      </c>
      <c r="D5079" s="40" t="str">
        <f>VLOOKUP(B5079,辅助信息!E:K,7,FALSE)</f>
        <v>JWDDCD2025092400204</v>
      </c>
      <c r="E5079" s="40" t="str">
        <f>VLOOKUP(F5079,辅助信息!A:B,2,FALSE)</f>
        <v>螺纹钢</v>
      </c>
      <c r="F5079" s="40" t="s">
        <v>66</v>
      </c>
      <c r="G5079" s="36">
        <v>3</v>
      </c>
      <c r="H5079" s="134">
        <f>IF(SUMIFS('[1]2025年已发货'!$E:$E,'[1]2025年已发货'!$F:$F,C5079,'[1]2025年已发货'!$C:$C,F5079,'[1]2025年已发货'!$G:$G,I5079,'[1]2025年已发货'!$H:$H,J5079)=0,"未发货",SUMIFS('[1]2025年已发货'!$E:$E,'[1]2025年已发货'!$F:$F,C5079,'[1]2025年已发货'!$C:$C,F5079,'[1]2025年已发货'!$G:$G,I5079,'[1]2025年已发货'!$H:$H,J5079))</f>
        <v>3</v>
      </c>
      <c r="I5079" s="39" t="str">
        <f>VLOOKUP(B5079,辅助信息!E:I,3,FALSE)</f>
        <v>(五冶钢构龙泉东洪片区70亩住宅、商业及配套工程项目三标段)成都市龙泉驿外东洪路地铁2号线惠王陵地铁C口</v>
      </c>
      <c r="J5079" s="40" t="str">
        <f>VLOOKUP(B5079,辅助信息!E:I,4,FALSE)</f>
        <v>蒋嗣伟</v>
      </c>
      <c r="K5079" s="40">
        <f>VLOOKUP(J5079,辅助信息!H:I,2,FALSE)</f>
        <v>15014331252</v>
      </c>
      <c r="L5079" s="109">
        <f>VLOOKUP(B5079,辅助信息!E:J,6,FALSE)</f>
        <v>0</v>
      </c>
      <c r="M5079" s="91">
        <v>45959</v>
      </c>
      <c r="O5079" s="62">
        <f ca="1" t="shared" si="240"/>
        <v>0</v>
      </c>
      <c r="P5079" s="62">
        <f ca="1" t="shared" si="241"/>
        <v>2</v>
      </c>
      <c r="Q5079" s="29" t="str">
        <f>VLOOKUP(B5079,辅助信息!E:M,9,FALSE)</f>
        <v>ZTWM-CDGS-XS-2025-0156-五冶钢构-2025年九月第一批次钢筋采购合同(三圣乡项目)-中铁物贸成都公司</v>
      </c>
      <c r="R5079" s="29" t="str">
        <f>_xlfn._xlws.FILTER(辅助信息!D:D,辅助信息!E:E=B5079)</f>
        <v>五冶钢构龙泉东洪片区(70亩、85亩)住宅、商业及配套工程项目</v>
      </c>
    </row>
    <row r="5080" hidden="1" spans="2:18">
      <c r="B5080" s="135" t="s">
        <v>240</v>
      </c>
      <c r="C5080" s="70">
        <v>45960</v>
      </c>
      <c r="D5080" s="40" t="str">
        <f>VLOOKUP(B5080,辅助信息!E:K,7,FALSE)</f>
        <v>JWDDCD2025092400204</v>
      </c>
      <c r="E5080" s="40" t="str">
        <f>VLOOKUP(F5080,辅助信息!A:B,2,FALSE)</f>
        <v>螺纹钢</v>
      </c>
      <c r="F5080" s="40" t="s">
        <v>45</v>
      </c>
      <c r="G5080" s="36">
        <v>3</v>
      </c>
      <c r="H5080" s="134">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(五冶钢构龙泉东洪片区70亩住宅、商业及配套工程项目三标段)成都市龙泉驿外东洪路地铁2号线惠王陵地铁C口</v>
      </c>
      <c r="J5080" s="40" t="str">
        <f>VLOOKUP(B5080,辅助信息!E:I,4,FALSE)</f>
        <v>蒋嗣伟</v>
      </c>
      <c r="K5080" s="40">
        <f>VLOOKUP(J5080,辅助信息!H:I,2,FALSE)</f>
        <v>15014331252</v>
      </c>
      <c r="L5080" s="109">
        <f>VLOOKUP(B5080,辅助信息!E:J,6,FALSE)</f>
        <v>0</v>
      </c>
      <c r="M5080" s="91">
        <v>45959</v>
      </c>
      <c r="O5080" s="62">
        <f ca="1" t="shared" si="240"/>
        <v>0</v>
      </c>
      <c r="P5080" s="62">
        <f ca="1" t="shared" si="241"/>
        <v>2</v>
      </c>
      <c r="Q5080" s="29" t="str">
        <f>VLOOKUP(B5080,辅助信息!E:M,9,FALSE)</f>
        <v>ZTWM-CDGS-XS-2025-0156-五冶钢构-2025年九月第一批次钢筋采购合同(三圣乡项目)-中铁物贸成都公司</v>
      </c>
      <c r="R5080" s="29" t="str">
        <f>_xlfn._xlws.FILTER(辅助信息!D:D,辅助信息!E:E=B5080)</f>
        <v>五冶钢构龙泉东洪片区(70亩、85亩)住宅、商业及配套工程项目</v>
      </c>
    </row>
    <row r="5081" hidden="1" spans="2:18">
      <c r="B5081" s="135" t="s">
        <v>240</v>
      </c>
      <c r="C5081" s="70">
        <v>45960</v>
      </c>
      <c r="D5081" s="40" t="str">
        <f>VLOOKUP(B5081,辅助信息!E:K,7,FALSE)</f>
        <v>JWDDCD2025092400204</v>
      </c>
      <c r="E5081" s="40" t="str">
        <f>VLOOKUP(F5081,辅助信息!A:B,2,FALSE)</f>
        <v>螺纹钢</v>
      </c>
      <c r="F5081" s="40" t="s">
        <v>58</v>
      </c>
      <c r="G5081" s="36">
        <v>3</v>
      </c>
      <c r="H5081" s="134">
        <f>IF(SUMIFS('[1]2025年已发货'!$E:$E,'[1]2025年已发货'!$F:$F,C5081,'[1]2025年已发货'!$C:$C,F5081,'[1]2025年已发货'!$G:$G,I5081,'[1]2025年已发货'!$H:$H,J5081)=0,"未发货",SUMIFS('[1]2025年已发货'!$E:$E,'[1]2025年已发货'!$F:$F,C5081,'[1]2025年已发货'!$C:$C,F5081,'[1]2025年已发货'!$G:$G,I5081,'[1]2025年已发货'!$H:$H,J5081))</f>
        <v>3</v>
      </c>
      <c r="I5081" s="39" t="str">
        <f>VLOOKUP(B5081,辅助信息!E:I,3,FALSE)</f>
        <v>(五冶钢构龙泉东洪片区70亩住宅、商业及配套工程项目三标段)成都市龙泉驿外东洪路地铁2号线惠王陵地铁C口</v>
      </c>
      <c r="J5081" s="40" t="str">
        <f>VLOOKUP(B5081,辅助信息!E:I,4,FALSE)</f>
        <v>蒋嗣伟</v>
      </c>
      <c r="K5081" s="40">
        <f>VLOOKUP(J5081,辅助信息!H:I,2,FALSE)</f>
        <v>15014331252</v>
      </c>
      <c r="L5081" s="109">
        <f>VLOOKUP(B5081,辅助信息!E:J,6,FALSE)</f>
        <v>0</v>
      </c>
      <c r="M5081" s="91">
        <v>45959</v>
      </c>
      <c r="O5081" s="62">
        <f ca="1" t="shared" si="240"/>
        <v>0</v>
      </c>
      <c r="P5081" s="62">
        <f ca="1" t="shared" si="241"/>
        <v>2</v>
      </c>
      <c r="Q5081" s="29" t="str">
        <f>VLOOKUP(B5081,辅助信息!E:M,9,FALSE)</f>
        <v>ZTWM-CDGS-XS-2025-0156-五冶钢构-2025年九月第一批次钢筋采购合同(三圣乡项目)-中铁物贸成都公司</v>
      </c>
      <c r="R5081" s="29" t="str">
        <f>_xlfn._xlws.FILTER(辅助信息!D:D,辅助信息!E:E=B5081)</f>
        <v>五冶钢构龙泉东洪片区(70亩、85亩)住宅、商业及配套工程项目</v>
      </c>
    </row>
    <row r="5082" hidden="1" spans="2:18">
      <c r="B5082" s="135" t="s">
        <v>240</v>
      </c>
      <c r="C5082" s="70">
        <v>45960</v>
      </c>
      <c r="D5082" s="40" t="str">
        <f>VLOOKUP(B5082,辅助信息!E:K,7,FALSE)</f>
        <v>JWDDCD2025092400204</v>
      </c>
      <c r="E5082" s="40" t="str">
        <f>VLOOKUP(F5082,辅助信息!A:B,2,FALSE)</f>
        <v>螺纹钢</v>
      </c>
      <c r="F5082" s="40" t="s">
        <v>46</v>
      </c>
      <c r="G5082" s="36">
        <v>6</v>
      </c>
      <c r="H5082" s="134">
        <f>IF(SUMIFS('[1]2025年已发货'!$E:$E,'[1]2025年已发货'!$F:$F,C5082,'[1]2025年已发货'!$C:$C,F5082,'[1]2025年已发货'!$G:$G,I5082,'[1]2025年已发货'!$H:$H,J5082)=0,"未发货",SUMIFS('[1]2025年已发货'!$E:$E,'[1]2025年已发货'!$F:$F,C5082,'[1]2025年已发货'!$C:$C,F5082,'[1]2025年已发货'!$G:$G,I5082,'[1]2025年已发货'!$H:$H,J5082))</f>
        <v>6</v>
      </c>
      <c r="I5082" s="39" t="str">
        <f>VLOOKUP(B5082,辅助信息!E:I,3,FALSE)</f>
        <v>(五冶钢构龙泉东洪片区70亩住宅、商业及配套工程项目三标段)成都市龙泉驿外东洪路地铁2号线惠王陵地铁C口</v>
      </c>
      <c r="J5082" s="40" t="str">
        <f>VLOOKUP(B5082,辅助信息!E:I,4,FALSE)</f>
        <v>蒋嗣伟</v>
      </c>
      <c r="K5082" s="40">
        <f>VLOOKUP(J5082,辅助信息!H:I,2,FALSE)</f>
        <v>15014331252</v>
      </c>
      <c r="L5082" s="109">
        <f>VLOOKUP(B5082,辅助信息!E:J,6,FALSE)</f>
        <v>0</v>
      </c>
      <c r="M5082" s="91">
        <v>45959</v>
      </c>
      <c r="O5082" s="62">
        <f ca="1" t="shared" si="240"/>
        <v>0</v>
      </c>
      <c r="P5082" s="62">
        <f ca="1" t="shared" si="241"/>
        <v>2</v>
      </c>
      <c r="Q5082" s="29" t="str">
        <f>VLOOKUP(B5082,辅助信息!E:M,9,FALSE)</f>
        <v>ZTWM-CDGS-XS-2025-0156-五冶钢构-2025年九月第一批次钢筋采购合同(三圣乡项目)-中铁物贸成都公司</v>
      </c>
      <c r="R5082" s="29" t="str">
        <f>_xlfn._xlws.FILTER(辅助信息!D:D,辅助信息!E:E=B5082)</f>
        <v>五冶钢构龙泉东洪片区(70亩、85亩)住宅、商业及配套工程项目</v>
      </c>
    </row>
    <row r="5083" hidden="1" spans="2:18">
      <c r="B5083" s="135" t="s">
        <v>240</v>
      </c>
      <c r="C5083" s="70">
        <v>45960</v>
      </c>
      <c r="D5083" s="40" t="str">
        <f>VLOOKUP(B5083,辅助信息!E:K,7,FALSE)</f>
        <v>JWDDCD2025092400204</v>
      </c>
      <c r="E5083" s="40" t="str">
        <f>VLOOKUP(F5083,辅助信息!A:B,2,FALSE)</f>
        <v>螺纹钢</v>
      </c>
      <c r="F5083" s="40" t="s">
        <v>22</v>
      </c>
      <c r="G5083" s="36">
        <v>25</v>
      </c>
      <c r="H5083" s="134">
        <f>IF(SUMIFS('[1]2025年已发货'!$E:$E,'[1]2025年已发货'!$F:$F,C5083,'[1]2025年已发货'!$C:$C,F5083,'[1]2025年已发货'!$G:$G,I5083,'[1]2025年已发货'!$H:$H,J5083)=0,"未发货",SUMIFS('[1]2025年已发货'!$E:$E,'[1]2025年已发货'!$F:$F,C5083,'[1]2025年已发货'!$C:$C,F5083,'[1]2025年已发货'!$G:$G,I5083,'[1]2025年已发货'!$H:$H,J5083))</f>
        <v>25</v>
      </c>
      <c r="I5083" s="39" t="str">
        <f>VLOOKUP(B5083,辅助信息!E:I,3,FALSE)</f>
        <v>(五冶钢构龙泉东洪片区70亩住宅、商业及配套工程项目三标段)成都市龙泉驿外东洪路地铁2号线惠王陵地铁C口</v>
      </c>
      <c r="J5083" s="40" t="str">
        <f>VLOOKUP(B5083,辅助信息!E:I,4,FALSE)</f>
        <v>蒋嗣伟</v>
      </c>
      <c r="K5083" s="40">
        <f>VLOOKUP(J5083,辅助信息!H:I,2,FALSE)</f>
        <v>15014331252</v>
      </c>
      <c r="L5083" s="109">
        <f>VLOOKUP(B5083,辅助信息!E:J,6,FALSE)</f>
        <v>0</v>
      </c>
      <c r="M5083" s="91">
        <v>45959</v>
      </c>
      <c r="O5083" s="62">
        <f ca="1" t="shared" si="240"/>
        <v>0</v>
      </c>
      <c r="P5083" s="62">
        <f ca="1" t="shared" si="241"/>
        <v>2</v>
      </c>
      <c r="Q5083" s="29" t="str">
        <f>VLOOKUP(B5083,辅助信息!E:M,9,FALSE)</f>
        <v>ZTWM-CDGS-XS-2025-0156-五冶钢构-2025年九月第一批次钢筋采购合同(三圣乡项目)-中铁物贸成都公司</v>
      </c>
      <c r="R5083" s="29" t="str">
        <f>_xlfn._xlws.FILTER(辅助信息!D:D,辅助信息!E:E=B5083)</f>
        <v>五冶钢构龙泉东洪片区(70亩、85亩)住宅、商业及配套工程项目</v>
      </c>
    </row>
    <row r="5084" spans="2:18">
      <c r="B5084" s="135" t="s">
        <v>31</v>
      </c>
      <c r="C5084" s="70">
        <v>45961</v>
      </c>
      <c r="D5084" s="40" t="str">
        <f>VLOOKUP(B5084,辅助信息!E:K,7,FALSE)</f>
        <v>JWDDCD2024121000136</v>
      </c>
      <c r="E5084" s="40" t="str">
        <f>VLOOKUP(F5084,辅助信息!A:B,2,FALSE)</f>
        <v>盘螺</v>
      </c>
      <c r="F5084" s="40" t="s">
        <v>49</v>
      </c>
      <c r="G5084" s="36">
        <v>24</v>
      </c>
      <c r="H5084" s="134" t="str">
        <f>IF(SUMIFS('[1]2025年已发货'!$E:$E,'[1]2025年已发货'!$F:$F,C5084,'[1]2025年已发货'!$C:$C,F5084,'[1]2025年已发货'!$G:$G,I5084,'[1]2025年已发货'!$H:$H,J5084)=0,"未发货",SUMIFS('[1]2025年已发货'!$E:$E,'[1]2025年已发货'!$F:$F,C5084,'[1]2025年已发货'!$C:$C,F5084,'[1]2025年已发货'!$G:$G,I5084,'[1]2025年已发货'!$H:$H,J5084))</f>
        <v>未发货</v>
      </c>
      <c r="I5084" s="39" t="str">
        <f>VLOOKUP(B5084,辅助信息!E:I,3,FALSE)</f>
        <v>（四川商建-射洪城乡一体化项目）遂宁市射洪市忠新幼儿园北侧约220米新溪小区</v>
      </c>
      <c r="J5084" s="40" t="str">
        <f>VLOOKUP(B5084,辅助信息!E:I,4,FALSE)</f>
        <v>柏子刚</v>
      </c>
      <c r="K5084" s="40">
        <f>VLOOKUP(J5084,辅助信息!H:I,2,FALSE)</f>
        <v>15692885305</v>
      </c>
      <c r="L5084" s="109" t="str">
        <f>VLOOKUP(B5084,辅助信息!E:J,6,FALSE)</f>
        <v>提前联系到场规格及数量</v>
      </c>
      <c r="M5084" s="91">
        <v>45959</v>
      </c>
      <c r="O5084" s="62">
        <f ca="1">IF(OR(M5084="",N5084&lt;&gt;""),"",MAX(M5084-TODAY(),0))</f>
        <v>0</v>
      </c>
      <c r="P5084" s="62">
        <f ca="1">IF(M5084="","",IF(N5084&lt;&gt;"",MAX(N5084-M5084,0),IF(TODAY()&gt;M5084,TODAY()-M5084,0)))</f>
        <v>2</v>
      </c>
      <c r="Q5084" s="29" t="str">
        <f>VLOOKUP(B5084,辅助信息!E:M,9,FALSE)</f>
        <v>ZTWM-CDGS-XS-2024-0179-四川商投-射洪城乡一体化建设项目</v>
      </c>
      <c r="R5084" s="29" t="str">
        <f>_xlfn._xlws.FILTER(辅助信息!D:D,辅助信息!E:E=B5084)</f>
        <v>四川商建
射洪城乡一体化项目</v>
      </c>
    </row>
    <row r="5085" spans="2:18">
      <c r="B5085" s="135" t="s">
        <v>31</v>
      </c>
      <c r="C5085" s="70">
        <v>45961</v>
      </c>
      <c r="D5085" s="40" t="str">
        <f>VLOOKUP(B5085,辅助信息!E:K,7,FALSE)</f>
        <v>JWDDCD2024121000136</v>
      </c>
      <c r="E5085" s="40" t="str">
        <f>VLOOKUP(F5085,辅助信息!A:B,2,FALSE)</f>
        <v>螺纹钢</v>
      </c>
      <c r="F5085" s="40" t="s">
        <v>19</v>
      </c>
      <c r="G5085" s="36">
        <v>11</v>
      </c>
      <c r="H5085" s="134" t="str">
        <f>IF(SUMIFS('[1]2025年已发货'!$E:$E,'[1]2025年已发货'!$F:$F,C5085,'[1]2025年已发货'!$C:$C,F5085,'[1]2025年已发货'!$G:$G,I5085,'[1]2025年已发货'!$H:$H,J5085)=0,"未发货",SUMIFS('[1]2025年已发货'!$E:$E,'[1]2025年已发货'!$F:$F,C5085,'[1]2025年已发货'!$C:$C,F5085,'[1]2025年已发货'!$G:$G,I5085,'[1]2025年已发货'!$H:$H,J5085))</f>
        <v>未发货</v>
      </c>
      <c r="I5085" s="39" t="str">
        <f>VLOOKUP(B5085,辅助信息!E:I,3,FALSE)</f>
        <v>（四川商建-射洪城乡一体化项目）遂宁市射洪市忠新幼儿园北侧约220米新溪小区</v>
      </c>
      <c r="J5085" s="40" t="str">
        <f>VLOOKUP(B5085,辅助信息!E:I,4,FALSE)</f>
        <v>柏子刚</v>
      </c>
      <c r="K5085" s="40">
        <f>VLOOKUP(J5085,辅助信息!H:I,2,FALSE)</f>
        <v>15692885305</v>
      </c>
      <c r="L5085" s="109" t="str">
        <f>VLOOKUP(B5085,辅助信息!E:J,6,FALSE)</f>
        <v>提前联系到场规格及数量</v>
      </c>
      <c r="M5085" s="91">
        <v>45959</v>
      </c>
      <c r="O5085" s="62">
        <f ca="1">IF(OR(M5085="",N5085&lt;&gt;""),"",MAX(M5085-TODAY(),0))</f>
        <v>0</v>
      </c>
      <c r="P5085" s="62">
        <f ca="1">IF(M5085="","",IF(N5085&lt;&gt;"",MAX(N5085-M5085,0),IF(TODAY()&gt;M5085,TODAY()-M5085,0)))</f>
        <v>2</v>
      </c>
      <c r="Q5085" s="29" t="str">
        <f>VLOOKUP(B5085,辅助信息!E:M,9,FALSE)</f>
        <v>ZTWM-CDGS-XS-2024-0179-四川商投-射洪城乡一体化建设项目</v>
      </c>
      <c r="R5085" s="29" t="str">
        <f>_xlfn._xlws.FILTER(辅助信息!D:D,辅助信息!E:E=B5085)</f>
        <v>四川商建
射洪城乡一体化项目</v>
      </c>
    </row>
    <row r="5086" spans="2:18">
      <c r="B5086" s="135" t="s">
        <v>31</v>
      </c>
      <c r="C5086" s="70">
        <v>45961</v>
      </c>
      <c r="D5086" s="40" t="str">
        <f>VLOOKUP(B5086,辅助信息!E:K,7,FALSE)</f>
        <v>JWDDCD2024121000136</v>
      </c>
      <c r="E5086" s="40" t="str">
        <f>VLOOKUP(F5086,辅助信息!A:B,2,FALSE)</f>
        <v>螺纹钢</v>
      </c>
      <c r="F5086" s="40" t="s">
        <v>22</v>
      </c>
      <c r="G5086" s="36">
        <v>35</v>
      </c>
      <c r="H5086" s="134" t="str">
        <f>IF(SUMIFS('[1]2025年已发货'!$E:$E,'[1]2025年已发货'!$F:$F,C5086,'[1]2025年已发货'!$C:$C,F5086,'[1]2025年已发货'!$G:$G,I5086,'[1]2025年已发货'!$H:$H,J5086)=0,"未发货",SUMIFS('[1]2025年已发货'!$E:$E,'[1]2025年已发货'!$F:$F,C5086,'[1]2025年已发货'!$C:$C,F5086,'[1]2025年已发货'!$G:$G,I5086,'[1]2025年已发货'!$H:$H,J5086))</f>
        <v>未发货</v>
      </c>
      <c r="I5086" s="39" t="str">
        <f>VLOOKUP(B5086,辅助信息!E:I,3,FALSE)</f>
        <v>（四川商建-射洪城乡一体化项目）遂宁市射洪市忠新幼儿园北侧约220米新溪小区</v>
      </c>
      <c r="J5086" s="40" t="str">
        <f>VLOOKUP(B5086,辅助信息!E:I,4,FALSE)</f>
        <v>柏子刚</v>
      </c>
      <c r="K5086" s="40">
        <f>VLOOKUP(J5086,辅助信息!H:I,2,FALSE)</f>
        <v>15692885305</v>
      </c>
      <c r="L5086" s="109" t="str">
        <f>VLOOKUP(B5086,辅助信息!E:J,6,FALSE)</f>
        <v>提前联系到场规格及数量</v>
      </c>
      <c r="M5086" s="91">
        <v>45959</v>
      </c>
      <c r="O5086" s="62">
        <f ca="1">IF(OR(M5086="",N5086&lt;&gt;""),"",MAX(M5086-TODAY(),0))</f>
        <v>0</v>
      </c>
      <c r="P5086" s="62">
        <f ca="1">IF(M5086="","",IF(N5086&lt;&gt;"",MAX(N5086-M5086,0),IF(TODAY()&gt;M5086,TODAY()-M5086,0)))</f>
        <v>2</v>
      </c>
      <c r="Q5086" s="29" t="str">
        <f>VLOOKUP(B5086,辅助信息!E:M,9,FALSE)</f>
        <v>ZTWM-CDGS-XS-2024-0179-四川商投-射洪城乡一体化建设项目</v>
      </c>
      <c r="R5086" s="29" t="str">
        <f>_xlfn._xlws.FILTER(辅助信息!D:D,辅助信息!E:E=B5086)</f>
        <v>四川商建
射洪城乡一体化项目</v>
      </c>
    </row>
    <row r="5087" hidden="1" spans="2:18">
      <c r="B5087" s="135" t="s">
        <v>224</v>
      </c>
      <c r="C5087" s="70">
        <v>45959</v>
      </c>
      <c r="D5087" s="40" t="str">
        <f>VLOOKUP(B5087,辅助信息!E:K,7,FALSE)</f>
        <v>JWDDCD2025092400188</v>
      </c>
      <c r="E5087" s="40" t="str">
        <f>VLOOKUP(F5087,辅助信息!A:B,2,FALSE)</f>
        <v>盘螺</v>
      </c>
      <c r="F5087" s="40" t="s">
        <v>49</v>
      </c>
      <c r="G5087" s="36">
        <v>6</v>
      </c>
      <c r="H5087" s="134">
        <f>IF(SUMIFS('[1]2025年已发货'!$E:$E,'[1]2025年已发货'!$F:$F,C5087,'[1]2025年已发货'!$C:$C,F5087,'[1]2025年已发货'!$G:$G,I5087,'[1]2025年已发货'!$H:$H,J5087)=0,"未发货",SUMIFS('[1]2025年已发货'!$E:$E,'[1]2025年已发货'!$F:$F,C5087,'[1]2025年已发货'!$C:$C,F5087,'[1]2025年已发货'!$G:$G,I5087,'[1]2025年已发货'!$H:$H,J5087))</f>
        <v>6</v>
      </c>
      <c r="I5087" s="39" t="str">
        <f>VLOOKUP(B5087,辅助信息!E:I,3,FALSE)</f>
        <v>(五冶钢构龙泉东洪片区70亩住宅、商业及配套工程项目一标段)成都市龙泉驿外东洪路地铁2号线惠王陵地铁C口</v>
      </c>
      <c r="J5087" s="40" t="str">
        <f>VLOOKUP(B5087,辅助信息!E:I,4,FALSE)</f>
        <v>邹爱国</v>
      </c>
      <c r="K5087" s="40">
        <f>VLOOKUP(J5087,辅助信息!H:I,2,FALSE)</f>
        <v>13540231225</v>
      </c>
      <c r="L5087" s="109">
        <f>VLOOKUP(B5087,辅助信息!E:J,6,FALSE)</f>
        <v>0</v>
      </c>
      <c r="M5087" s="91">
        <v>45959</v>
      </c>
      <c r="O5087" s="62">
        <f ca="1">IF(OR(M5087="",N5087&lt;&gt;""),"",MAX(M5087-TODAY(),0))</f>
        <v>0</v>
      </c>
      <c r="P5087" s="62">
        <f ca="1">IF(M5087="","",IF(N5087&lt;&gt;"",MAX(N5087-M5087,0),IF(TODAY()&gt;M5087,TODAY()-M5087,0)))</f>
        <v>2</v>
      </c>
      <c r="Q5087" s="29" t="str">
        <f>VLOOKUP(B5087,辅助信息!E:M,9,FALSE)</f>
        <v>ZTWM-CDGS-XS-2025-0156-五冶钢构-2025年九月第一批次钢筋采购合同(三圣乡项目)-中铁物贸成都公司</v>
      </c>
      <c r="R5087" s="29" t="str">
        <f>_xlfn._xlws.FILTER(辅助信息!D:D,辅助信息!E:E=B5087)</f>
        <v>五冶钢构龙泉东洪片区(70亩、85亩)住宅、商业及配套工程项目</v>
      </c>
    </row>
    <row r="5088" hidden="1" spans="2:18">
      <c r="B5088" s="135" t="s">
        <v>224</v>
      </c>
      <c r="C5088" s="70">
        <v>45959</v>
      </c>
      <c r="D5088" s="40" t="str">
        <f>VLOOKUP(B5088,辅助信息!E:K,7,FALSE)</f>
        <v>JWDDCD2025092400188</v>
      </c>
      <c r="E5088" s="40" t="str">
        <f>VLOOKUP(F5088,辅助信息!A:B,2,FALSE)</f>
        <v>盘螺</v>
      </c>
      <c r="F5088" s="40" t="s">
        <v>40</v>
      </c>
      <c r="G5088" s="36">
        <v>30</v>
      </c>
      <c r="H5088" s="134">
        <f>IF(SUMIFS('[1]2025年已发货'!$E:$E,'[1]2025年已发货'!$F:$F,C5088,'[1]2025年已发货'!$C:$C,F5088,'[1]2025年已发货'!$G:$G,I5088,'[1]2025年已发货'!$H:$H,J5088)=0,"未发货",SUMIFS('[1]2025年已发货'!$E:$E,'[1]2025年已发货'!$F:$F,C5088,'[1]2025年已发货'!$C:$C,F5088,'[1]2025年已发货'!$G:$G,I5088,'[1]2025年已发货'!$H:$H,J5088))</f>
        <v>30</v>
      </c>
      <c r="I5088" s="39" t="str">
        <f>VLOOKUP(B5088,辅助信息!E:I,3,FALSE)</f>
        <v>(五冶钢构龙泉东洪片区70亩住宅、商业及配套工程项目一标段)成都市龙泉驿外东洪路地铁2号线惠王陵地铁C口</v>
      </c>
      <c r="J5088" s="40" t="str">
        <f>VLOOKUP(B5088,辅助信息!E:I,4,FALSE)</f>
        <v>邹爱国</v>
      </c>
      <c r="K5088" s="40">
        <f>VLOOKUP(J5088,辅助信息!H:I,2,FALSE)</f>
        <v>13540231225</v>
      </c>
      <c r="L5088" s="109">
        <f>VLOOKUP(B5088,辅助信息!E:J,6,FALSE)</f>
        <v>0</v>
      </c>
      <c r="M5088" s="91">
        <v>45959</v>
      </c>
      <c r="O5088" s="62">
        <f ca="1">IF(OR(M5088="",N5088&lt;&gt;""),"",MAX(M5088-TODAY(),0))</f>
        <v>0</v>
      </c>
      <c r="P5088" s="62">
        <f ca="1">IF(M5088="","",IF(N5088&lt;&gt;"",MAX(N5088-M5088,0),IF(TODAY()&gt;M5088,TODAY()-M5088,0)))</f>
        <v>2</v>
      </c>
      <c r="Q5088" s="29" t="str">
        <f>VLOOKUP(B5088,辅助信息!E:M,9,FALSE)</f>
        <v>ZTWM-CDGS-XS-2025-0156-五冶钢构-2025年九月第一批次钢筋采购合同(三圣乡项目)-中铁物贸成都公司</v>
      </c>
      <c r="R5088" s="29" t="str">
        <f>_xlfn._xlws.FILTER(辅助信息!D:D,辅助信息!E:E=B5088)</f>
        <v>五冶钢构龙泉东洪片区(70亩、85亩)住宅、商业及配套工程项目</v>
      </c>
    </row>
    <row r="5089" hidden="1" spans="2:18">
      <c r="B5089" s="135" t="s">
        <v>226</v>
      </c>
      <c r="C5089" s="70">
        <v>45959</v>
      </c>
      <c r="D5089" s="40" t="str">
        <f>VLOOKUP(B5089,辅助信息!E:K,7,FALSE)</f>
        <v>JWDDCD2025092400211</v>
      </c>
      <c r="E5089" s="40" t="str">
        <f>VLOOKUP(F5089,辅助信息!A:B,2,FALSE)</f>
        <v>盘螺</v>
      </c>
      <c r="F5089" s="40" t="s">
        <v>40</v>
      </c>
      <c r="G5089" s="36">
        <v>35</v>
      </c>
      <c r="H5089" s="134">
        <f>IF(SUMIFS('[1]2025年已发货'!$E:$E,'[1]2025年已发货'!$F:$F,C5089,'[1]2025年已发货'!$C:$C,F5089,'[1]2025年已发货'!$G:$G,I5089,'[1]2025年已发货'!$H:$H,J5089)=0,"未发货",SUMIFS('[1]2025年已发货'!$E:$E,'[1]2025年已发货'!$F:$F,C5089,'[1]2025年已发货'!$C:$C,F5089,'[1]2025年已发货'!$G:$G,I5089,'[1]2025年已发货'!$H:$H,J5089))</f>
        <v>35</v>
      </c>
      <c r="I5089" s="39" t="str">
        <f>VLOOKUP(B5089,辅助信息!E:I,3,FALSE)</f>
        <v>(五冶钢构龙泉东洪片区85亩住宅、商业及配套工程项目二标段)成都市龙泉驿外东洪路地铁2号线惠王陵地铁C口</v>
      </c>
      <c r="J5089" s="40" t="str">
        <f>VLOOKUP(B5089,辅助信息!E:I,4,FALSE)</f>
        <v>李渊</v>
      </c>
      <c r="K5089" s="40">
        <f>VLOOKUP(J5089,辅助信息!H:I,2,FALSE)</f>
        <v>18381013849</v>
      </c>
      <c r="L5089" s="109">
        <f>VLOOKUP(B5089,辅助信息!E:J,6,FALSE)</f>
        <v>0</v>
      </c>
      <c r="M5089" s="162">
        <v>45959</v>
      </c>
      <c r="O5089" s="62">
        <f ca="1">IF(OR(M5089="",N5089&lt;&gt;""),"",MAX(M5089-TODAY(),0))</f>
        <v>0</v>
      </c>
      <c r="P5089" s="62">
        <f ca="1">IF(M5089="","",IF(N5089&lt;&gt;"",MAX(N5089-M5089,0),IF(TODAY()&gt;M5089,TODAY()-M5089,0)))</f>
        <v>2</v>
      </c>
      <c r="Q5089" s="29" t="str">
        <f>VLOOKUP(B5089,辅助信息!E:M,9,FALSE)</f>
        <v>ZTWM-CDGS-XS-2025-0156-五冶钢构-2025年九月第一批次钢筋采购合同(三圣乡项目)-中铁物贸成都公司</v>
      </c>
      <c r="R5089" s="29" t="str">
        <f>_xlfn._xlws.FILTER(辅助信息!D:D,辅助信息!E:E=B5089)</f>
        <v>五冶钢构龙泉东洪片区(70亩、85亩)住宅、商业及配套工程项目</v>
      </c>
    </row>
    <row r="5090" hidden="1" spans="2:18">
      <c r="B5090" s="135" t="s">
        <v>226</v>
      </c>
      <c r="C5090" s="70">
        <v>45959</v>
      </c>
      <c r="D5090" s="40" t="str">
        <f>VLOOKUP(B5090,辅助信息!E:K,7,FALSE)</f>
        <v>JWDDCD2025092400211</v>
      </c>
      <c r="E5090" s="40" t="str">
        <f>VLOOKUP(F5090,辅助信息!A:B,2,FALSE)</f>
        <v>螺纹钢</v>
      </c>
      <c r="F5090" s="40" t="s">
        <v>19</v>
      </c>
      <c r="G5090" s="36">
        <v>10</v>
      </c>
      <c r="H5090" s="134">
        <f>IF(SUMIFS('[1]2025年已发货'!$E:$E,'[1]2025年已发货'!$F:$F,C5090,'[1]2025年已发货'!$C:$C,F5090,'[1]2025年已发货'!$G:$G,I5090,'[1]2025年已发货'!$H:$H,J5090)=0,"未发货",SUMIFS('[1]2025年已发货'!$E:$E,'[1]2025年已发货'!$F:$F,C5090,'[1]2025年已发货'!$C:$C,F5090,'[1]2025年已发货'!$G:$G,I5090,'[1]2025年已发货'!$H:$H,J5090))</f>
        <v>12.5</v>
      </c>
      <c r="I5090" s="39" t="str">
        <f>VLOOKUP(B5090,辅助信息!E:I,3,FALSE)</f>
        <v>(五冶钢构龙泉东洪片区85亩住宅、商业及配套工程项目二标段)成都市龙泉驿外东洪路地铁2号线惠王陵地铁C口</v>
      </c>
      <c r="J5090" s="40" t="str">
        <f>VLOOKUP(B5090,辅助信息!E:I,4,FALSE)</f>
        <v>李渊</v>
      </c>
      <c r="K5090" s="40">
        <f>VLOOKUP(J5090,辅助信息!H:I,2,FALSE)</f>
        <v>18381013849</v>
      </c>
      <c r="L5090" s="109">
        <f>VLOOKUP(B5090,辅助信息!E:J,6,FALSE)</f>
        <v>0</v>
      </c>
      <c r="M5090" s="162">
        <v>45959</v>
      </c>
      <c r="O5090" s="62">
        <f ca="1">IF(OR(M5090="",N5090&lt;&gt;""),"",MAX(M5090-TODAY(),0))</f>
        <v>0</v>
      </c>
      <c r="P5090" s="62">
        <f ca="1">IF(M5090="","",IF(N5090&lt;&gt;"",MAX(N5090-M5090,0),IF(TODAY()&gt;M5090,TODAY()-M5090,0)))</f>
        <v>2</v>
      </c>
      <c r="Q5090" s="29" t="str">
        <f>VLOOKUP(B5090,辅助信息!E:M,9,FALSE)</f>
        <v>ZTWM-CDGS-XS-2025-0156-五冶钢构-2025年九月第一批次钢筋采购合同(三圣乡项目)-中铁物贸成都公司</v>
      </c>
      <c r="R5090" s="29" t="str">
        <f>_xlfn._xlws.FILTER(辅助信息!D:D,辅助信息!E:E=B5090)</f>
        <v>五冶钢构龙泉东洪片区(70亩、85亩)住宅、商业及配套工程项目</v>
      </c>
    </row>
    <row r="5091" hidden="1" spans="2:18">
      <c r="B5091" s="135" t="s">
        <v>226</v>
      </c>
      <c r="C5091" s="70">
        <v>45959</v>
      </c>
      <c r="D5091" s="40" t="str">
        <f>VLOOKUP(B5091,辅助信息!E:K,7,FALSE)</f>
        <v>JWDDCD2025092400211</v>
      </c>
      <c r="E5091" s="40" t="str">
        <f>VLOOKUP(F5091,辅助信息!A:B,2,FALSE)</f>
        <v>螺纹钢</v>
      </c>
      <c r="F5091" s="40" t="s">
        <v>32</v>
      </c>
      <c r="G5091" s="36">
        <v>10</v>
      </c>
      <c r="H5091" s="134">
        <f>IF(SUMIFS('[1]2025年已发货'!$E:$E,'[1]2025年已发货'!$F:$F,C5091,'[1]2025年已发货'!$C:$C,F5091,'[1]2025年已发货'!$G:$G,I5091,'[1]2025年已发货'!$H:$H,J5091)=0,"未发货",SUMIFS('[1]2025年已发货'!$E:$E,'[1]2025年已发货'!$F:$F,C5091,'[1]2025年已发货'!$C:$C,F5091,'[1]2025年已发货'!$G:$G,I5091,'[1]2025年已发货'!$H:$H,J5091))</f>
        <v>12.5</v>
      </c>
      <c r="I5091" s="39" t="str">
        <f>VLOOKUP(B5091,辅助信息!E:I,3,FALSE)</f>
        <v>(五冶钢构龙泉东洪片区85亩住宅、商业及配套工程项目二标段)成都市龙泉驿外东洪路地铁2号线惠王陵地铁C口</v>
      </c>
      <c r="J5091" s="40" t="str">
        <f>VLOOKUP(B5091,辅助信息!E:I,4,FALSE)</f>
        <v>李渊</v>
      </c>
      <c r="K5091" s="40">
        <f>VLOOKUP(J5091,辅助信息!H:I,2,FALSE)</f>
        <v>18381013849</v>
      </c>
      <c r="L5091" s="109">
        <f>VLOOKUP(B5091,辅助信息!E:J,6,FALSE)</f>
        <v>0</v>
      </c>
      <c r="M5091" s="162">
        <v>45959</v>
      </c>
      <c r="O5091" s="62">
        <f ca="1">IF(OR(M5091="",N5091&lt;&gt;""),"",MAX(M5091-TODAY(),0))</f>
        <v>0</v>
      </c>
      <c r="P5091" s="62">
        <f ca="1">IF(M5091="","",IF(N5091&lt;&gt;"",MAX(N5091-M5091,0),IF(TODAY()&gt;M5091,TODAY()-M5091,0)))</f>
        <v>2</v>
      </c>
      <c r="Q5091" s="29" t="str">
        <f>VLOOKUP(B5091,辅助信息!E:M,9,FALSE)</f>
        <v>ZTWM-CDGS-XS-2025-0156-五冶钢构-2025年九月第一批次钢筋采购合同(三圣乡项目)-中铁物贸成都公司</v>
      </c>
      <c r="R5091" s="29" t="str">
        <f>_xlfn._xlws.FILTER(辅助信息!D:D,辅助信息!E:E=B5091)</f>
        <v>五冶钢构龙泉东洪片区(70亩、85亩)住宅、商业及配套工程项目</v>
      </c>
    </row>
    <row r="5092" hidden="1" spans="2:18">
      <c r="B5092" s="135" t="s">
        <v>226</v>
      </c>
      <c r="C5092" s="70">
        <v>45959</v>
      </c>
      <c r="D5092" s="40" t="str">
        <f>VLOOKUP(B5092,辅助信息!E:K,7,FALSE)</f>
        <v>JWDDCD2025092400211</v>
      </c>
      <c r="E5092" s="40" t="str">
        <f>VLOOKUP(F5092,辅助信息!A:B,2,FALSE)</f>
        <v>螺纹钢</v>
      </c>
      <c r="F5092" s="40" t="s">
        <v>30</v>
      </c>
      <c r="G5092" s="36">
        <v>15</v>
      </c>
      <c r="H5092" s="134">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(五冶钢构龙泉东洪片区85亩住宅、商业及配套工程项目二标段)成都市龙泉驿外东洪路地铁2号线惠王陵地铁C口</v>
      </c>
      <c r="J5092" s="40" t="str">
        <f>VLOOKUP(B5092,辅助信息!E:I,4,FALSE)</f>
        <v>李渊</v>
      </c>
      <c r="K5092" s="40">
        <f>VLOOKUP(J5092,辅助信息!H:I,2,FALSE)</f>
        <v>18381013849</v>
      </c>
      <c r="L5092" s="109">
        <f>VLOOKUP(B5092,辅助信息!E:J,6,FALSE)</f>
        <v>0</v>
      </c>
      <c r="M5092" s="162">
        <v>45959</v>
      </c>
      <c r="O5092" s="62">
        <f ca="1">IF(OR(M5092="",N5092&lt;&gt;""),"",MAX(M5092-TODAY(),0))</f>
        <v>0</v>
      </c>
      <c r="P5092" s="62">
        <f ca="1">IF(M5092="","",IF(N5092&lt;&gt;"",MAX(N5092-M5092,0),IF(TODAY()&gt;M5092,TODAY()-M5092,0)))</f>
        <v>2</v>
      </c>
      <c r="Q5092" s="29" t="str">
        <f>VLOOKUP(B5092,辅助信息!E:M,9,FALSE)</f>
        <v>ZTWM-CDGS-XS-2025-0156-五冶钢构-2025年九月第一批次钢筋采购合同(三圣乡项目)-中铁物贸成都公司</v>
      </c>
      <c r="R5092" s="29" t="str">
        <f>_xlfn._xlws.FILTER(辅助信息!D:D,辅助信息!E:E=B5092)</f>
        <v>五冶钢构龙泉东洪片区(70亩、85亩)住宅、商业及配套工程项目</v>
      </c>
    </row>
    <row r="5093" hidden="1" spans="2:18">
      <c r="B5093" s="135" t="s">
        <v>215</v>
      </c>
      <c r="C5093" s="70">
        <v>45960</v>
      </c>
      <c r="D5093" s="40" t="str">
        <f>VLOOKUP(B5093,辅助信息!E:K,7,FALSE)</f>
        <v>JWDDCD2025102100486</v>
      </c>
      <c r="E5093" s="40" t="str">
        <f>VLOOKUP(F5093,辅助信息!A:B,2,FALSE)</f>
        <v>盘螺</v>
      </c>
      <c r="F5093" s="40" t="s">
        <v>40</v>
      </c>
      <c r="G5093" s="36">
        <v>16</v>
      </c>
      <c r="H5093" s="134">
        <f>IF(SUMIFS('[1]2025年已发货'!$E:$E,'[1]2025年已发货'!$F:$F,C5093,'[1]2025年已发货'!$C:$C,F5093,'[1]2025年已发货'!$G:$G,I5093,'[1]2025年已发货'!$H:$H,J5093)=0,"未发货",SUMIFS('[1]2025年已发货'!$E:$E,'[1]2025年已发货'!$F:$F,C5093,'[1]2025年已发货'!$C:$C,F5093,'[1]2025年已发货'!$G:$G,I5093,'[1]2025年已发货'!$H:$H,J5093))</f>
        <v>16</v>
      </c>
      <c r="I5093" s="39" t="str">
        <f>VLOOKUP(B5093,辅助信息!E:I,3,FALSE)</f>
        <v>(五冶建设龙泉驿一医院配套建设工程)成都市龙泉驿区董朗路69号龙泉驿一医院5号门</v>
      </c>
      <c r="J5093" s="40" t="str">
        <f>VLOOKUP(B5093,辅助信息!E:I,4,FALSE)</f>
        <v>孙敏</v>
      </c>
      <c r="K5093" s="40">
        <f>VLOOKUP(J5093,辅助信息!H:I,2,FALSE)</f>
        <v>13617695006</v>
      </c>
      <c r="L5093" s="109" t="str">
        <f>VLOOKUP(B5093,辅助信息!E:J,6,FALSE)</f>
        <v>联系实际收货人（孙敏13617695006）五冶建设送货单,6份材质书,锈货不收，装货前联系收货人核实到场规格,没提前告知进场规格现场不给予接收</v>
      </c>
      <c r="M5093" s="91">
        <v>45960</v>
      </c>
      <c r="O5093" s="62">
        <f ca="1">IF(OR(M5093="",N5093&lt;&gt;""),"",MAX(M5093-TODAY(),0))</f>
        <v>0</v>
      </c>
      <c r="P5093" s="62">
        <f ca="1">IF(M5093="","",IF(N5093&lt;&gt;"",MAX(N5093-M5093,0),IF(TODAY()&gt;M5093,TODAY()-M5093,0)))</f>
        <v>1</v>
      </c>
      <c r="Q5093" s="29" t="str">
        <f>VLOOKUP(B5093,辅助信息!E:M,9,FALSE)</f>
        <v>ZTWM-CDGS-XS-2025-0073-五冶天府-成都怡心湖片区及龙泉驿医院等项目</v>
      </c>
      <c r="R5093" s="29" t="str">
        <f>_xlfn._xlws.FILTER(辅助信息!D:D,辅助信息!E:E=B5093)</f>
        <v>五冶建设龙泉驿一医院配套建设工程</v>
      </c>
    </row>
    <row r="5094" hidden="1" spans="2:18">
      <c r="B5094" s="135" t="s">
        <v>215</v>
      </c>
      <c r="C5094" s="70">
        <v>45960</v>
      </c>
      <c r="D5094" s="40" t="str">
        <f>VLOOKUP(B5094,辅助信息!E:K,7,FALSE)</f>
        <v>JWDDCD2025102100486</v>
      </c>
      <c r="E5094" s="40" t="str">
        <f>VLOOKUP(F5094,辅助信息!A:B,2,FALSE)</f>
        <v>盘螺</v>
      </c>
      <c r="F5094" s="40" t="s">
        <v>41</v>
      </c>
      <c r="G5094" s="36">
        <v>18</v>
      </c>
      <c r="H5094" s="134">
        <f>IF(SUMIFS('[1]2025年已发货'!$E:$E,'[1]2025年已发货'!$F:$F,C5094,'[1]2025年已发货'!$C:$C,F5094,'[1]2025年已发货'!$G:$G,I5094,'[1]2025年已发货'!$H:$H,J5094)=0,"未发货",SUMIFS('[1]2025年已发货'!$E:$E,'[1]2025年已发货'!$F:$F,C5094,'[1]2025年已发货'!$C:$C,F5094,'[1]2025年已发货'!$G:$G,I5094,'[1]2025年已发货'!$H:$H,J5094))</f>
        <v>18</v>
      </c>
      <c r="I5094" s="39" t="str">
        <f>VLOOKUP(B5094,辅助信息!E:I,3,FALSE)</f>
        <v>(五冶建设龙泉驿一医院配套建设工程)成都市龙泉驿区董朗路69号龙泉驿一医院5号门</v>
      </c>
      <c r="J5094" s="40" t="str">
        <f>VLOOKUP(B5094,辅助信息!E:I,4,FALSE)</f>
        <v>孙敏</v>
      </c>
      <c r="K5094" s="40">
        <f>VLOOKUP(J5094,辅助信息!H:I,2,FALSE)</f>
        <v>13617695006</v>
      </c>
      <c r="L5094" s="109" t="str">
        <f>VLOOKUP(B5094,辅助信息!E:J,6,FALSE)</f>
        <v>联系实际收货人（孙敏13617695006）五冶建设送货单,6份材质书,锈货不收，装货前联系收货人核实到场规格,没提前告知进场规格现场不给予接收</v>
      </c>
      <c r="M5094" s="91">
        <v>45960</v>
      </c>
      <c r="O5094" s="62">
        <f ca="1">IF(OR(M5094="",N5094&lt;&gt;""),"",MAX(M5094-TODAY(),0))</f>
        <v>0</v>
      </c>
      <c r="P5094" s="62">
        <f ca="1">IF(M5094="","",IF(N5094&lt;&gt;"",MAX(N5094-M5094,0),IF(TODAY()&gt;M5094,TODAY()-M5094,0)))</f>
        <v>1</v>
      </c>
      <c r="Q5094" s="29" t="str">
        <f>VLOOKUP(B5094,辅助信息!E:M,9,FALSE)</f>
        <v>ZTWM-CDGS-XS-2025-0073-五冶天府-成都怡心湖片区及龙泉驿医院等项目</v>
      </c>
      <c r="R5094" s="29" t="str">
        <f>_xlfn._xlws.FILTER(辅助信息!D:D,辅助信息!E:E=B5094)</f>
        <v>五冶建设龙泉驿一医院配套建设工程</v>
      </c>
    </row>
    <row r="5095" hidden="1" spans="2:18">
      <c r="B5095" s="135" t="s">
        <v>215</v>
      </c>
      <c r="C5095" s="70">
        <v>45960</v>
      </c>
      <c r="D5095" s="40" t="str">
        <f>VLOOKUP(B5095,辅助信息!E:K,7,FALSE)</f>
        <v>JWDDCD2025102100486</v>
      </c>
      <c r="E5095" s="40" t="str">
        <f>VLOOKUP(F5095,辅助信息!A:B,2,FALSE)</f>
        <v>盘螺</v>
      </c>
      <c r="F5095" s="40" t="s">
        <v>26</v>
      </c>
      <c r="G5095" s="36">
        <v>6</v>
      </c>
      <c r="H5095" s="134">
        <f>IF(SUMIFS('[1]2025年已发货'!$E:$E,'[1]2025年已发货'!$F:$F,C5095,'[1]2025年已发货'!$C:$C,F5095,'[1]2025年已发货'!$G:$G,I5095,'[1]2025年已发货'!$H:$H,J5095)=0,"未发货",SUMIFS('[1]2025年已发货'!$E:$E,'[1]2025年已发货'!$F:$F,C5095,'[1]2025年已发货'!$C:$C,F5095,'[1]2025年已发货'!$G:$G,I5095,'[1]2025年已发货'!$H:$H,J5095))</f>
        <v>6</v>
      </c>
      <c r="I5095" s="39" t="str">
        <f>VLOOKUP(B5095,辅助信息!E:I,3,FALSE)</f>
        <v>(五冶建设龙泉驿一医院配套建设工程)成都市龙泉驿区董朗路69号龙泉驿一医院5号门</v>
      </c>
      <c r="J5095" s="40" t="str">
        <f>VLOOKUP(B5095,辅助信息!E:I,4,FALSE)</f>
        <v>孙敏</v>
      </c>
      <c r="K5095" s="40">
        <f>VLOOKUP(J5095,辅助信息!H:I,2,FALSE)</f>
        <v>13617695006</v>
      </c>
      <c r="L5095" s="109" t="str">
        <f>VLOOKUP(B5095,辅助信息!E:J,6,FALSE)</f>
        <v>联系实际收货人（孙敏13617695006）五冶建设送货单,6份材质书,锈货不收，装货前联系收货人核实到场规格,没提前告知进场规格现场不给予接收</v>
      </c>
      <c r="M5095" s="91">
        <v>45960</v>
      </c>
      <c r="O5095" s="62">
        <f ca="1">IF(OR(M5095="",N5095&lt;&gt;""),"",MAX(M5095-TODAY(),0))</f>
        <v>0</v>
      </c>
      <c r="P5095" s="62">
        <f ca="1">IF(M5095="","",IF(N5095&lt;&gt;"",MAX(N5095-M5095,0),IF(TODAY()&gt;M5095,TODAY()-M5095,0)))</f>
        <v>1</v>
      </c>
      <c r="Q5095" s="29" t="str">
        <f>VLOOKUP(B5095,辅助信息!E:M,9,FALSE)</f>
        <v>ZTWM-CDGS-XS-2025-0073-五冶天府-成都怡心湖片区及龙泉驿医院等项目</v>
      </c>
      <c r="R5095" s="29" t="str">
        <f>_xlfn._xlws.FILTER(辅助信息!D:D,辅助信息!E:E=B5095)</f>
        <v>五冶建设龙泉驿一医院配套建设工程</v>
      </c>
    </row>
    <row r="5096" hidden="1" spans="2:18">
      <c r="B5096" s="135" t="s">
        <v>215</v>
      </c>
      <c r="C5096" s="70">
        <v>45960</v>
      </c>
      <c r="D5096" s="40" t="str">
        <f>VLOOKUP(B5096,辅助信息!E:K,7,FALSE)</f>
        <v>JWDDCD2025102100486</v>
      </c>
      <c r="E5096" s="40" t="str">
        <f>VLOOKUP(F5096,辅助信息!A:B,2,FALSE)</f>
        <v>螺纹钢</v>
      </c>
      <c r="F5096" s="40" t="s">
        <v>27</v>
      </c>
      <c r="G5096" s="36">
        <v>3</v>
      </c>
      <c r="H5096" s="134">
        <f>IF(SUMIFS('[1]2025年已发货'!$E:$E,'[1]2025年已发货'!$F:$F,C5096,'[1]2025年已发货'!$C:$C,F5096,'[1]2025年已发货'!$G:$G,I5096,'[1]2025年已发货'!$H:$H,J5096)=0,"未发货",SUMIFS('[1]2025年已发货'!$E:$E,'[1]2025年已发货'!$F:$F,C5096,'[1]2025年已发货'!$C:$C,F5096,'[1]2025年已发货'!$G:$G,I5096,'[1]2025年已发货'!$H:$H,J5096))</f>
        <v>3</v>
      </c>
      <c r="I5096" s="39" t="str">
        <f>VLOOKUP(B5096,辅助信息!E:I,3,FALSE)</f>
        <v>(五冶建设龙泉驿一医院配套建设工程)成都市龙泉驿区董朗路69号龙泉驿一医院5号门</v>
      </c>
      <c r="J5096" s="40" t="str">
        <f>VLOOKUP(B5096,辅助信息!E:I,4,FALSE)</f>
        <v>孙敏</v>
      </c>
      <c r="K5096" s="40">
        <f>VLOOKUP(J5096,辅助信息!H:I,2,FALSE)</f>
        <v>13617695006</v>
      </c>
      <c r="L5096" s="109" t="str">
        <f>VLOOKUP(B5096,辅助信息!E:J,6,FALSE)</f>
        <v>联系实际收货人（孙敏13617695006）五冶建设送货单,6份材质书,锈货不收，装货前联系收货人核实到场规格,没提前告知进场规格现场不给予接收</v>
      </c>
      <c r="M5096" s="91">
        <v>45960</v>
      </c>
      <c r="O5096" s="62">
        <f ca="1">IF(OR(M5096="",N5096&lt;&gt;""),"",MAX(M5096-TODAY(),0))</f>
        <v>0</v>
      </c>
      <c r="P5096" s="62">
        <f ca="1">IF(M5096="","",IF(N5096&lt;&gt;"",MAX(N5096-M5096,0),IF(TODAY()&gt;M5096,TODAY()-M5096,0)))</f>
        <v>1</v>
      </c>
      <c r="Q5096" s="29" t="str">
        <f>VLOOKUP(B5096,辅助信息!E:M,9,FALSE)</f>
        <v>ZTWM-CDGS-XS-2025-0073-五冶天府-成都怡心湖片区及龙泉驿医院等项目</v>
      </c>
      <c r="R5096" s="29" t="str">
        <f>_xlfn._xlws.FILTER(辅助信息!D:D,辅助信息!E:E=B5096)</f>
        <v>五冶建设龙泉驿一医院配套建设工程</v>
      </c>
    </row>
    <row r="5097" hidden="1" spans="2:18">
      <c r="B5097" s="135" t="s">
        <v>215</v>
      </c>
      <c r="C5097" s="70">
        <v>45960</v>
      </c>
      <c r="D5097" s="40" t="str">
        <f>VLOOKUP(B5097,辅助信息!E:K,7,FALSE)</f>
        <v>JWDDCD2025102100486</v>
      </c>
      <c r="E5097" s="40" t="str">
        <f>VLOOKUP(F5097,辅助信息!A:B,2,FALSE)</f>
        <v>螺纹钢</v>
      </c>
      <c r="F5097" s="40" t="s">
        <v>19</v>
      </c>
      <c r="G5097" s="36">
        <v>3</v>
      </c>
      <c r="H5097" s="134">
        <f>IF(SUMIFS('[1]2025年已发货'!$E:$E,'[1]2025年已发货'!$F:$F,C5097,'[1]2025年已发货'!$C:$C,F5097,'[1]2025年已发货'!$G:$G,I5097,'[1]2025年已发货'!$H:$H,J5097)=0,"未发货",SUMIFS('[1]2025年已发货'!$E:$E,'[1]2025年已发货'!$F:$F,C5097,'[1]2025年已发货'!$C:$C,F5097,'[1]2025年已发货'!$G:$G,I5097,'[1]2025年已发货'!$H:$H,J5097))</f>
        <v>3</v>
      </c>
      <c r="I5097" s="39" t="str">
        <f>VLOOKUP(B5097,辅助信息!E:I,3,FALSE)</f>
        <v>(五冶建设龙泉驿一医院配套建设工程)成都市龙泉驿区董朗路69号龙泉驿一医院5号门</v>
      </c>
      <c r="J5097" s="40" t="str">
        <f>VLOOKUP(B5097,辅助信息!E:I,4,FALSE)</f>
        <v>孙敏</v>
      </c>
      <c r="K5097" s="40">
        <f>VLOOKUP(J5097,辅助信息!H:I,2,FALSE)</f>
        <v>13617695006</v>
      </c>
      <c r="L5097" s="109" t="str">
        <f>VLOOKUP(B5097,辅助信息!E:J,6,FALSE)</f>
        <v>联系实际收货人（孙敏13617695006）五冶建设送货单,6份材质书,锈货不收，装货前联系收货人核实到场规格,没提前告知进场规格现场不给予接收</v>
      </c>
      <c r="M5097" s="91">
        <v>45960</v>
      </c>
      <c r="O5097" s="62">
        <f ca="1">IF(OR(M5097="",N5097&lt;&gt;""),"",MAX(M5097-TODAY(),0))</f>
        <v>0</v>
      </c>
      <c r="P5097" s="62">
        <f ca="1">IF(M5097="","",IF(N5097&lt;&gt;"",MAX(N5097-M5097,0),IF(TODAY()&gt;M5097,TODAY()-M5097,0)))</f>
        <v>1</v>
      </c>
      <c r="Q5097" s="29" t="str">
        <f>VLOOKUP(B5097,辅助信息!E:M,9,FALSE)</f>
        <v>ZTWM-CDGS-XS-2025-0073-五冶天府-成都怡心湖片区及龙泉驿医院等项目</v>
      </c>
      <c r="R5097" s="29" t="str">
        <f>_xlfn._xlws.FILTER(辅助信息!D:D,辅助信息!E:E=B5097)</f>
        <v>五冶建设龙泉驿一医院配套建设工程</v>
      </c>
    </row>
    <row r="5098" hidden="1" spans="2:18">
      <c r="B5098" s="135" t="s">
        <v>215</v>
      </c>
      <c r="C5098" s="70">
        <v>45960</v>
      </c>
      <c r="D5098" s="40" t="str">
        <f>VLOOKUP(B5098,辅助信息!E:K,7,FALSE)</f>
        <v>JWDDCD2025102100486</v>
      </c>
      <c r="E5098" s="40" t="str">
        <f>VLOOKUP(F5098,辅助信息!A:B,2,FALSE)</f>
        <v>螺纹钢</v>
      </c>
      <c r="F5098" s="40" t="s">
        <v>32</v>
      </c>
      <c r="G5098" s="36">
        <v>3</v>
      </c>
      <c r="H5098" s="134">
        <f>IF(SUMIFS('[1]2025年已发货'!$E:$E,'[1]2025年已发货'!$F:$F,C5098,'[1]2025年已发货'!$C:$C,F5098,'[1]2025年已发货'!$G:$G,I5098,'[1]2025年已发货'!$H:$H,J5098)=0,"未发货",SUMIFS('[1]2025年已发货'!$E:$E,'[1]2025年已发货'!$F:$F,C5098,'[1]2025年已发货'!$C:$C,F5098,'[1]2025年已发货'!$G:$G,I5098,'[1]2025年已发货'!$H:$H,J5098))</f>
        <v>3</v>
      </c>
      <c r="I5098" s="39" t="str">
        <f>VLOOKUP(B5098,辅助信息!E:I,3,FALSE)</f>
        <v>(五冶建设龙泉驿一医院配套建设工程)成都市龙泉驿区董朗路69号龙泉驿一医院5号门</v>
      </c>
      <c r="J5098" s="40" t="str">
        <f>VLOOKUP(B5098,辅助信息!E:I,4,FALSE)</f>
        <v>孙敏</v>
      </c>
      <c r="K5098" s="40">
        <f>VLOOKUP(J5098,辅助信息!H:I,2,FALSE)</f>
        <v>13617695006</v>
      </c>
      <c r="L5098" s="109" t="str">
        <f>VLOOKUP(B5098,辅助信息!E:J,6,FALSE)</f>
        <v>联系实际收货人（孙敏13617695006）五冶建设送货单,6份材质书,锈货不收，装货前联系收货人核实到场规格,没提前告知进场规格现场不给予接收</v>
      </c>
      <c r="M5098" s="91">
        <v>45960</v>
      </c>
      <c r="O5098" s="62">
        <f ca="1">IF(OR(M5098="",N5098&lt;&gt;""),"",MAX(M5098-TODAY(),0))</f>
        <v>0</v>
      </c>
      <c r="P5098" s="62">
        <f ca="1">IF(M5098="","",IF(N5098&lt;&gt;"",MAX(N5098-M5098,0),IF(TODAY()&gt;M5098,TODAY()-M5098,0)))</f>
        <v>1</v>
      </c>
      <c r="Q5098" s="29" t="str">
        <f>VLOOKUP(B5098,辅助信息!E:M,9,FALSE)</f>
        <v>ZTWM-CDGS-XS-2025-0073-五冶天府-成都怡心湖片区及龙泉驿医院等项目</v>
      </c>
      <c r="R5098" s="29" t="str">
        <f>_xlfn._xlws.FILTER(辅助信息!D:D,辅助信息!E:E=B5098)</f>
        <v>五冶建设龙泉驿一医院配套建设工程</v>
      </c>
    </row>
    <row r="5099" hidden="1" spans="2:18">
      <c r="B5099" s="135" t="s">
        <v>215</v>
      </c>
      <c r="C5099" s="70">
        <v>45960</v>
      </c>
      <c r="D5099" s="40" t="str">
        <f>VLOOKUP(B5099,辅助信息!E:K,7,FALSE)</f>
        <v>JWDDCD2025102100486</v>
      </c>
      <c r="E5099" s="40" t="str">
        <f>VLOOKUP(F5099,辅助信息!A:B,2,FALSE)</f>
        <v>螺纹钢</v>
      </c>
      <c r="F5099" s="40" t="s">
        <v>82</v>
      </c>
      <c r="G5099" s="36">
        <v>3</v>
      </c>
      <c r="H5099" s="134">
        <f>IF(SUMIFS('[1]2025年已发货'!$E:$E,'[1]2025年已发货'!$F:$F,C5099,'[1]2025年已发货'!$C:$C,F5099,'[1]2025年已发货'!$G:$G,I5099,'[1]2025年已发货'!$H:$H,J5099)=0,"未发货",SUMIFS('[1]2025年已发货'!$E:$E,'[1]2025年已发货'!$F:$F,C5099,'[1]2025年已发货'!$C:$C,F5099,'[1]2025年已发货'!$G:$G,I5099,'[1]2025年已发货'!$H:$H,J5099))</f>
        <v>3</v>
      </c>
      <c r="I5099" s="39" t="str">
        <f>VLOOKUP(B5099,辅助信息!E:I,3,FALSE)</f>
        <v>(五冶建设龙泉驿一医院配套建设工程)成都市龙泉驿区董朗路69号龙泉驿一医院5号门</v>
      </c>
      <c r="J5099" s="40" t="str">
        <f>VLOOKUP(B5099,辅助信息!E:I,4,FALSE)</f>
        <v>孙敏</v>
      </c>
      <c r="K5099" s="40">
        <f>VLOOKUP(J5099,辅助信息!H:I,2,FALSE)</f>
        <v>13617695006</v>
      </c>
      <c r="L5099" s="109" t="str">
        <f>VLOOKUP(B5099,辅助信息!E:J,6,FALSE)</f>
        <v>联系实际收货人（孙敏13617695006）五冶建设送货单,6份材质书,锈货不收，装货前联系收货人核实到场规格,没提前告知进场规格现场不给予接收</v>
      </c>
      <c r="M5099" s="91">
        <v>45960</v>
      </c>
      <c r="O5099" s="62">
        <f ca="1">IF(OR(M5099="",N5099&lt;&gt;""),"",MAX(M5099-TODAY(),0))</f>
        <v>0</v>
      </c>
      <c r="P5099" s="62">
        <f ca="1">IF(M5099="","",IF(N5099&lt;&gt;"",MAX(N5099-M5099,0),IF(TODAY()&gt;M5099,TODAY()-M5099,0)))</f>
        <v>1</v>
      </c>
      <c r="Q5099" s="29" t="str">
        <f>VLOOKUP(B5099,辅助信息!E:M,9,FALSE)</f>
        <v>ZTWM-CDGS-XS-2025-0073-五冶天府-成都怡心湖片区及龙泉驿医院等项目</v>
      </c>
      <c r="R5099" s="29" t="str">
        <f>_xlfn._xlws.FILTER(辅助信息!D:D,辅助信息!E:E=B5099)</f>
        <v>五冶建设龙泉驿一医院配套建设工程</v>
      </c>
    </row>
    <row r="5100" hidden="1" spans="2:18">
      <c r="B5100" s="135" t="s">
        <v>215</v>
      </c>
      <c r="C5100" s="70">
        <v>45960</v>
      </c>
      <c r="D5100" s="40" t="str">
        <f>VLOOKUP(B5100,辅助信息!E:K,7,FALSE)</f>
        <v>JWDDCD2025102100486</v>
      </c>
      <c r="E5100" s="40" t="str">
        <f>VLOOKUP(F5100,辅助信息!A:B,2,FALSE)</f>
        <v>螺纹钢</v>
      </c>
      <c r="F5100" s="40" t="s">
        <v>21</v>
      </c>
      <c r="G5100" s="36">
        <v>3</v>
      </c>
      <c r="H5100" s="134">
        <f>IF(SUMIFS('[1]2025年已发货'!$E:$E,'[1]2025年已发货'!$F:$F,C5100,'[1]2025年已发货'!$C:$C,F5100,'[1]2025年已发货'!$G:$G,I5100,'[1]2025年已发货'!$H:$H,J5100)=0,"未发货",SUMIFS('[1]2025年已发货'!$E:$E,'[1]2025年已发货'!$F:$F,C5100,'[1]2025年已发货'!$C:$C,F5100,'[1]2025年已发货'!$G:$G,I5100,'[1]2025年已发货'!$H:$H,J5100))</f>
        <v>3</v>
      </c>
      <c r="I5100" s="39" t="str">
        <f>VLOOKUP(B5100,辅助信息!E:I,3,FALSE)</f>
        <v>(五冶建设龙泉驿一医院配套建设工程)成都市龙泉驿区董朗路69号龙泉驿一医院5号门</v>
      </c>
      <c r="J5100" s="40" t="str">
        <f>VLOOKUP(B5100,辅助信息!E:I,4,FALSE)</f>
        <v>孙敏</v>
      </c>
      <c r="K5100" s="40">
        <f>VLOOKUP(J5100,辅助信息!H:I,2,FALSE)</f>
        <v>13617695006</v>
      </c>
      <c r="L5100" s="109" t="str">
        <f>VLOOKUP(B5100,辅助信息!E:J,6,FALSE)</f>
        <v>联系实际收货人（孙敏13617695006）五冶建设送货单,6份材质书,锈货不收，装货前联系收货人核实到场规格,没提前告知进场规格现场不给予接收</v>
      </c>
      <c r="M5100" s="91">
        <v>45960</v>
      </c>
      <c r="O5100" s="62">
        <f ca="1">IF(OR(M5100="",N5100&lt;&gt;""),"",MAX(M5100-TODAY(),0))</f>
        <v>0</v>
      </c>
      <c r="P5100" s="62">
        <f ca="1">IF(M5100="","",IF(N5100&lt;&gt;"",MAX(N5100-M5100,0),IF(TODAY()&gt;M5100,TODAY()-M5100,0)))</f>
        <v>1</v>
      </c>
      <c r="Q5100" s="29" t="str">
        <f>VLOOKUP(B5100,辅助信息!E:M,9,FALSE)</f>
        <v>ZTWM-CDGS-XS-2025-0073-五冶天府-成都怡心湖片区及龙泉驿医院等项目</v>
      </c>
      <c r="R5100" s="29" t="str">
        <f>_xlfn._xlws.FILTER(辅助信息!D:D,辅助信息!E:E=B5100)</f>
        <v>五冶建设龙泉驿一医院配套建设工程</v>
      </c>
    </row>
    <row r="5101" hidden="1" spans="2:18">
      <c r="B5101" s="135" t="s">
        <v>215</v>
      </c>
      <c r="C5101" s="70">
        <v>45960</v>
      </c>
      <c r="D5101" s="40" t="str">
        <f>VLOOKUP(B5101,辅助信息!E:K,7,FALSE)</f>
        <v>JWDDCD2025102100486</v>
      </c>
      <c r="E5101" s="40" t="str">
        <f>VLOOKUP(F5101,辅助信息!A:B,2,FALSE)</f>
        <v>螺纹钢</v>
      </c>
      <c r="F5101" s="40" t="s">
        <v>58</v>
      </c>
      <c r="G5101" s="36">
        <v>12</v>
      </c>
      <c r="H5101" s="134">
        <f>IF(SUMIFS('[1]2025年已发货'!$E:$E,'[1]2025年已发货'!$F:$F,C5101,'[1]2025年已发货'!$C:$C,F5101,'[1]2025年已发货'!$G:$G,I5101,'[1]2025年已发货'!$H:$H,J5101)=0,"未发货",SUMIFS('[1]2025年已发货'!$E:$E,'[1]2025年已发货'!$F:$F,C5101,'[1]2025年已发货'!$C:$C,F5101,'[1]2025年已发货'!$G:$G,I5101,'[1]2025年已发货'!$H:$H,J5101))</f>
        <v>12</v>
      </c>
      <c r="I5101" s="39" t="str">
        <f>VLOOKUP(B5101,辅助信息!E:I,3,FALSE)</f>
        <v>(五冶建设龙泉驿一医院配套建设工程)成都市龙泉驿区董朗路69号龙泉驿一医院5号门</v>
      </c>
      <c r="J5101" s="40" t="str">
        <f>VLOOKUP(B5101,辅助信息!E:I,4,FALSE)</f>
        <v>孙敏</v>
      </c>
      <c r="K5101" s="40">
        <f>VLOOKUP(J5101,辅助信息!H:I,2,FALSE)</f>
        <v>13617695006</v>
      </c>
      <c r="L5101" s="109" t="str">
        <f>VLOOKUP(B5101,辅助信息!E:J,6,FALSE)</f>
        <v>联系实际收货人（孙敏13617695006）五冶建设送货单,6份材质书,锈货不收，装货前联系收货人核实到场规格,没提前告知进场规格现场不给予接收</v>
      </c>
      <c r="M5101" s="91">
        <v>45960</v>
      </c>
      <c r="O5101" s="62">
        <f ca="1">IF(OR(M5101="",N5101&lt;&gt;""),"",MAX(M5101-TODAY(),0))</f>
        <v>0</v>
      </c>
      <c r="P5101" s="62">
        <f ca="1">IF(M5101="","",IF(N5101&lt;&gt;"",MAX(N5101-M5101,0),IF(TODAY()&gt;M5101,TODAY()-M5101,0)))</f>
        <v>1</v>
      </c>
      <c r="Q5101" s="29" t="str">
        <f>VLOOKUP(B5101,辅助信息!E:M,9,FALSE)</f>
        <v>ZTWM-CDGS-XS-2025-0073-五冶天府-成都怡心湖片区及龙泉驿医院等项目</v>
      </c>
      <c r="R5101" s="29" t="str">
        <f>_xlfn._xlws.FILTER(辅助信息!D:D,辅助信息!E:E=B5101)</f>
        <v>五冶建设龙泉驿一医院配套建设工程</v>
      </c>
    </row>
    <row r="5102" hidden="1" spans="2:18">
      <c r="B5102" s="135" t="s">
        <v>215</v>
      </c>
      <c r="C5102" s="70">
        <v>45960</v>
      </c>
      <c r="D5102" s="40" t="str">
        <f>VLOOKUP(B5102,辅助信息!E:K,7,FALSE)</f>
        <v>JWDDCD2025102100486</v>
      </c>
      <c r="E5102" s="40" t="str">
        <f>VLOOKUP(F5102,辅助信息!A:B,2,FALSE)</f>
        <v>螺纹钢</v>
      </c>
      <c r="F5102" s="40" t="s">
        <v>46</v>
      </c>
      <c r="G5102" s="36">
        <v>3</v>
      </c>
      <c r="H5102" s="134">
        <f>IF(SUMIFS('[1]2025年已发货'!$E:$E,'[1]2025年已发货'!$F:$F,C5102,'[1]2025年已发货'!$C:$C,F5102,'[1]2025年已发货'!$G:$G,I5102,'[1]2025年已发货'!$H:$H,J5102)=0,"未发货",SUMIFS('[1]2025年已发货'!$E:$E,'[1]2025年已发货'!$F:$F,C5102,'[1]2025年已发货'!$C:$C,F5102,'[1]2025年已发货'!$G:$G,I5102,'[1]2025年已发货'!$H:$H,J5102))</f>
        <v>3</v>
      </c>
      <c r="I5102" s="39" t="str">
        <f>VLOOKUP(B5102,辅助信息!E:I,3,FALSE)</f>
        <v>(五冶建设龙泉驿一医院配套建设工程)成都市龙泉驿区董朗路69号龙泉驿一医院5号门</v>
      </c>
      <c r="J5102" s="40" t="str">
        <f>VLOOKUP(B5102,辅助信息!E:I,4,FALSE)</f>
        <v>孙敏</v>
      </c>
      <c r="K5102" s="40">
        <f>VLOOKUP(J5102,辅助信息!H:I,2,FALSE)</f>
        <v>13617695006</v>
      </c>
      <c r="L5102" s="109" t="str">
        <f>VLOOKUP(B5102,辅助信息!E:J,6,FALSE)</f>
        <v>联系实际收货人（孙敏13617695006）五冶建设送货单,6份材质书,锈货不收，装货前联系收货人核实到场规格,没提前告知进场规格现场不给予接收</v>
      </c>
      <c r="M5102" s="91">
        <v>45960</v>
      </c>
      <c r="O5102" s="62">
        <f ca="1">IF(OR(M5102="",N5102&lt;&gt;""),"",MAX(M5102-TODAY(),0))</f>
        <v>0</v>
      </c>
      <c r="P5102" s="62">
        <f ca="1">IF(M5102="","",IF(N5102&lt;&gt;"",MAX(N5102-M5102,0),IF(TODAY()&gt;M5102,TODAY()-M5102,0)))</f>
        <v>1</v>
      </c>
      <c r="Q5102" s="29" t="str">
        <f>VLOOKUP(B5102,辅助信息!E:M,9,FALSE)</f>
        <v>ZTWM-CDGS-XS-2025-0073-五冶天府-成都怡心湖片区及龙泉驿医院等项目</v>
      </c>
      <c r="R5102" s="29" t="str">
        <f>_xlfn._xlws.FILTER(辅助信息!D:D,辅助信息!E:E=B5102)</f>
        <v>五冶建设龙泉驿一医院配套建设工程</v>
      </c>
    </row>
    <row r="5103" hidden="1" spans="2:18">
      <c r="B5103" s="135" t="s">
        <v>215</v>
      </c>
      <c r="C5103" s="70">
        <v>45960</v>
      </c>
      <c r="D5103" s="40" t="str">
        <f>VLOOKUP(B5103,辅助信息!E:K,7,FALSE)</f>
        <v>JWDDCD2025102100486</v>
      </c>
      <c r="E5103" s="40" t="str">
        <f>VLOOKUP(F5103,辅助信息!A:B,2,FALSE)</f>
        <v>螺纹钢</v>
      </c>
      <c r="F5103" s="40" t="s">
        <v>22</v>
      </c>
      <c r="G5103" s="36">
        <v>35</v>
      </c>
      <c r="H5103" s="134">
        <f>IF(SUMIFS('[1]2025年已发货'!$E:$E,'[1]2025年已发货'!$F:$F,C5103,'[1]2025年已发货'!$C:$C,F5103,'[1]2025年已发货'!$G:$G,I5103,'[1]2025年已发货'!$H:$H,J5103)=0,"未发货",SUMIFS('[1]2025年已发货'!$E:$E,'[1]2025年已发货'!$F:$F,C5103,'[1]2025年已发货'!$C:$C,F5103,'[1]2025年已发货'!$G:$G,I5103,'[1]2025年已发货'!$H:$H,J5103))</f>
        <v>35</v>
      </c>
      <c r="I5103" s="39" t="str">
        <f>VLOOKUP(B5103,辅助信息!E:I,3,FALSE)</f>
        <v>(五冶建设龙泉驿一医院配套建设工程)成都市龙泉驿区董朗路69号龙泉驿一医院5号门</v>
      </c>
      <c r="J5103" s="40" t="str">
        <f>VLOOKUP(B5103,辅助信息!E:I,4,FALSE)</f>
        <v>孙敏</v>
      </c>
      <c r="K5103" s="40">
        <f>VLOOKUP(J5103,辅助信息!H:I,2,FALSE)</f>
        <v>13617695006</v>
      </c>
      <c r="L5103" s="109" t="str">
        <f>VLOOKUP(B5103,辅助信息!E:J,6,FALSE)</f>
        <v>联系实际收货人（孙敏13617695006）五冶建设送货单,6份材质书,锈货不收，装货前联系收货人核实到场规格,没提前告知进场规格现场不给予接收</v>
      </c>
      <c r="M5103" s="91">
        <v>45960</v>
      </c>
      <c r="O5103" s="62">
        <f ca="1">IF(OR(M5103="",N5103&lt;&gt;""),"",MAX(M5103-TODAY(),0))</f>
        <v>0</v>
      </c>
      <c r="P5103" s="62">
        <f ca="1">IF(M5103="","",IF(N5103&lt;&gt;"",MAX(N5103-M5103,0),IF(TODAY()&gt;M5103,TODAY()-M5103,0)))</f>
        <v>1</v>
      </c>
      <c r="Q5103" s="29" t="str">
        <f>VLOOKUP(B5103,辅助信息!E:M,9,FALSE)</f>
        <v>ZTWM-CDGS-XS-2025-0073-五冶天府-成都怡心湖片区及龙泉驿医院等项目</v>
      </c>
      <c r="R5103" s="29" t="str">
        <f>_xlfn._xlws.FILTER(辅助信息!D:D,辅助信息!E:E=B5103)</f>
        <v>五冶建设龙泉驿一医院配套建设工程</v>
      </c>
    </row>
    <row r="5104" hidden="1" spans="2:18">
      <c r="B5104" s="135" t="s">
        <v>196</v>
      </c>
      <c r="C5104" s="70">
        <v>45960</v>
      </c>
      <c r="D5104" s="40" t="str">
        <f>VLOOKUP(B5104,辅助信息!E:K,7,FALSE)</f>
        <v>JWDDCD2025102100476</v>
      </c>
      <c r="E5104" s="40" t="str">
        <f>VLOOKUP(F5104,辅助信息!A:B,2,FALSE)</f>
        <v>盘螺</v>
      </c>
      <c r="F5104" s="40" t="s">
        <v>40</v>
      </c>
      <c r="G5104" s="36">
        <v>5</v>
      </c>
      <c r="H5104" s="134">
        <f>IF(SUMIFS('[1]2025年已发货'!$E:$E,'[1]2025年已发货'!$F:$F,C5104,'[1]2025年已发货'!$C:$C,F5104,'[1]2025年已发货'!$G:$G,I5104,'[1]2025年已发货'!$H:$H,J5104)=0,"未发货",SUMIFS('[1]2025年已发货'!$E:$E,'[1]2025年已发货'!$F:$F,C5104,'[1]2025年已发货'!$C:$C,F5104,'[1]2025年已发货'!$G:$G,I5104,'[1]2025年已发货'!$H:$H,J5104))</f>
        <v>5</v>
      </c>
      <c r="I5104" s="39" t="str">
        <f>VLOOKUP(B5104,辅助信息!E:I,3,FALSE)</f>
        <v>(五冶建设师大附中外语校新建教学楼工程)四川省成都市成华区大观堰2号(四川师范大学附属中学外国语学校)</v>
      </c>
      <c r="J5104" s="40" t="str">
        <f>VLOOKUP(B5104,辅助信息!E:I,4,FALSE)</f>
        <v>蔡浩</v>
      </c>
      <c r="K5104" s="40">
        <f>VLOOKUP(J5104,辅助信息!H:I,2,FALSE)</f>
        <v>13980880820</v>
      </c>
      <c r="L5104" s="109" t="str">
        <f>VLOOKUP(B5104,辅助信息!E:J,6,FALSE)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4" s="91">
        <v>45960</v>
      </c>
      <c r="O5104" s="62">
        <f ca="1">IF(OR(M5104="",N5104&lt;&gt;""),"",MAX(M5104-TODAY(),0))</f>
        <v>0</v>
      </c>
      <c r="P5104" s="62">
        <f ca="1">IF(M5104="","",IF(N5104&lt;&gt;"",MAX(N5104-M5104,0),IF(TODAY()&gt;M5104,TODAY()-M5104,0)))</f>
        <v>1</v>
      </c>
      <c r="Q5104" s="29" t="str">
        <f>VLOOKUP(B5104,辅助信息!E:M,9,FALSE)</f>
        <v>ZTWM-CDGS-XS-2025-0073-五冶天府-成都怡心湖片区及龙泉驿医院等项目</v>
      </c>
      <c r="R5104" s="29" t="str">
        <f>_xlfn._xlws.FILTER(辅助信息!D:D,辅助信息!E:E=B5104)</f>
        <v>五冶建设师大附中外语校新建教学楼工程</v>
      </c>
    </row>
    <row r="5105" hidden="1" spans="2:18">
      <c r="B5105" s="135" t="s">
        <v>196</v>
      </c>
      <c r="C5105" s="70">
        <v>45960</v>
      </c>
      <c r="D5105" s="40" t="str">
        <f>VLOOKUP(B5105,辅助信息!E:K,7,FALSE)</f>
        <v>JWDDCD2025102100476</v>
      </c>
      <c r="E5105" s="40" t="str">
        <f>VLOOKUP(F5105,辅助信息!A:B,2,FALSE)</f>
        <v>盘螺</v>
      </c>
      <c r="F5105" s="40" t="s">
        <v>41</v>
      </c>
      <c r="G5105" s="36">
        <v>5</v>
      </c>
      <c r="H5105" s="134">
        <f>IF(SUMIFS('[1]2025年已发货'!$E:$E,'[1]2025年已发货'!$F:$F,C5105,'[1]2025年已发货'!$C:$C,F5105,'[1]2025年已发货'!$G:$G,I5105,'[1]2025年已发货'!$H:$H,J5105)=0,"未发货",SUMIFS('[1]2025年已发货'!$E:$E,'[1]2025年已发货'!$F:$F,C5105,'[1]2025年已发货'!$C:$C,F5105,'[1]2025年已发货'!$G:$G,I5105,'[1]2025年已发货'!$H:$H,J5105))</f>
        <v>5</v>
      </c>
      <c r="I5105" s="39" t="str">
        <f>VLOOKUP(B5105,辅助信息!E:I,3,FALSE)</f>
        <v>(五冶建设师大附中外语校新建教学楼工程)四川省成都市成华区大观堰2号(四川师范大学附属中学外国语学校)</v>
      </c>
      <c r="J5105" s="40" t="str">
        <f>VLOOKUP(B5105,辅助信息!E:I,4,FALSE)</f>
        <v>蔡浩</v>
      </c>
      <c r="K5105" s="40">
        <f>VLOOKUP(J5105,辅助信息!H:I,2,FALSE)</f>
        <v>13980880820</v>
      </c>
      <c r="L5105" s="109" t="str">
        <f>VLOOKUP(B5105,辅助信息!E:J,6,FALSE)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5" s="91">
        <v>45960</v>
      </c>
      <c r="O5105" s="62">
        <f ca="1">IF(OR(M5105="",N5105&lt;&gt;""),"",MAX(M5105-TODAY(),0))</f>
        <v>0</v>
      </c>
      <c r="P5105" s="62">
        <f ca="1">IF(M5105="","",IF(N5105&lt;&gt;"",MAX(N5105-M5105,0),IF(TODAY()&gt;M5105,TODAY()-M5105,0)))</f>
        <v>1</v>
      </c>
      <c r="Q5105" s="29" t="str">
        <f>VLOOKUP(B5105,辅助信息!E:M,9,FALSE)</f>
        <v>ZTWM-CDGS-XS-2025-0073-五冶天府-成都怡心湖片区及龙泉驿医院等项目</v>
      </c>
      <c r="R5105" s="29" t="str">
        <f>_xlfn._xlws.FILTER(辅助信息!D:D,辅助信息!E:E=B5105)</f>
        <v>五冶建设师大附中外语校新建教学楼工程</v>
      </c>
    </row>
    <row r="5106" hidden="1" spans="2:18">
      <c r="B5106" s="135" t="s">
        <v>196</v>
      </c>
      <c r="C5106" s="70">
        <v>45960</v>
      </c>
      <c r="D5106" s="40" t="str">
        <f>VLOOKUP(B5106,辅助信息!E:K,7,FALSE)</f>
        <v>JWDDCD2025102100476</v>
      </c>
      <c r="E5106" s="40" t="str">
        <f>VLOOKUP(F5106,辅助信息!A:B,2,FALSE)</f>
        <v>螺纹钢</v>
      </c>
      <c r="F5106" s="40" t="s">
        <v>21</v>
      </c>
      <c r="G5106" s="36">
        <v>5</v>
      </c>
      <c r="H5106" s="134">
        <f>IF(SUMIFS('[1]2025年已发货'!$E:$E,'[1]2025年已发货'!$F:$F,C5106,'[1]2025年已发货'!$C:$C,F5106,'[1]2025年已发货'!$G:$G,I5106,'[1]2025年已发货'!$H:$H,J5106)=0,"未发货",SUMIFS('[1]2025年已发货'!$E:$E,'[1]2025年已发货'!$F:$F,C5106,'[1]2025年已发货'!$C:$C,F5106,'[1]2025年已发货'!$G:$G,I5106,'[1]2025年已发货'!$H:$H,J5106))</f>
        <v>5</v>
      </c>
      <c r="I5106" s="39" t="str">
        <f>VLOOKUP(B5106,辅助信息!E:I,3,FALSE)</f>
        <v>(五冶建设师大附中外语校新建教学楼工程)四川省成都市成华区大观堰2号(四川师范大学附属中学外国语学校)</v>
      </c>
      <c r="J5106" s="40" t="str">
        <f>VLOOKUP(B5106,辅助信息!E:I,4,FALSE)</f>
        <v>蔡浩</v>
      </c>
      <c r="K5106" s="40">
        <f>VLOOKUP(J5106,辅助信息!H:I,2,FALSE)</f>
        <v>13980880820</v>
      </c>
      <c r="L5106" s="109" t="str">
        <f>VLOOKUP(B5106,辅助信息!E:J,6,FALSE)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6" s="91">
        <v>45960</v>
      </c>
      <c r="O5106" s="62">
        <f ca="1">IF(OR(M5106="",N5106&lt;&gt;""),"",MAX(M5106-TODAY(),0))</f>
        <v>0</v>
      </c>
      <c r="P5106" s="62">
        <f ca="1">IF(M5106="","",IF(N5106&lt;&gt;"",MAX(N5106-M5106,0),IF(TODAY()&gt;M5106,TODAY()-M5106,0)))</f>
        <v>1</v>
      </c>
      <c r="Q5106" s="29" t="str">
        <f>VLOOKUP(B5106,辅助信息!E:M,9,FALSE)</f>
        <v>ZTWM-CDGS-XS-2025-0073-五冶天府-成都怡心湖片区及龙泉驿医院等项目</v>
      </c>
      <c r="R5106" s="29" t="str">
        <f>_xlfn._xlws.FILTER(辅助信息!D:D,辅助信息!E:E=B5106)</f>
        <v>五冶建设师大附中外语校新建教学楼工程</v>
      </c>
    </row>
    <row r="5107" hidden="1" spans="2:18">
      <c r="B5107" s="135" t="s">
        <v>196</v>
      </c>
      <c r="C5107" s="70">
        <v>45960</v>
      </c>
      <c r="D5107" s="40" t="str">
        <f>VLOOKUP(B5107,辅助信息!E:K,7,FALSE)</f>
        <v>JWDDCD2025102100476</v>
      </c>
      <c r="E5107" s="40" t="str">
        <f>VLOOKUP(F5107,辅助信息!A:B,2,FALSE)</f>
        <v>螺纹钢</v>
      </c>
      <c r="F5107" s="40" t="s">
        <v>22</v>
      </c>
      <c r="G5107" s="36">
        <v>20</v>
      </c>
      <c r="H5107" s="134">
        <f>IF(SUMIFS('[1]2025年已发货'!$E:$E,'[1]2025年已发货'!$F:$F,C5107,'[1]2025年已发货'!$C:$C,F5107,'[1]2025年已发货'!$G:$G,I5107,'[1]2025年已发货'!$H:$H,J5107)=0,"未发货",SUMIFS('[1]2025年已发货'!$E:$E,'[1]2025年已发货'!$F:$F,C5107,'[1]2025年已发货'!$C:$C,F5107,'[1]2025年已发货'!$G:$G,I5107,'[1]2025年已发货'!$H:$H,J5107))</f>
        <v>20</v>
      </c>
      <c r="I5107" s="39" t="str">
        <f>VLOOKUP(B5107,辅助信息!E:I,3,FALSE)</f>
        <v>(五冶建设师大附中外语校新建教学楼工程)四川省成都市成华区大观堰2号(四川师范大学附属中学外国语学校)</v>
      </c>
      <c r="J5107" s="40" t="str">
        <f>VLOOKUP(B5107,辅助信息!E:I,4,FALSE)</f>
        <v>蔡浩</v>
      </c>
      <c r="K5107" s="40">
        <f>VLOOKUP(J5107,辅助信息!H:I,2,FALSE)</f>
        <v>13980880820</v>
      </c>
      <c r="L5107" s="109" t="str">
        <f>VLOOKUP(B5107,辅助信息!E:J,6,FALSE)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7" s="91">
        <v>45960</v>
      </c>
      <c r="O5107" s="62">
        <f ca="1">IF(OR(M5107="",N5107&lt;&gt;""),"",MAX(M5107-TODAY(),0))</f>
        <v>0</v>
      </c>
      <c r="P5107" s="62">
        <f ca="1">IF(M5107="","",IF(N5107&lt;&gt;"",MAX(N5107-M5107,0),IF(TODAY()&gt;M5107,TODAY()-M5107,0)))</f>
        <v>1</v>
      </c>
      <c r="Q5107" s="29" t="str">
        <f>VLOOKUP(B5107,辅助信息!E:M,9,FALSE)</f>
        <v>ZTWM-CDGS-XS-2025-0073-五冶天府-成都怡心湖片区及龙泉驿医院等项目</v>
      </c>
      <c r="R5107" s="29" t="str">
        <f>_xlfn._xlws.FILTER(辅助信息!D:D,辅助信息!E:E=B5107)</f>
        <v>五冶建设师大附中外语校新建教学楼工程</v>
      </c>
    </row>
    <row r="5108" spans="2:18">
      <c r="B5108" s="159" t="s">
        <v>194</v>
      </c>
      <c r="C5108" s="70">
        <v>45961</v>
      </c>
      <c r="D5108" s="160" t="str">
        <f>VLOOKUP(B5108,辅助信息!E:K,7,FALSE)</f>
        <v>JWDD2025071500089</v>
      </c>
      <c r="E5108" s="160" t="str">
        <f>VLOOKUP(F5108,辅助信息!A:B,2,FALSE)</f>
        <v>盘螺</v>
      </c>
      <c r="F5108" s="160" t="s">
        <v>49</v>
      </c>
      <c r="G5108" s="161">
        <v>6</v>
      </c>
      <c r="H5108" s="134"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163" t="str">
        <f>VLOOKUP(B5108,辅助信息!E:I,3,FALSE)</f>
        <v>(宜宾兴港三江新区长江工业园保障性租赁住房建设项目-土建)四川省宜宾市翠屏区永善路南段宜宾市三江新区长江工业园区</v>
      </c>
      <c r="J5108" s="160" t="str">
        <f>VLOOKUP(B5108,辅助信息!E:I,4,FALSE)</f>
        <v>赵元虎</v>
      </c>
      <c r="K5108" s="160">
        <f>VLOOKUP(J5108,辅助信息!H:I,2,FALSE)</f>
        <v>13684167136</v>
      </c>
      <c r="L5108" s="164" t="str">
        <f>VLOOKUP(B5108,辅助信息!E:J,6,FALSE)</f>
        <v>现场要求调度统一联系指定收货人，不单独发司机位置。锈货不收，装货前联系收货人核实到场规格,没提前告知进场规格现场不给予接收</v>
      </c>
      <c r="O5108" s="62" t="str">
        <f ca="1">IF(OR(M5108="",N5108&lt;&gt;""),"",MAX(M5108-TODAY(),0))</f>
        <v/>
      </c>
      <c r="P5108" s="62" t="str">
        <f ca="1">IF(M5108="","",IF(N5108&lt;&gt;"",MAX(N5108-M5108,0),IF(TODAY()&gt;M5108,TODAY()-M5108,0)))</f>
        <v/>
      </c>
      <c r="Q5108" s="29" t="str">
        <f>VLOOKUP(B5108,辅助信息!E:M,9,FALSE)</f>
        <v>ZTWM-CDYXGS-XS-2025-0014-宜宾兴港建材-三江新区长江工业园片区保障性租赁住房建设项目</v>
      </c>
      <c r="R5108" s="29" t="str">
        <f>_xlfn._xlws.FILTER(辅助信息!D:D,辅助信息!E:E=B5108)</f>
        <v>宜宾兴港三江新区长江工业园建设项目</v>
      </c>
    </row>
    <row r="5109" spans="2:18">
      <c r="B5109" s="159" t="s">
        <v>194</v>
      </c>
      <c r="C5109" s="70">
        <v>45961</v>
      </c>
      <c r="D5109" s="160" t="str">
        <f>VLOOKUP(B5109,辅助信息!E:K,7,FALSE)</f>
        <v>JWDD2025071500089</v>
      </c>
      <c r="E5109" s="160" t="str">
        <f>VLOOKUP(F5109,辅助信息!A:B,2,FALSE)</f>
        <v>盘螺</v>
      </c>
      <c r="F5109" s="160" t="s">
        <v>40</v>
      </c>
      <c r="G5109" s="161">
        <v>33</v>
      </c>
      <c r="H5109" s="134"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163" t="str">
        <f>VLOOKUP(B5109,辅助信息!E:I,3,FALSE)</f>
        <v>(宜宾兴港三江新区长江工业园保障性租赁住房建设项目-土建)四川省宜宾市翠屏区永善路南段宜宾市三江新区长江工业园区</v>
      </c>
      <c r="J5109" s="160" t="str">
        <f>VLOOKUP(B5109,辅助信息!E:I,4,FALSE)</f>
        <v>赵元虎</v>
      </c>
      <c r="K5109" s="160">
        <f>VLOOKUP(J5109,辅助信息!H:I,2,FALSE)</f>
        <v>13684167136</v>
      </c>
      <c r="L5109" s="164" t="str">
        <f>VLOOKUP(B5109,辅助信息!E:J,6,FALSE)</f>
        <v>现场要求调度统一联系指定收货人，不单独发司机位置。锈货不收，装货前联系收货人核实到场规格,没提前告知进场规格现场不给予接收</v>
      </c>
      <c r="O5109" s="62" t="str">
        <f ca="1">IF(OR(M5109="",N5109&lt;&gt;""),"",MAX(M5109-TODAY(),0))</f>
        <v/>
      </c>
      <c r="P5109" s="62" t="str">
        <f ca="1">IF(M5109="","",IF(N5109&lt;&gt;"",MAX(N5109-M5109,0),IF(TODAY()&gt;M5109,TODAY()-M5109,0)))</f>
        <v/>
      </c>
      <c r="Q5109" s="29" t="str">
        <f>VLOOKUP(B5109,辅助信息!E:M,9,FALSE)</f>
        <v>ZTWM-CDYXGS-XS-2025-0014-宜宾兴港建材-三江新区长江工业园片区保障性租赁住房建设项目</v>
      </c>
      <c r="R5109" s="29" t="str">
        <f>_xlfn._xlws.FILTER(辅助信息!D:D,辅助信息!E:E=B5109)</f>
        <v>宜宾兴港三江新区长江工业园建设项目</v>
      </c>
    </row>
    <row r="5110" spans="2:18">
      <c r="B5110" s="159" t="s">
        <v>194</v>
      </c>
      <c r="C5110" s="70">
        <v>45961</v>
      </c>
      <c r="D5110" s="160" t="str">
        <f>VLOOKUP(B5110,辅助信息!E:K,7,FALSE)</f>
        <v>JWDD2025071500089</v>
      </c>
      <c r="E5110" s="160" t="str">
        <f>VLOOKUP(F5110,辅助信息!A:B,2,FALSE)</f>
        <v>螺纹钢</v>
      </c>
      <c r="F5110" s="160" t="s">
        <v>19</v>
      </c>
      <c r="G5110" s="161">
        <v>10</v>
      </c>
      <c r="H5110" s="134" t="str">
        <f>IF(SUMIFS('[1]2025年已发货'!$E:$E,'[1]2025年已发货'!$F:$F,C5110,'[1]2025年已发货'!$C:$C,F5110,'[1]2025年已发货'!$G:$G,I5110,'[1]2025年已发货'!$H:$H,J5110)=0,"未发货",SUMIFS('[1]2025年已发货'!$E:$E,'[1]2025年已发货'!$F:$F,C5110,'[1]2025年已发货'!$C:$C,F5110,'[1]2025年已发货'!$G:$G,I5110,'[1]2025年已发货'!$H:$H,J5110))</f>
        <v>未发货</v>
      </c>
      <c r="I5110" s="163" t="str">
        <f>VLOOKUP(B5110,辅助信息!E:I,3,FALSE)</f>
        <v>(宜宾兴港三江新区长江工业园保障性租赁住房建设项目-土建)四川省宜宾市翠屏区永善路南段宜宾市三江新区长江工业园区</v>
      </c>
      <c r="J5110" s="160" t="str">
        <f>VLOOKUP(B5110,辅助信息!E:I,4,FALSE)</f>
        <v>赵元虎</v>
      </c>
      <c r="K5110" s="160">
        <f>VLOOKUP(J5110,辅助信息!H:I,2,FALSE)</f>
        <v>13684167136</v>
      </c>
      <c r="L5110" s="164" t="str">
        <f>VLOOKUP(B5110,辅助信息!E:J,6,FALSE)</f>
        <v>现场要求调度统一联系指定收货人，不单独发司机位置。锈货不收，装货前联系收货人核实到场规格,没提前告知进场规格现场不给予接收</v>
      </c>
      <c r="O5110" s="62" t="str">
        <f ca="1">IF(OR(M5110="",N5110&lt;&gt;""),"",MAX(M5110-TODAY(),0))</f>
        <v/>
      </c>
      <c r="P5110" s="62" t="str">
        <f ca="1">IF(M5110="","",IF(N5110&lt;&gt;"",MAX(N5110-M5110,0),IF(TODAY()&gt;M5110,TODAY()-M5110,0)))</f>
        <v/>
      </c>
      <c r="Q5110" s="29" t="str">
        <f>VLOOKUP(B5110,辅助信息!E:M,9,FALSE)</f>
        <v>ZTWM-CDYXGS-XS-2025-0014-宜宾兴港建材-三江新区长江工业园片区保障性租赁住房建设项目</v>
      </c>
      <c r="R5110" s="29" t="str">
        <f>_xlfn._xlws.FILTER(辅助信息!D:D,辅助信息!E:E=B5110)</f>
        <v>宜宾兴港三江新区长江工业园建设项目</v>
      </c>
    </row>
    <row r="5111" spans="2:18">
      <c r="B5111" s="159" t="s">
        <v>194</v>
      </c>
      <c r="C5111" s="70">
        <v>45961</v>
      </c>
      <c r="D5111" s="160" t="str">
        <f>VLOOKUP(B5111,辅助信息!E:K,7,FALSE)</f>
        <v>JWDD2025071500089</v>
      </c>
      <c r="E5111" s="160" t="str">
        <f>VLOOKUP(F5111,辅助信息!A:B,2,FALSE)</f>
        <v>螺纹钢</v>
      </c>
      <c r="F5111" s="160" t="s">
        <v>32</v>
      </c>
      <c r="G5111" s="161">
        <v>10</v>
      </c>
      <c r="H5111" s="134"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163" t="str">
        <f>VLOOKUP(B5111,辅助信息!E:I,3,FALSE)</f>
        <v>(宜宾兴港三江新区长江工业园保障性租赁住房建设项目-土建)四川省宜宾市翠屏区永善路南段宜宾市三江新区长江工业园区</v>
      </c>
      <c r="J5111" s="160" t="str">
        <f>VLOOKUP(B5111,辅助信息!E:I,4,FALSE)</f>
        <v>赵元虎</v>
      </c>
      <c r="K5111" s="160">
        <f>VLOOKUP(J5111,辅助信息!H:I,2,FALSE)</f>
        <v>13684167136</v>
      </c>
      <c r="L5111" s="164" t="str">
        <f>VLOOKUP(B5111,辅助信息!E:J,6,FALSE)</f>
        <v>现场要求调度统一联系指定收货人，不单独发司机位置。锈货不收，装货前联系收货人核实到场规格,没提前告知进场规格现场不给予接收</v>
      </c>
      <c r="O5111" s="62" t="str">
        <f ca="1">IF(OR(M5111="",N5111&lt;&gt;""),"",MAX(M5111-TODAY(),0))</f>
        <v/>
      </c>
      <c r="P5111" s="62" t="str">
        <f ca="1">IF(M5111="","",IF(N5111&lt;&gt;"",MAX(N5111-M5111,0),IF(TODAY()&gt;M5111,TODAY()-M5111,0)))</f>
        <v/>
      </c>
      <c r="Q5111" s="29" t="str">
        <f>VLOOKUP(B5111,辅助信息!E:M,9,FALSE)</f>
        <v>ZTWM-CDYXGS-XS-2025-0014-宜宾兴港建材-三江新区长江工业园片区保障性租赁住房建设项目</v>
      </c>
      <c r="R5111" s="29" t="str">
        <f>_xlfn._xlws.FILTER(辅助信息!D:D,辅助信息!E:E=B5111)</f>
        <v>宜宾兴港三江新区长江工业园建设项目</v>
      </c>
    </row>
    <row r="5112" spans="2:18">
      <c r="B5112" s="159" t="s">
        <v>194</v>
      </c>
      <c r="C5112" s="70">
        <v>45961</v>
      </c>
      <c r="D5112" s="160" t="str">
        <f>VLOOKUP(B5112,辅助信息!E:K,7,FALSE)</f>
        <v>JWDD2025071500089</v>
      </c>
      <c r="E5112" s="160" t="str">
        <f>VLOOKUP(F5112,辅助信息!A:B,2,FALSE)</f>
        <v>螺纹钢</v>
      </c>
      <c r="F5112" s="160" t="s">
        <v>30</v>
      </c>
      <c r="G5112" s="161">
        <v>10</v>
      </c>
      <c r="H5112" s="134"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163" t="str">
        <f>VLOOKUP(B5112,辅助信息!E:I,3,FALSE)</f>
        <v>(宜宾兴港三江新区长江工业园保障性租赁住房建设项目-土建)四川省宜宾市翠屏区永善路南段宜宾市三江新区长江工业园区</v>
      </c>
      <c r="J5112" s="160" t="str">
        <f>VLOOKUP(B5112,辅助信息!E:I,4,FALSE)</f>
        <v>赵元虎</v>
      </c>
      <c r="K5112" s="160">
        <f>VLOOKUP(J5112,辅助信息!H:I,2,FALSE)</f>
        <v>13684167136</v>
      </c>
      <c r="L5112" s="164" t="str">
        <f>VLOOKUP(B5112,辅助信息!E:J,6,FALSE)</f>
        <v>现场要求调度统一联系指定收货人，不单独发司机位置。锈货不收，装货前联系收货人核实到场规格,没提前告知进场规格现场不给予接收</v>
      </c>
      <c r="O5112" s="62" t="str">
        <f ca="1">IF(OR(M5112="",N5112&lt;&gt;""),"",MAX(M5112-TODAY(),0))</f>
        <v/>
      </c>
      <c r="P5112" s="62" t="str">
        <f ca="1">IF(M5112="","",IF(N5112&lt;&gt;"",MAX(N5112-M5112,0),IF(TODAY()&gt;M5112,TODAY()-M5112,0)))</f>
        <v/>
      </c>
      <c r="Q5112" s="29" t="str">
        <f>VLOOKUP(B5112,辅助信息!E:M,9,FALSE)</f>
        <v>ZTWM-CDYXGS-XS-2025-0014-宜宾兴港建材-三江新区长江工业园片区保障性租赁住房建设项目</v>
      </c>
      <c r="R5112" s="29" t="str">
        <f>_xlfn._xlws.FILTER(辅助信息!D:D,辅助信息!E:E=B5112)</f>
        <v>宜宾兴港三江新区长江工业园建设项目</v>
      </c>
    </row>
    <row r="5113" spans="2:18">
      <c r="B5113" s="159" t="s">
        <v>194</v>
      </c>
      <c r="C5113" s="70">
        <v>45961</v>
      </c>
      <c r="D5113" s="160" t="str">
        <f>VLOOKUP(B5113,辅助信息!E:K,7,FALSE)</f>
        <v>JWDD2025071500089</v>
      </c>
      <c r="E5113" s="160" t="str">
        <f>VLOOKUP(F5113,辅助信息!A:B,2,FALSE)</f>
        <v>螺纹钢</v>
      </c>
      <c r="F5113" s="160" t="s">
        <v>33</v>
      </c>
      <c r="G5113" s="161">
        <v>10</v>
      </c>
      <c r="H5113" s="134" t="str">
        <f>IF(SUMIFS('[1]2025年已发货'!$E:$E,'[1]2025年已发货'!$F:$F,C5113,'[1]2025年已发货'!$C:$C,F5113,'[1]2025年已发货'!$G:$G,I5113,'[1]2025年已发货'!$H:$H,J5113)=0,"未发货",SUMIFS('[1]2025年已发货'!$E:$E,'[1]2025年已发货'!$F:$F,C5113,'[1]2025年已发货'!$C:$C,F5113,'[1]2025年已发货'!$G:$G,I5113,'[1]2025年已发货'!$H:$H,J5113))</f>
        <v>未发货</v>
      </c>
      <c r="I5113" s="163" t="str">
        <f>VLOOKUP(B5113,辅助信息!E:I,3,FALSE)</f>
        <v>(宜宾兴港三江新区长江工业园保障性租赁住房建设项目-土建)四川省宜宾市翠屏区永善路南段宜宾市三江新区长江工业园区</v>
      </c>
      <c r="J5113" s="160" t="str">
        <f>VLOOKUP(B5113,辅助信息!E:I,4,FALSE)</f>
        <v>赵元虎</v>
      </c>
      <c r="K5113" s="160">
        <f>VLOOKUP(J5113,辅助信息!H:I,2,FALSE)</f>
        <v>13684167136</v>
      </c>
      <c r="L5113" s="164" t="str">
        <f>VLOOKUP(B5113,辅助信息!E:J,6,FALSE)</f>
        <v>现场要求调度统一联系指定收货人，不单独发司机位置。锈货不收，装货前联系收货人核实到场规格,没提前告知进场规格现场不给予接收</v>
      </c>
      <c r="O5113" s="62" t="str">
        <f ca="1">IF(OR(M5113="",N5113&lt;&gt;""),"",MAX(M5113-TODAY(),0))</f>
        <v/>
      </c>
      <c r="P5113" s="62" t="str">
        <f ca="1">IF(M5113="","",IF(N5113&lt;&gt;"",MAX(N5113-M5113,0),IF(TODAY()&gt;M5113,TODAY()-M5113,0)))</f>
        <v/>
      </c>
      <c r="Q5113" s="29" t="str">
        <f>VLOOKUP(B5113,辅助信息!E:M,9,FALSE)</f>
        <v>ZTWM-CDYXGS-XS-2025-0014-宜宾兴港建材-三江新区长江工业园片区保障性租赁住房建设项目</v>
      </c>
      <c r="R5113" s="29" t="str">
        <f>_xlfn._xlws.FILTER(辅助信息!D:D,辅助信息!E:E=B5113)</f>
        <v>宜宾兴港三江新区长江工业园建设项目</v>
      </c>
    </row>
    <row r="5114" spans="2:18">
      <c r="B5114" s="159" t="s">
        <v>194</v>
      </c>
      <c r="C5114" s="70">
        <v>45961</v>
      </c>
      <c r="D5114" s="160" t="str">
        <f>VLOOKUP(B5114,辅助信息!E:K,7,FALSE)</f>
        <v>JWDD2025071500089</v>
      </c>
      <c r="E5114" s="160" t="str">
        <f>VLOOKUP(F5114,辅助信息!A:B,2,FALSE)</f>
        <v>螺纹钢</v>
      </c>
      <c r="F5114" s="160" t="s">
        <v>28</v>
      </c>
      <c r="G5114" s="161">
        <v>10</v>
      </c>
      <c r="H5114" s="134"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163" t="str">
        <f>VLOOKUP(B5114,辅助信息!E:I,3,FALSE)</f>
        <v>(宜宾兴港三江新区长江工业园保障性租赁住房建设项目-土建)四川省宜宾市翠屏区永善路南段宜宾市三江新区长江工业园区</v>
      </c>
      <c r="J5114" s="160" t="str">
        <f>VLOOKUP(B5114,辅助信息!E:I,4,FALSE)</f>
        <v>赵元虎</v>
      </c>
      <c r="K5114" s="160">
        <f>VLOOKUP(J5114,辅助信息!H:I,2,FALSE)</f>
        <v>13684167136</v>
      </c>
      <c r="L5114" s="164" t="str">
        <f>VLOOKUP(B5114,辅助信息!E:J,6,FALSE)</f>
        <v>现场要求调度统一联系指定收货人，不单独发司机位置。锈货不收，装货前联系收货人核实到场规格,没提前告知进场规格现场不给予接收</v>
      </c>
      <c r="O5114" s="62" t="str">
        <f ca="1">IF(OR(M5114="",N5114&lt;&gt;""),"",MAX(M5114-TODAY(),0))</f>
        <v/>
      </c>
      <c r="P5114" s="62" t="str">
        <f ca="1">IF(M5114="","",IF(N5114&lt;&gt;"",MAX(N5114-M5114,0),IF(TODAY()&gt;M5114,TODAY()-M5114,0)))</f>
        <v/>
      </c>
      <c r="Q5114" s="29" t="str">
        <f>VLOOKUP(B5114,辅助信息!E:M,9,FALSE)</f>
        <v>ZTWM-CDYXGS-XS-2025-0014-宜宾兴港建材-三江新区长江工业园片区保障性租赁住房建设项目</v>
      </c>
      <c r="R5114" s="29" t="str">
        <f>_xlfn._xlws.FILTER(辅助信息!D:D,辅助信息!E:E=B5114)</f>
        <v>宜宾兴港三江新区长江工业园建设项目</v>
      </c>
    </row>
    <row r="5115" spans="2:18">
      <c r="B5115" s="159" t="s">
        <v>194</v>
      </c>
      <c r="C5115" s="70">
        <v>45961</v>
      </c>
      <c r="D5115" s="160" t="str">
        <f>VLOOKUP(B5115,辅助信息!E:K,7,FALSE)</f>
        <v>JWDD2025071500089</v>
      </c>
      <c r="E5115" s="160" t="str">
        <f>VLOOKUP(F5115,辅助信息!A:B,2,FALSE)</f>
        <v>螺纹钢</v>
      </c>
      <c r="F5115" s="160" t="s">
        <v>18</v>
      </c>
      <c r="G5115" s="161">
        <v>10</v>
      </c>
      <c r="H5115" s="134"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163" t="str">
        <f>VLOOKUP(B5115,辅助信息!E:I,3,FALSE)</f>
        <v>(宜宾兴港三江新区长江工业园保障性租赁住房建设项目-土建)四川省宜宾市翠屏区永善路南段宜宾市三江新区长江工业园区</v>
      </c>
      <c r="J5115" s="160" t="str">
        <f>VLOOKUP(B5115,辅助信息!E:I,4,FALSE)</f>
        <v>赵元虎</v>
      </c>
      <c r="K5115" s="160">
        <f>VLOOKUP(J5115,辅助信息!H:I,2,FALSE)</f>
        <v>13684167136</v>
      </c>
      <c r="L5115" s="164" t="str">
        <f>VLOOKUP(B5115,辅助信息!E:J,6,FALSE)</f>
        <v>现场要求调度统一联系指定收货人，不单独发司机位置。锈货不收，装货前联系收货人核实到场规格,没提前告知进场规格现场不给予接收</v>
      </c>
      <c r="O5115" s="62" t="str">
        <f ca="1">IF(OR(M5115="",N5115&lt;&gt;""),"",MAX(M5115-TODAY(),0))</f>
        <v/>
      </c>
      <c r="P5115" s="62" t="str">
        <f ca="1">IF(M5115="","",IF(N5115&lt;&gt;"",MAX(N5115-M5115,0),IF(TODAY()&gt;M5115,TODAY()-M5115,0)))</f>
        <v/>
      </c>
      <c r="Q5115" s="29" t="str">
        <f>VLOOKUP(B5115,辅助信息!E:M,9,FALSE)</f>
        <v>ZTWM-CDYXGS-XS-2025-0014-宜宾兴港建材-三江新区长江工业园片区保障性租赁住房建设项目</v>
      </c>
      <c r="R5115" s="29" t="str">
        <f>_xlfn._xlws.FILTER(辅助信息!D:D,辅助信息!E:E=B5115)</f>
        <v>宜宾兴港三江新区长江工业园建设项目</v>
      </c>
    </row>
    <row r="5116" spans="2:18">
      <c r="B5116" s="159" t="s">
        <v>187</v>
      </c>
      <c r="C5116" s="70">
        <v>45961</v>
      </c>
      <c r="D5116" s="160" t="str">
        <f>VLOOKUP(B5116,辅助信息!E:K,7,FALSE)</f>
        <v>JWDDCD2025072900121</v>
      </c>
      <c r="E5116" s="160" t="str">
        <f>VLOOKUP(F5116,辅助信息!A:B,2,FALSE)</f>
        <v>盘螺</v>
      </c>
      <c r="F5116" s="160" t="s">
        <v>40</v>
      </c>
      <c r="G5116" s="161">
        <v>10</v>
      </c>
      <c r="H5116" s="134"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163" t="str">
        <f>VLOOKUP(B5116,辅助信息!E:I,3,FALSE)</f>
        <v>(乐山市校地共建产教融合基地建设项目一标段)四川省乐山市市中区苏稽镇周山嘴</v>
      </c>
      <c r="J5116" s="160" t="str">
        <f>VLOOKUP(B5116,辅助信息!E:I,4,FALSE)</f>
        <v>范增云</v>
      </c>
      <c r="K5116" s="160">
        <f>VLOOKUP(J5116,辅助信息!H:I,2,FALSE)</f>
        <v>13668153241</v>
      </c>
      <c r="L5116" s="164" t="str">
        <f>VLOOKUP(B5116,辅助信息!E:J,6,FALSE)</f>
        <v>联系实际收货人（范增云13668153241）现场要求炉批号控制2个以下，超2个不给予签收。提前联系到场规格及数量</v>
      </c>
      <c r="O5116" s="62" t="str">
        <f ca="1">IF(OR(M5116="",N5116&lt;&gt;""),"",MAX(M5116-TODAY(),0))</f>
        <v/>
      </c>
      <c r="P5116" s="62" t="str">
        <f ca="1">IF(M5116="","",IF(N5116&lt;&gt;"",MAX(N5116-M5116,0),IF(TODAY()&gt;M5116,TODAY()-M5116,0)))</f>
        <v/>
      </c>
      <c r="Q5116" s="29" t="str">
        <f>VLOOKUP(B5116,辅助信息!E:M,9,FALSE)</f>
        <v>ZTWM-CDGS-XS-2025-0125-四川机司-乐山市校地共建产教融合基地配套设施项目施工一标段钢筋采购合同</v>
      </c>
      <c r="R5116" s="29" t="str">
        <f>_xlfn._xlws.FILTER(辅助信息!D:D,辅助信息!E:E=B5116)</f>
        <v>乐山市校地共建产教融合基地建设项目</v>
      </c>
    </row>
    <row r="5117" spans="2:18">
      <c r="B5117" s="159" t="s">
        <v>187</v>
      </c>
      <c r="C5117" s="70">
        <v>45961</v>
      </c>
      <c r="D5117" s="160" t="str">
        <f>VLOOKUP(B5117,辅助信息!E:K,7,FALSE)</f>
        <v>JWDDCD2025072900121</v>
      </c>
      <c r="E5117" s="160" t="str">
        <f>VLOOKUP(F5117,辅助信息!A:B,2,FALSE)</f>
        <v>盘螺</v>
      </c>
      <c r="F5117" s="160" t="s">
        <v>41</v>
      </c>
      <c r="G5117" s="161">
        <v>15</v>
      </c>
      <c r="H5117" s="134" t="str">
        <f>IF(SUMIFS('[1]2025年已发货'!$E:$E,'[1]2025年已发货'!$F:$F,C5117,'[1]2025年已发货'!$C:$C,F5117,'[1]2025年已发货'!$G:$G,I5117,'[1]2025年已发货'!$H:$H,J5117)=0,"未发货",SUMIFS('[1]2025年已发货'!$E:$E,'[1]2025年已发货'!$F:$F,C5117,'[1]2025年已发货'!$C:$C,F5117,'[1]2025年已发货'!$G:$G,I5117,'[1]2025年已发货'!$H:$H,J5117))</f>
        <v>未发货</v>
      </c>
      <c r="I5117" s="163" t="str">
        <f>VLOOKUP(B5117,辅助信息!E:I,3,FALSE)</f>
        <v>(乐山市校地共建产教融合基地建设项目一标段)四川省乐山市市中区苏稽镇周山嘴</v>
      </c>
      <c r="J5117" s="160" t="str">
        <f>VLOOKUP(B5117,辅助信息!E:I,4,FALSE)</f>
        <v>范增云</v>
      </c>
      <c r="K5117" s="160">
        <f>VLOOKUP(J5117,辅助信息!H:I,2,FALSE)</f>
        <v>13668153241</v>
      </c>
      <c r="L5117" s="164" t="str">
        <f>VLOOKUP(B5117,辅助信息!E:J,6,FALSE)</f>
        <v>联系实际收货人（范增云13668153241）现场要求炉批号控制2个以下，超2个不给予签收。提前联系到场规格及数量</v>
      </c>
      <c r="O5117" s="62" t="str">
        <f ca="1">IF(OR(M5117="",N5117&lt;&gt;""),"",MAX(M5117-TODAY(),0))</f>
        <v/>
      </c>
      <c r="P5117" s="62" t="str">
        <f ca="1">IF(M5117="","",IF(N5117&lt;&gt;"",MAX(N5117-M5117,0),IF(TODAY()&gt;M5117,TODAY()-M5117,0)))</f>
        <v/>
      </c>
      <c r="Q5117" s="29" t="str">
        <f>VLOOKUP(B5117,辅助信息!E:M,9,FALSE)</f>
        <v>ZTWM-CDGS-XS-2025-0125-四川机司-乐山市校地共建产教融合基地配套设施项目施工一标段钢筋采购合同</v>
      </c>
      <c r="R5117" s="29" t="str">
        <f>_xlfn._xlws.FILTER(辅助信息!D:D,辅助信息!E:E=B5117)</f>
        <v>乐山市校地共建产教融合基地建设项目</v>
      </c>
    </row>
    <row r="5118" spans="2:18">
      <c r="B5118" s="159" t="s">
        <v>187</v>
      </c>
      <c r="C5118" s="70">
        <v>45961</v>
      </c>
      <c r="D5118" s="160" t="str">
        <f>VLOOKUP(B5118,辅助信息!E:K,7,FALSE)</f>
        <v>JWDDCD2025072900121</v>
      </c>
      <c r="E5118" s="160" t="str">
        <f>VLOOKUP(F5118,辅助信息!A:B,2,FALSE)</f>
        <v>螺纹钢</v>
      </c>
      <c r="F5118" s="160" t="s">
        <v>82</v>
      </c>
      <c r="G5118" s="161">
        <v>5</v>
      </c>
      <c r="H5118" s="134" t="str">
        <f>IF(SUMIFS('[1]2025年已发货'!$E:$E,'[1]2025年已发货'!$F:$F,C5118,'[1]2025年已发货'!$C:$C,F5118,'[1]2025年已发货'!$G:$G,I5118,'[1]2025年已发货'!$H:$H,J5118)=0,"未发货",SUMIFS('[1]2025年已发货'!$E:$E,'[1]2025年已发货'!$F:$F,C5118,'[1]2025年已发货'!$C:$C,F5118,'[1]2025年已发货'!$G:$G,I5118,'[1]2025年已发货'!$H:$H,J5118))</f>
        <v>未发货</v>
      </c>
      <c r="I5118" s="163" t="str">
        <f>VLOOKUP(B5118,辅助信息!E:I,3,FALSE)</f>
        <v>(乐山市校地共建产教融合基地建设项目一标段)四川省乐山市市中区苏稽镇周山嘴</v>
      </c>
      <c r="J5118" s="160" t="str">
        <f>VLOOKUP(B5118,辅助信息!E:I,4,FALSE)</f>
        <v>范增云</v>
      </c>
      <c r="K5118" s="160">
        <f>VLOOKUP(J5118,辅助信息!H:I,2,FALSE)</f>
        <v>13668153241</v>
      </c>
      <c r="L5118" s="164" t="str">
        <f>VLOOKUP(B5118,辅助信息!E:J,6,FALSE)</f>
        <v>联系实际收货人（范增云13668153241）现场要求炉批号控制2个以下，超2个不给予签收。提前联系到场规格及数量</v>
      </c>
      <c r="O5118" s="62" t="str">
        <f ca="1">IF(OR(M5118="",N5118&lt;&gt;""),"",MAX(M5118-TODAY(),0))</f>
        <v/>
      </c>
      <c r="P5118" s="62" t="str">
        <f ca="1">IF(M5118="","",IF(N5118&lt;&gt;"",MAX(N5118-M5118,0),IF(TODAY()&gt;M5118,TODAY()-M5118,0)))</f>
        <v/>
      </c>
      <c r="Q5118" s="29" t="str">
        <f>VLOOKUP(B5118,辅助信息!E:M,9,FALSE)</f>
        <v>ZTWM-CDGS-XS-2025-0125-四川机司-乐山市校地共建产教融合基地配套设施项目施工一标段钢筋采购合同</v>
      </c>
      <c r="R5118" s="29" t="str">
        <f>_xlfn._xlws.FILTER(辅助信息!D:D,辅助信息!E:E=B5118)</f>
        <v>乐山市校地共建产教融合基地建设项目</v>
      </c>
    </row>
    <row r="5119" spans="2:18">
      <c r="B5119" s="159" t="s">
        <v>187</v>
      </c>
      <c r="C5119" s="70">
        <v>45961</v>
      </c>
      <c r="D5119" s="160" t="str">
        <f>VLOOKUP(B5119,辅助信息!E:K,7,FALSE)</f>
        <v>JWDDCD2025072900121</v>
      </c>
      <c r="E5119" s="160" t="str">
        <f>VLOOKUP(F5119,辅助信息!A:B,2,FALSE)</f>
        <v>螺纹钢</v>
      </c>
      <c r="F5119" s="160" t="s">
        <v>45</v>
      </c>
      <c r="G5119" s="161">
        <v>5</v>
      </c>
      <c r="H5119" s="134"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163" t="str">
        <f>VLOOKUP(B5119,辅助信息!E:I,3,FALSE)</f>
        <v>(乐山市校地共建产教融合基地建设项目一标段)四川省乐山市市中区苏稽镇周山嘴</v>
      </c>
      <c r="J5119" s="160" t="str">
        <f>VLOOKUP(B5119,辅助信息!E:I,4,FALSE)</f>
        <v>范增云</v>
      </c>
      <c r="K5119" s="160">
        <f>VLOOKUP(J5119,辅助信息!H:I,2,FALSE)</f>
        <v>13668153241</v>
      </c>
      <c r="L5119" s="164" t="str">
        <f>VLOOKUP(B5119,辅助信息!E:J,6,FALSE)</f>
        <v>联系实际收货人（范增云13668153241）现场要求炉批号控制2个以下，超2个不给予签收。提前联系到场规格及数量</v>
      </c>
      <c r="O5119" s="62" t="str">
        <f ca="1">IF(OR(M5119="",N5119&lt;&gt;""),"",MAX(M5119-TODAY(),0))</f>
        <v/>
      </c>
      <c r="P5119" s="62" t="str">
        <f ca="1">IF(M5119="","",IF(N5119&lt;&gt;"",MAX(N5119-M5119,0),IF(TODAY()&gt;M5119,TODAY()-M5119,0)))</f>
        <v/>
      </c>
      <c r="Q5119" s="29" t="str">
        <f>VLOOKUP(B5119,辅助信息!E:M,9,FALSE)</f>
        <v>ZTWM-CDGS-XS-2025-0125-四川机司-乐山市校地共建产教融合基地配套设施项目施工一标段钢筋采购合同</v>
      </c>
      <c r="R5119" s="29" t="str">
        <f>_xlfn._xlws.FILTER(辅助信息!D:D,辅助信息!E:E=B5119)</f>
        <v>乐山市校地共建产教融合基地建设项目</v>
      </c>
    </row>
    <row r="5120" spans="2:18">
      <c r="B5120" s="159" t="s">
        <v>187</v>
      </c>
      <c r="C5120" s="70">
        <v>45961</v>
      </c>
      <c r="D5120" s="160" t="str">
        <f>VLOOKUP(B5120,辅助信息!E:K,7,FALSE)</f>
        <v>JWDDCD2025072900121</v>
      </c>
      <c r="E5120" s="160" t="str">
        <f>VLOOKUP(F5120,辅助信息!A:B,2,FALSE)</f>
        <v>螺纹钢</v>
      </c>
      <c r="F5120" s="160" t="s">
        <v>22</v>
      </c>
      <c r="G5120" s="161">
        <v>23</v>
      </c>
      <c r="H5120" s="134" t="str">
        <f>IF(SUMIFS('[1]2025年已发货'!$E:$E,'[1]2025年已发货'!$F:$F,C5120,'[1]2025年已发货'!$C:$C,F5120,'[1]2025年已发货'!$G:$G,I5120,'[1]2025年已发货'!$H:$H,J5120)=0,"未发货",SUMIFS('[1]2025年已发货'!$E:$E,'[1]2025年已发货'!$F:$F,C5120,'[1]2025年已发货'!$C:$C,F5120,'[1]2025年已发货'!$G:$G,I5120,'[1]2025年已发货'!$H:$H,J5120))</f>
        <v>未发货</v>
      </c>
      <c r="I5120" s="163" t="str">
        <f>VLOOKUP(B5120,辅助信息!E:I,3,FALSE)</f>
        <v>(乐山市校地共建产教融合基地建设项目一标段)四川省乐山市市中区苏稽镇周山嘴</v>
      </c>
      <c r="J5120" s="160" t="str">
        <f>VLOOKUP(B5120,辅助信息!E:I,4,FALSE)</f>
        <v>范增云</v>
      </c>
      <c r="K5120" s="160">
        <f>VLOOKUP(J5120,辅助信息!H:I,2,FALSE)</f>
        <v>13668153241</v>
      </c>
      <c r="L5120" s="164" t="str">
        <f>VLOOKUP(B5120,辅助信息!E:J,6,FALSE)</f>
        <v>联系实际收货人（范增云13668153241）现场要求炉批号控制2个以下，超2个不给予签收。提前联系到场规格及数量</v>
      </c>
      <c r="O5120" s="62" t="str">
        <f ca="1">IF(OR(M5120="",N5120&lt;&gt;""),"",MAX(M5120-TODAY(),0))</f>
        <v/>
      </c>
      <c r="P5120" s="62" t="str">
        <f ca="1">IF(M5120="","",IF(N5120&lt;&gt;"",MAX(N5120-M5120,0),IF(TODAY()&gt;M5120,TODAY()-M5120,0)))</f>
        <v/>
      </c>
      <c r="Q5120" s="29" t="str">
        <f>VLOOKUP(B5120,辅助信息!E:M,9,FALSE)</f>
        <v>ZTWM-CDGS-XS-2025-0125-四川机司-乐山市校地共建产教融合基地配套设施项目施工一标段钢筋采购合同</v>
      </c>
      <c r="R5120" s="29" t="str">
        <f>_xlfn._xlws.FILTER(辅助信息!D:D,辅助信息!E:E=B5120)</f>
        <v>乐山市校地共建产教融合基地建设项目</v>
      </c>
    </row>
    <row r="5121" spans="2:18">
      <c r="B5121" s="159" t="s">
        <v>187</v>
      </c>
      <c r="C5121" s="70">
        <v>45961</v>
      </c>
      <c r="D5121" s="160" t="str">
        <f>VLOOKUP(B5121,辅助信息!E:K,7,FALSE)</f>
        <v>JWDDCD2025072900121</v>
      </c>
      <c r="E5121" s="160" t="str">
        <f>VLOOKUP(F5121,辅助信息!A:B,2,FALSE)</f>
        <v>螺纹钢</v>
      </c>
      <c r="F5121" s="160" t="s">
        <v>142</v>
      </c>
      <c r="G5121" s="161">
        <v>12</v>
      </c>
      <c r="H5121" s="134" t="str">
        <f>IF(SUMIFS('[1]2025年已发货'!$E:$E,'[1]2025年已发货'!$F:$F,C5121,'[1]2025年已发货'!$C:$C,F5121,'[1]2025年已发货'!$G:$G,I5121,'[1]2025年已发货'!$H:$H,J5121)=0,"未发货",SUMIFS('[1]2025年已发货'!$E:$E,'[1]2025年已发货'!$F:$F,C5121,'[1]2025年已发货'!$C:$C,F5121,'[1]2025年已发货'!$G:$G,I5121,'[1]2025年已发货'!$H:$H,J5121))</f>
        <v>未发货</v>
      </c>
      <c r="I5121" s="163" t="str">
        <f>VLOOKUP(B5121,辅助信息!E:I,3,FALSE)</f>
        <v>(乐山市校地共建产教融合基地建设项目一标段)四川省乐山市市中区苏稽镇周山嘴</v>
      </c>
      <c r="J5121" s="160" t="str">
        <f>VLOOKUP(B5121,辅助信息!E:I,4,FALSE)</f>
        <v>范增云</v>
      </c>
      <c r="K5121" s="160">
        <f>VLOOKUP(J5121,辅助信息!H:I,2,FALSE)</f>
        <v>13668153241</v>
      </c>
      <c r="L5121" s="164" t="str">
        <f>VLOOKUP(B5121,辅助信息!E:J,6,FALSE)</f>
        <v>联系实际收货人（范增云13668153241）现场要求炉批号控制2个以下，超2个不给予签收。提前联系到场规格及数量</v>
      </c>
      <c r="O5121" s="62" t="str">
        <f ca="1">IF(OR(M5121="",N5121&lt;&gt;""),"",MAX(M5121-TODAY(),0))</f>
        <v/>
      </c>
      <c r="P5121" s="62" t="str">
        <f ca="1">IF(M5121="","",IF(N5121&lt;&gt;"",MAX(N5121-M5121,0),IF(TODAY()&gt;M5121,TODAY()-M5121,0)))</f>
        <v/>
      </c>
      <c r="Q5121" s="29" t="str">
        <f>VLOOKUP(B5121,辅助信息!E:M,9,FALSE)</f>
        <v>ZTWM-CDGS-XS-2025-0125-四川机司-乐山市校地共建产教融合基地配套设施项目施工一标段钢筋采购合同</v>
      </c>
      <c r="R5121" s="29" t="str">
        <f>_xlfn._xlws.FILTER(辅助信息!D:D,辅助信息!E:E=B5121)</f>
        <v>乐山市校地共建产教融合基地建设项目</v>
      </c>
    </row>
  </sheetData>
  <protectedRanges>
    <protectedRange sqref="M3348:M3353" name="区域1"/>
  </protectedRanges>
  <autoFilter ref="A1:Q5115">
    <filterColumn colId="2">
      <filters>
        <dateGroupItem year="2025" month="10" day="31"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7" operator="lessThan">
      <formula>TODAY()</formula>
    </cfRule>
  </conditionalFormatting>
  <conditionalFormatting sqref="L32:O32">
    <cfRule type="containsText" dxfId="1" priority="1984" operator="between" text="送货车型9.6米">
      <formula>NOT(ISERROR(SEARCH("送货车型9.6米",L32)))</formula>
    </cfRule>
  </conditionalFormatting>
  <conditionalFormatting sqref="L40:O40">
    <cfRule type="containsText" dxfId="1" priority="1981" operator="between" text="送货车型9.6米">
      <formula>NOT(ISERROR(SEARCH("送货车型9.6米",L40)))</formula>
    </cfRule>
  </conditionalFormatting>
  <conditionalFormatting sqref="L45:O45">
    <cfRule type="containsText" dxfId="1" priority="1983" operator="between" text="送货车型9.6米">
      <formula>NOT(ISERROR(SEARCH("送货车型9.6米",L45)))</formula>
    </cfRule>
  </conditionalFormatting>
  <conditionalFormatting sqref="L50:O50">
    <cfRule type="containsText" dxfId="1" priority="1980" operator="between" text="送货车型9.6米">
      <formula>NOT(ISERROR(SEARCH("送货车型9.6米",L50)))</formula>
    </cfRule>
  </conditionalFormatting>
  <conditionalFormatting sqref="L85:O85">
    <cfRule type="containsText" dxfId="1" priority="1975" operator="between" text="送货车型9.6米">
      <formula>NOT(ISERROR(SEARCH("送货车型9.6米",L85)))</formula>
    </cfRule>
  </conditionalFormatting>
  <conditionalFormatting sqref="L89:O89">
    <cfRule type="containsText" dxfId="1" priority="1974" operator="between" text="送货车型9.6米">
      <formula>NOT(ISERROR(SEARCH("送货车型9.6米",L89)))</formula>
    </cfRule>
  </conditionalFormatting>
  <conditionalFormatting sqref="L166:O166">
    <cfRule type="containsText" dxfId="1" priority="1970" operator="between" text="送货车型9.6米">
      <formula>NOT(ISERROR(SEARCH("送货车型9.6米",L166)))</formula>
    </cfRule>
  </conditionalFormatting>
  <conditionalFormatting sqref="L178:O178">
    <cfRule type="containsText" dxfId="1" priority="1965" operator="between" text="送货车型9.6米">
      <formula>NOT(ISERROR(SEARCH("送货车型9.6米",L178)))</formula>
    </cfRule>
  </conditionalFormatting>
  <conditionalFormatting sqref="L193:O193">
    <cfRule type="containsText" dxfId="1" priority="1962" operator="between" text="送货车型9.6米">
      <formula>NOT(ISERROR(SEARCH("送货车型9.6米",L193)))</formula>
    </cfRule>
  </conditionalFormatting>
  <conditionalFormatting sqref="L197:O197">
    <cfRule type="containsText" dxfId="1" priority="1961" operator="between" text="送货车型9.6米">
      <formula>NOT(ISERROR(SEARCH("送货车型9.6米",L197)))</formula>
    </cfRule>
  </conditionalFormatting>
  <conditionalFormatting sqref="L270:O270">
    <cfRule type="containsText" dxfId="1" priority="1941" operator="between" text="送货车型9.6米">
      <formula>NOT(ISERROR(SEARCH("送货车型9.6米",L270)))</formula>
    </cfRule>
  </conditionalFormatting>
  <conditionalFormatting sqref="L274:O274">
    <cfRule type="containsText" dxfId="1" priority="1940" operator="between" text="送货车型9.6米">
      <formula>NOT(ISERROR(SEARCH("送货车型9.6米",L274)))</formula>
    </cfRule>
  </conditionalFormatting>
  <conditionalFormatting sqref="L278:O278">
    <cfRule type="containsText" dxfId="1" priority="1939" operator="between" text="送货车型9.6米">
      <formula>NOT(ISERROR(SEARCH("送货车型9.6米",L278)))</formula>
    </cfRule>
  </conditionalFormatting>
  <conditionalFormatting sqref="L284:O284">
    <cfRule type="containsText" dxfId="1" priority="1938" operator="between" text="送货车型9.6米">
      <formula>NOT(ISERROR(SEARCH("送货车型9.6米",L284)))</formula>
    </cfRule>
  </conditionalFormatting>
  <conditionalFormatting sqref="L288:O288">
    <cfRule type="containsText" dxfId="1" priority="1937" operator="between" text="送货车型9.6米">
      <formula>NOT(ISERROR(SEARCH("送货车型9.6米",L288)))</formula>
    </cfRule>
  </conditionalFormatting>
  <conditionalFormatting sqref="L290:O290">
    <cfRule type="containsText" dxfId="1" priority="1936" operator="between" text="送货车型9.6米">
      <formula>NOT(ISERROR(SEARCH("送货车型9.6米",L290)))</formula>
    </cfRule>
  </conditionalFormatting>
  <conditionalFormatting sqref="L295:O295">
    <cfRule type="containsText" dxfId="1" priority="1935" operator="between" text="送货车型9.6米">
      <formula>NOT(ISERROR(SEARCH("送货车型9.6米",L295)))</formula>
    </cfRule>
  </conditionalFormatting>
  <conditionalFormatting sqref="L299:O299">
    <cfRule type="containsText" dxfId="1" priority="1934" operator="between" text="送货车型9.6米">
      <formula>NOT(ISERROR(SEARCH("送货车型9.6米",L299)))</formula>
    </cfRule>
  </conditionalFormatting>
  <conditionalFormatting sqref="L307:O307">
    <cfRule type="containsText" dxfId="1" priority="1933" operator="between" text="送货车型9.6米">
      <formula>NOT(ISERROR(SEARCH("送货车型9.6米",L307)))</formula>
    </cfRule>
  </conditionalFormatting>
  <conditionalFormatting sqref="L310:O310">
    <cfRule type="containsText" dxfId="1" priority="1932" operator="between" text="送货车型9.6米">
      <formula>NOT(ISERROR(SEARCH("送货车型9.6米",L310)))</formula>
    </cfRule>
  </conditionalFormatting>
  <conditionalFormatting sqref="L318">
    <cfRule type="containsText" dxfId="1" priority="1931" operator="between" text="送货车型9.6米">
      <formula>NOT(ISERROR(SEARCH("送货车型9.6米",L318)))</formula>
    </cfRule>
  </conditionalFormatting>
  <conditionalFormatting sqref="L328">
    <cfRule type="containsText" dxfId="1" priority="1930" operator="between" text="送货车型9.6米">
      <formula>NOT(ISERROR(SEARCH("送货车型9.6米",L328)))</formula>
    </cfRule>
  </conditionalFormatting>
  <conditionalFormatting sqref="L332">
    <cfRule type="containsText" dxfId="1" priority="1927" operator="between" text="送货车型9.6米">
      <formula>NOT(ISERROR(SEARCH("送货车型9.6米",L332)))</formula>
    </cfRule>
  </conditionalFormatting>
  <conditionalFormatting sqref="L350:O350">
    <cfRule type="containsText" dxfId="1" priority="1925" operator="between" text="送货车型9.6米">
      <formula>NOT(ISERROR(SEARCH("送货车型9.6米",L350)))</formula>
    </cfRule>
  </conditionalFormatting>
  <conditionalFormatting sqref="L353">
    <cfRule type="containsText" dxfId="1" priority="1919" operator="between" text="送货车型9.6米">
      <formula>NOT(ISERROR(SEARCH("送货车型9.6米",L353)))</formula>
    </cfRule>
  </conditionalFormatting>
  <conditionalFormatting sqref="L357">
    <cfRule type="containsText" dxfId="1" priority="1918" operator="between" text="送货车型9.6米">
      <formula>NOT(ISERROR(SEARCH("送货车型9.6米",L357)))</formula>
    </cfRule>
  </conditionalFormatting>
  <conditionalFormatting sqref="L362">
    <cfRule type="containsText" dxfId="1" priority="1917" operator="between" text="送货车型9.6米">
      <formula>NOT(ISERROR(SEARCH("送货车型9.6米",L362)))</formula>
    </cfRule>
  </conditionalFormatting>
  <conditionalFormatting sqref="L365">
    <cfRule type="containsText" dxfId="1" priority="1916" operator="between" text="送货车型9.6米">
      <formula>NOT(ISERROR(SEARCH("送货车型9.6米",L365)))</formula>
    </cfRule>
  </conditionalFormatting>
  <conditionalFormatting sqref="L368">
    <cfRule type="containsText" dxfId="1" priority="1915" operator="between" text="送货车型9.6米">
      <formula>NOT(ISERROR(SEARCH("送货车型9.6米",L368)))</formula>
    </cfRule>
  </conditionalFormatting>
  <conditionalFormatting sqref="L395">
    <cfRule type="containsText" dxfId="1" priority="1886" operator="between" text="送货车型9.6米">
      <formula>NOT(ISERROR(SEARCH("送货车型9.6米",L395)))</formula>
    </cfRule>
  </conditionalFormatting>
  <conditionalFormatting sqref="L417:O417">
    <cfRule type="containsText" dxfId="1" priority="1878" operator="between" text="送货车型9.6米">
      <formula>NOT(ISERROR(SEARCH("送货车型9.6米",L417)))</formula>
    </cfRule>
  </conditionalFormatting>
  <conditionalFormatting sqref="L509">
    <cfRule type="containsText" dxfId="1" priority="1876" operator="between" text="送货车型9.6米">
      <formula>NOT(ISERROR(SEARCH("送货车型9.6米",L509)))</formula>
    </cfRule>
  </conditionalFormatting>
  <conditionalFormatting sqref="L559">
    <cfRule type="containsText" dxfId="1" priority="1875" operator="between" text="送货车型9.6米">
      <formula>NOT(ISERROR(SEARCH("送货车型9.6米",L559)))</formula>
    </cfRule>
  </conditionalFormatting>
  <conditionalFormatting sqref="L702">
    <cfRule type="containsText" dxfId="1" priority="1870" operator="between" text="送货车型9.6米">
      <formula>NOT(ISERROR(SEARCH("送货车型9.6米",L702)))</formula>
    </cfRule>
  </conditionalFormatting>
  <conditionalFormatting sqref="L713">
    <cfRule type="containsText" dxfId="1" priority="1867" operator="between" text="送货车型9.6米">
      <formula>NOT(ISERROR(SEARCH("送货车型9.6米",L713)))</formula>
    </cfRule>
  </conditionalFormatting>
  <conditionalFormatting sqref="L719">
    <cfRule type="containsText" dxfId="1" priority="1860" operator="between" text="送货车型9.6米">
      <formula>NOT(ISERROR(SEARCH("送货车型9.6米",L719)))</formula>
    </cfRule>
  </conditionalFormatting>
  <conditionalFormatting sqref="L726">
    <cfRule type="containsText" dxfId="1" priority="1859" operator="between" text="送货车型9.6米">
      <formula>NOT(ISERROR(SEARCH("送货车型9.6米",L726)))</formula>
    </cfRule>
  </conditionalFormatting>
  <conditionalFormatting sqref="L733">
    <cfRule type="containsText" dxfId="1" priority="1852" operator="between" text="送货车型9.6米">
      <formula>NOT(ISERROR(SEARCH("送货车型9.6米",L733)))</formula>
    </cfRule>
  </conditionalFormatting>
  <conditionalFormatting sqref="L738">
    <cfRule type="containsText" dxfId="1" priority="1856" operator="between" text="送货车型9.6米">
      <formula>NOT(ISERROR(SEARCH("送货车型9.6米",L738)))</formula>
    </cfRule>
  </conditionalFormatting>
  <conditionalFormatting sqref="L740">
    <cfRule type="containsText" dxfId="1" priority="1854" operator="between" text="送货车型9.6米">
      <formula>NOT(ISERROR(SEARCH("送货车型9.6米",L740)))</formula>
    </cfRule>
  </conditionalFormatting>
  <conditionalFormatting sqref="L746">
    <cfRule type="containsText" dxfId="1" priority="1851" operator="between" text="送货车型9.6米">
      <formula>NOT(ISERROR(SEARCH("送货车型9.6米",L746)))</formula>
    </cfRule>
  </conditionalFormatting>
  <conditionalFormatting sqref="L752">
    <cfRule type="containsText" dxfId="1" priority="1805" operator="between" text="送货车型9.6米">
      <formula>NOT(ISERROR(SEARCH("送货车型9.6米",L752)))</formula>
    </cfRule>
  </conditionalFormatting>
  <conditionalFormatting sqref="L755">
    <cfRule type="containsText" dxfId="1" priority="1797" operator="between" text="送货车型9.6米">
      <formula>NOT(ISERROR(SEARCH("送货车型9.6米",L755)))</formula>
    </cfRule>
  </conditionalFormatting>
  <conditionalFormatting sqref="L767">
    <cfRule type="containsText" dxfId="1" priority="1791" operator="between" text="送货车型9.6米">
      <formula>NOT(ISERROR(SEARCH("送货车型9.6米",L767)))</formula>
    </cfRule>
  </conditionalFormatting>
  <conditionalFormatting sqref="L793">
    <cfRule type="containsText" dxfId="1" priority="1775" operator="between" text="送货车型9.6米">
      <formula>NOT(ISERROR(SEARCH("送货车型9.6米",L793)))</formula>
    </cfRule>
  </conditionalFormatting>
  <conditionalFormatting sqref="L795">
    <cfRule type="containsText" dxfId="1" priority="1784" operator="between" text="送货车型9.6米">
      <formula>NOT(ISERROR(SEARCH("送货车型9.6米",L795)))</formula>
    </cfRule>
  </conditionalFormatting>
  <conditionalFormatting sqref="L799">
    <cfRule type="containsText" dxfId="1" priority="1783" operator="between" text="送货车型9.6米">
      <formula>NOT(ISERROR(SEARCH("送货车型9.6米",L799)))</formula>
    </cfRule>
  </conditionalFormatting>
  <conditionalFormatting sqref="L801">
    <cfRule type="containsText" dxfId="1" priority="1779" operator="between" text="送货车型9.6米">
      <formula>NOT(ISERROR(SEARCH("送货车型9.6米",L801)))</formula>
    </cfRule>
  </conditionalFormatting>
  <conditionalFormatting sqref="L803:N803">
    <cfRule type="containsText" dxfId="1" priority="1778" operator="between" text="送货车型9.6米">
      <formula>NOT(ISERROR(SEARCH("送货车型9.6米",L803)))</formula>
    </cfRule>
  </conditionalFormatting>
  <conditionalFormatting sqref="L805">
    <cfRule type="containsText" dxfId="1" priority="1777" operator="between" text="送货车型9.6米">
      <formula>NOT(ISERROR(SEARCH("送货车型9.6米",L805)))</formula>
    </cfRule>
  </conditionalFormatting>
  <conditionalFormatting sqref="L809">
    <cfRule type="containsText" dxfId="1" priority="1776" operator="between" text="送货车型9.6米">
      <formula>NOT(ISERROR(SEARCH("送货车型9.6米",L809)))</formula>
    </cfRule>
  </conditionalFormatting>
  <conditionalFormatting sqref="L820">
    <cfRule type="containsText" dxfId="1" priority="1773" operator="between" text="送货车型9.6米">
      <formula>NOT(ISERROR(SEARCH("送货车型9.6米",L820)))</formula>
    </cfRule>
  </conditionalFormatting>
  <conditionalFormatting sqref="L825">
    <cfRule type="containsText" dxfId="1" priority="1770" operator="between" text="送货车型9.6米">
      <formula>NOT(ISERROR(SEARCH("送货车型9.6米",L825)))</formula>
    </cfRule>
  </conditionalFormatting>
  <conditionalFormatting sqref="L827">
    <cfRule type="containsText" dxfId="1" priority="1769" operator="between" text="送货车型9.6米">
      <formula>NOT(ISERROR(SEARCH("送货车型9.6米",L827)))</formula>
    </cfRule>
  </conditionalFormatting>
  <conditionalFormatting sqref="L883">
    <cfRule type="containsText" dxfId="1" priority="1746" operator="between" text="送货车型9.6米">
      <formula>NOT(ISERROR(SEARCH("送货车型9.6米",L883)))</formula>
    </cfRule>
  </conditionalFormatting>
  <conditionalFormatting sqref="L887">
    <cfRule type="containsText" dxfId="1" priority="1744" operator="between" text="送货车型9.6米">
      <formula>NOT(ISERROR(SEARCH("送货车型9.6米",L887)))</formula>
    </cfRule>
  </conditionalFormatting>
  <conditionalFormatting sqref="N887">
    <cfRule type="expression" dxfId="2" priority="1727">
      <formula>N887&gt;0</formula>
    </cfRule>
  </conditionalFormatting>
  <conditionalFormatting sqref="L894">
    <cfRule type="containsText" dxfId="1" priority="1743" operator="between" text="送货车型9.6米">
      <formula>NOT(ISERROR(SEARCH("送货车型9.6米",L894)))</formula>
    </cfRule>
  </conditionalFormatting>
  <conditionalFormatting sqref="L901">
    <cfRule type="containsText" dxfId="1" priority="1700" operator="between" text="送货车型9.6米">
      <formula>NOT(ISERROR(SEARCH("送货车型9.6米",L901)))</formula>
    </cfRule>
  </conditionalFormatting>
  <conditionalFormatting sqref="L905">
    <cfRule type="containsText" dxfId="1" priority="1698" operator="between" text="送货车型9.6米">
      <formula>NOT(ISERROR(SEARCH("送货车型9.6米",L905)))</formula>
    </cfRule>
  </conditionalFormatting>
  <conditionalFormatting sqref="L908">
    <cfRule type="containsText" dxfId="1" priority="1697" operator="between" text="送货车型9.6米">
      <formula>NOT(ISERROR(SEARCH("送货车型9.6米",L908)))</formula>
    </cfRule>
  </conditionalFormatting>
  <conditionalFormatting sqref="L911">
    <cfRule type="containsText" dxfId="1" priority="1696" operator="between" text="送货车型9.6米">
      <formula>NOT(ISERROR(SEARCH("送货车型9.6米",L911)))</formula>
    </cfRule>
  </conditionalFormatting>
  <conditionalFormatting sqref="L923">
    <cfRule type="containsText" dxfId="1" priority="1693" operator="between" text="送货车型9.6米">
      <formula>NOT(ISERROR(SEARCH("送货车型9.6米",L923)))</formula>
    </cfRule>
  </conditionalFormatting>
  <conditionalFormatting sqref="L951">
    <cfRule type="containsText" dxfId="1" priority="1691" operator="between" text="送货车型9.6米">
      <formula>NOT(ISERROR(SEARCH("送货车型9.6米",L951)))</formula>
    </cfRule>
  </conditionalFormatting>
  <conditionalFormatting sqref="L955">
    <cfRule type="containsText" dxfId="1" priority="1603" operator="between" text="送货车型9.6米">
      <formula>NOT(ISERROR(SEARCH("送货车型9.6米",L955)))</formula>
    </cfRule>
  </conditionalFormatting>
  <conditionalFormatting sqref="L961">
    <cfRule type="containsText" dxfId="1" priority="1602" operator="between" text="送货车型9.6米">
      <formula>NOT(ISERROR(SEARCH("送货车型9.6米",L961)))</formula>
    </cfRule>
  </conditionalFormatting>
  <conditionalFormatting sqref="L964">
    <cfRule type="containsText" dxfId="1" priority="1601" operator="between" text="送货车型9.6米">
      <formula>NOT(ISERROR(SEARCH("送货车型9.6米",L964)))</formula>
    </cfRule>
  </conditionalFormatting>
  <conditionalFormatting sqref="L972">
    <cfRule type="containsText" dxfId="1" priority="1598" operator="between" text="送货车型9.6米">
      <formula>NOT(ISERROR(SEARCH("送货车型9.6米",L972)))</formula>
    </cfRule>
  </conditionalFormatting>
  <conditionalFormatting sqref="L976">
    <cfRule type="containsText" dxfId="1" priority="1597" operator="between" text="送货车型9.6米">
      <formula>NOT(ISERROR(SEARCH("送货车型9.6米",L976)))</formula>
    </cfRule>
  </conditionalFormatting>
  <conditionalFormatting sqref="L981">
    <cfRule type="containsText" dxfId="1" priority="1596" operator="between" text="送货车型9.6米">
      <formula>NOT(ISERROR(SEARCH("送货车型9.6米",L981)))</formula>
    </cfRule>
  </conditionalFormatting>
  <conditionalFormatting sqref="L987">
    <cfRule type="containsText" dxfId="1" priority="1595" operator="between" text="送货车型9.6米">
      <formula>NOT(ISERROR(SEARCH("送货车型9.6米",L987)))</formula>
    </cfRule>
  </conditionalFormatting>
  <conditionalFormatting sqref="L991">
    <cfRule type="containsText" dxfId="1" priority="1594" operator="between" text="送货车型9.6米">
      <formula>NOT(ISERROR(SEARCH("送货车型9.6米",L991)))</formula>
    </cfRule>
  </conditionalFormatting>
  <conditionalFormatting sqref="L998:O998">
    <cfRule type="containsText" dxfId="1" priority="1396" operator="between" text="送货车型9.6米">
      <formula>NOT(ISERROR(SEARCH("送货车型9.6米",L998)))</formula>
    </cfRule>
  </conditionalFormatting>
  <conditionalFormatting sqref="L1004">
    <cfRule type="containsText" dxfId="1" priority="1377" operator="between" text="送货车型9.6米">
      <formula>NOT(ISERROR(SEARCH("送货车型9.6米",L1004)))</formula>
    </cfRule>
  </conditionalFormatting>
  <conditionalFormatting sqref="L1006">
    <cfRule type="containsText" dxfId="1" priority="1381" operator="between" text="送货车型9.6米">
      <formula>NOT(ISERROR(SEARCH("送货车型9.6米",L1006)))</formula>
    </cfRule>
  </conditionalFormatting>
  <conditionalFormatting sqref="L1008">
    <cfRule type="containsText" dxfId="1" priority="1380" operator="between" text="送货车型9.6米">
      <formula>NOT(ISERROR(SEARCH("送货车型9.6米",L1008)))</formula>
    </cfRule>
  </conditionalFormatting>
  <conditionalFormatting sqref="L1012">
    <cfRule type="containsText" dxfId="1" priority="1379" operator="between" text="送货车型9.6米">
      <formula>NOT(ISERROR(SEARCH("送货车型9.6米",L1012)))</formula>
    </cfRule>
  </conditionalFormatting>
  <conditionalFormatting sqref="L1017">
    <cfRule type="containsText" dxfId="1" priority="1378" operator="between" text="送货车型9.6米">
      <formula>NOT(ISERROR(SEARCH("送货车型9.6米",L1017)))</formula>
    </cfRule>
  </conditionalFormatting>
  <conditionalFormatting sqref="L1028">
    <cfRule type="containsText" dxfId="1" priority="1356" operator="between" text="送货车型9.6米">
      <formula>NOT(ISERROR(SEARCH("送货车型9.6米",L1028)))</formula>
    </cfRule>
  </conditionalFormatting>
  <conditionalFormatting sqref="L1032">
    <cfRule type="containsText" dxfId="1" priority="1355" operator="between" text="送货车型9.6米">
      <formula>NOT(ISERROR(SEARCH("送货车型9.6米",L1032)))</formula>
    </cfRule>
  </conditionalFormatting>
  <conditionalFormatting sqref="L1034">
    <cfRule type="containsText" dxfId="1" priority="1354" operator="between" text="送货车型9.6米">
      <formula>NOT(ISERROR(SEARCH("送货车型9.6米",L1034)))</formula>
    </cfRule>
  </conditionalFormatting>
  <conditionalFormatting sqref="L1041">
    <cfRule type="containsText" dxfId="1" priority="1353" operator="between" text="送货车型9.6米">
      <formula>NOT(ISERROR(SEARCH("送货车型9.6米",L1041)))</formula>
    </cfRule>
  </conditionalFormatting>
  <conditionalFormatting sqref="L1045">
    <cfRule type="containsText" dxfId="1" priority="1352" operator="between" text="送货车型9.6米">
      <formula>NOT(ISERROR(SEARCH("送货车型9.6米",L1045)))</formula>
    </cfRule>
  </conditionalFormatting>
  <conditionalFormatting sqref="L1050">
    <cfRule type="containsText" dxfId="1" priority="1351" operator="between" text="送货车型9.6米">
      <formula>NOT(ISERROR(SEARCH("送货车型9.6米",L1050)))</formula>
    </cfRule>
  </conditionalFormatting>
  <conditionalFormatting sqref="L1054">
    <cfRule type="containsText" dxfId="1" priority="1350" operator="between" text="送货车型9.6米">
      <formula>NOT(ISERROR(SEARCH("送货车型9.6米",L1054)))</formula>
    </cfRule>
  </conditionalFormatting>
  <conditionalFormatting sqref="L1056">
    <cfRule type="containsText" dxfId="1" priority="1349" operator="between" text="送货车型9.6米">
      <formula>NOT(ISERROR(SEARCH("送货车型9.6米",L1056)))</formula>
    </cfRule>
  </conditionalFormatting>
  <conditionalFormatting sqref="L1059">
    <cfRule type="containsText" dxfId="1" priority="1348" operator="between" text="送货车型9.6米">
      <formula>NOT(ISERROR(SEARCH("送货车型9.6米",L1059)))</formula>
    </cfRule>
  </conditionalFormatting>
  <conditionalFormatting sqref="L1062">
    <cfRule type="containsText" dxfId="1" priority="1347" operator="between" text="送货车型9.6米">
      <formula>NOT(ISERROR(SEARCH("送货车型9.6米",L1062)))</formula>
    </cfRule>
  </conditionalFormatting>
  <conditionalFormatting sqref="L1066">
    <cfRule type="containsText" dxfId="1" priority="1346" operator="between" text="送货车型9.6米">
      <formula>NOT(ISERROR(SEARCH("送货车型9.6米",L1066)))</formula>
    </cfRule>
  </conditionalFormatting>
  <conditionalFormatting sqref="D1419:E1419">
    <cfRule type="expression" dxfId="3" priority="7712">
      <formula>AND(NOT(HasFormula(XEZ1419)),XEZ1419&lt;&gt;"")</formula>
    </cfRule>
    <cfRule type="expression" dxfId="4" priority="7711">
      <formula>AND(NOT(HasFormula(#REF!)),#REF!&lt;&gt;"")</formula>
    </cfRule>
  </conditionalFormatting>
  <conditionalFormatting sqref="H1419:L1419">
    <cfRule type="expression" dxfId="4" priority="7713">
      <formula>AND(NOT(HasFormula(#REF!)),#REF!&lt;&gt;"")</formula>
    </cfRule>
    <cfRule type="expression" dxfId="3" priority="7714">
      <formula>AND(NOT(HasFormula(XFD1419)),XFD1419&lt;&gt;"")</formula>
    </cfRule>
  </conditionalFormatting>
  <conditionalFormatting sqref="D1420">
    <cfRule type="expression" dxfId="4" priority="7667">
      <formula>AND(NOT(HasFormula(XFD1422)),XFD1422&lt;&gt;"")</formula>
    </cfRule>
    <cfRule type="expression" dxfId="3" priority="7668">
      <formula>AND(NOT(HasFormula(XEZ1420)),XEZ1420&lt;&gt;"")</formula>
    </cfRule>
  </conditionalFormatting>
  <conditionalFormatting sqref="D1421">
    <cfRule type="expression" dxfId="4" priority="7659">
      <formula>AND(NOT(HasFormula(#REF!)),#REF!&lt;&gt;"")</formula>
    </cfRule>
    <cfRule type="expression" dxfId="3" priority="7660">
      <formula>AND(NOT(HasFormula(XEZ1421)),XEZ1421&lt;&gt;"")</formula>
    </cfRule>
  </conditionalFormatting>
  <conditionalFormatting sqref="H1428:L1428">
    <cfRule type="expression" dxfId="4" priority="7683">
      <formula>AND(NOT(HasFormula(D1432)),D1432&lt;&gt;"")</formula>
    </cfRule>
    <cfRule type="expression" dxfId="3" priority="7684">
      <formula>AND(NOT(HasFormula(XFD1428)),XFD1428&lt;&gt;"")</formula>
    </cfRule>
  </conditionalFormatting>
  <conditionalFormatting sqref="H1431:L1431">
    <cfRule type="expression" dxfId="4" priority="7691">
      <formula>AND(NOT(HasFormula(D1435)),D1435&lt;&gt;"")</formula>
    </cfRule>
    <cfRule type="expression" dxfId="3" priority="7692">
      <formula>AND(NOT(HasFormula(XFD1431)),XFD1431&lt;&gt;"")</formula>
    </cfRule>
  </conditionalFormatting>
  <conditionalFormatting sqref="D1487:E1487">
    <cfRule type="expression" dxfId="4" priority="7735">
      <formula>AND(NOT(HasFormula(#REF!)),#REF!&lt;&gt;"")</formula>
    </cfRule>
    <cfRule type="expression" dxfId="3" priority="7736">
      <formula>AND(NOT(HasFormula(XEZ1487)),XEZ1487&lt;&gt;"")</formula>
    </cfRule>
  </conditionalFormatting>
  <conditionalFormatting sqref="H1487:L1487">
    <cfRule type="expression" dxfId="4" priority="7737">
      <formula>AND(NOT(HasFormula(#REF!)),#REF!&lt;&gt;"")</formula>
    </cfRule>
    <cfRule type="expression" dxfId="3" priority="7738">
      <formula>AND(NOT(HasFormula(XFD1487)),XFD1487&lt;&gt;"")</formula>
    </cfRule>
  </conditionalFormatting>
  <conditionalFormatting sqref="D1497:E1497">
    <cfRule type="expression" dxfId="4" priority="7753">
      <formula>AND(NOT(HasFormula(#REF!)),#REF!&lt;&gt;"")</formula>
    </cfRule>
    <cfRule type="expression" dxfId="3" priority="7754">
      <formula>AND(NOT(HasFormula(XEZ1497)),XEZ1497&lt;&gt;"")</formula>
    </cfRule>
  </conditionalFormatting>
  <conditionalFormatting sqref="H1497:L1497">
    <cfRule type="expression" dxfId="4" priority="7755">
      <formula>AND(NOT(HasFormula(#REF!)),#REF!&lt;&gt;"")</formula>
    </cfRule>
    <cfRule type="expression" dxfId="3" priority="7756">
      <formula>AND(NOT(HasFormula(XFD1497)),XFD1497&lt;&gt;"")</formula>
    </cfRule>
  </conditionalFormatting>
  <conditionalFormatting sqref="D1502:E1502">
    <cfRule type="expression" dxfId="4" priority="7741">
      <formula>AND(NOT(HasFormula(#REF!)),#REF!&lt;&gt;"")</formula>
    </cfRule>
    <cfRule type="expression" dxfId="3" priority="7742">
      <formula>AND(NOT(HasFormula(XEZ1502)),XEZ1502&lt;&gt;"")</formula>
    </cfRule>
  </conditionalFormatting>
  <conditionalFormatting sqref="D1503:E1503">
    <cfRule type="expression" dxfId="4" priority="966">
      <formula>AND(NOT(HasFormula(XFD1506)),XFD1506&lt;&gt;"")</formula>
    </cfRule>
    <cfRule type="expression" dxfId="3" priority="967">
      <formula>AND(NOT(HasFormula(XEZ1503)),XEZ1503&lt;&gt;"")</formula>
    </cfRule>
  </conditionalFormatting>
  <conditionalFormatting sqref="D1504:E1504">
    <cfRule type="expression" dxfId="4" priority="996">
      <formula>AND(NOT(HasFormula(XFD1505)),XFD1505&lt;&gt;"")</formula>
    </cfRule>
  </conditionalFormatting>
  <conditionalFormatting sqref="D1505:E1505">
    <cfRule type="expression" dxfId="4" priority="995">
      <formula>AND(NOT(HasFormula(XFD1514)),XFD1514&lt;&gt;"")</formula>
    </cfRule>
  </conditionalFormatting>
  <conditionalFormatting sqref="D1513:E1513">
    <cfRule type="expression" dxfId="4" priority="997">
      <formula>AND(NOT(HasFormula(XFD1504)),XFD1504&lt;&gt;"")</formula>
    </cfRule>
  </conditionalFormatting>
  <conditionalFormatting sqref="D1563">
    <cfRule type="expression" dxfId="4" priority="7761">
      <formula>AND(NOT(HasFormula(#REF!)),#REF!&lt;&gt;"")</formula>
    </cfRule>
  </conditionalFormatting>
  <conditionalFormatting sqref="H1563">
    <cfRule type="expression" dxfId="4" priority="7771">
      <formula>AND(NOT(HasFormula(#REF!)),#REF!&lt;&gt;"")</formula>
    </cfRule>
    <cfRule type="expression" dxfId="3" priority="7772">
      <formula>AND(NOT(HasFormula(XFD1563)),XFD1563&lt;&gt;"")</formula>
    </cfRule>
  </conditionalFormatting>
  <conditionalFormatting sqref="I1563:L1563">
    <cfRule type="expression" dxfId="4" priority="7757">
      <formula>AND(NOT(HasFormula(#REF!)),#REF!&lt;&gt;"")</formula>
    </cfRule>
    <cfRule type="expression" dxfId="3" priority="7758">
      <formula>AND(NOT(HasFormula(A1563)),A1563&lt;&gt;"")</formula>
    </cfRule>
  </conditionalFormatting>
  <conditionalFormatting sqref="D1565">
    <cfRule type="expression" dxfId="4" priority="7776">
      <formula>AND(NOT(HasFormula(#REF!)),#REF!&lt;&gt;"")</formula>
    </cfRule>
  </conditionalFormatting>
  <conditionalFormatting sqref="E1565">
    <cfRule type="expression" dxfId="4" priority="7773">
      <formula>AND(NOT(HasFormula(#REF!)),#REF!&lt;&gt;"")</formula>
    </cfRule>
  </conditionalFormatting>
  <conditionalFormatting sqref="H1565">
    <cfRule type="expression" dxfId="4" priority="7774">
      <formula>AND(NOT(HasFormula(#REF!)),#REF!&lt;&gt;"")</formula>
    </cfRule>
    <cfRule type="expression" dxfId="3" priority="7775">
      <formula>AND(NOT(HasFormula(XFD1565)),XFD1565&lt;&gt;"")</formula>
    </cfRule>
  </conditionalFormatting>
  <conditionalFormatting sqref="I1565:L1565">
    <cfRule type="expression" dxfId="4" priority="7777">
      <formula>AND(NOT(HasFormula(#REF!)),#REF!&lt;&gt;"")</formula>
    </cfRule>
    <cfRule type="expression" dxfId="3" priority="7778">
      <formula>AND(NOT(HasFormula(A1565)),A1565&lt;&gt;"")</formula>
    </cfRule>
  </conditionalFormatting>
  <conditionalFormatting sqref="D1609">
    <cfRule type="expression" dxfId="4" priority="7784">
      <formula>AND(NOT(HasFormula(#REF!)),#REF!&lt;&gt;"")</formula>
    </cfRule>
  </conditionalFormatting>
  <conditionalFormatting sqref="E1609">
    <cfRule type="expression" dxfId="4" priority="7785">
      <formula>AND(NOT(HasFormula(#REF!)),#REF!&lt;&gt;"")</formula>
    </cfRule>
  </conditionalFormatting>
  <conditionalFormatting sqref="H1609">
    <cfRule type="expression" dxfId="4" priority="7782">
      <formula>AND(NOT(HasFormula(#REF!)),#REF!&lt;&gt;"")</formula>
    </cfRule>
    <cfRule type="expression" dxfId="3" priority="7783">
      <formula>AND(NOT(HasFormula(XFD1609)),XFD1609&lt;&gt;"")</formula>
    </cfRule>
  </conditionalFormatting>
  <conditionalFormatting sqref="I1609:L1609">
    <cfRule type="expression" dxfId="4" priority="7786">
      <formula>AND(NOT(HasFormula(#REF!)),#REF!&lt;&gt;"")</formula>
    </cfRule>
    <cfRule type="expression" dxfId="3" priority="7787">
      <formula>AND(NOT(HasFormula(A1609)),A1609&lt;&gt;"")</formula>
    </cfRule>
  </conditionalFormatting>
  <conditionalFormatting sqref="M1630:O1630">
    <cfRule type="containsText" dxfId="1" priority="926" operator="between" text="送货车型9.6米">
      <formula>NOT(ISERROR(SEARCH("送货车型9.6米",M1630)))</formula>
    </cfRule>
  </conditionalFormatting>
  <conditionalFormatting sqref="M1631:O1631">
    <cfRule type="containsText" dxfId="1" priority="895" operator="between" text="送货车型9.6米">
      <formula>NOT(ISERROR(SEARCH("送货车型9.6米",M1631)))</formula>
    </cfRule>
  </conditionalFormatting>
  <conditionalFormatting sqref="M1632:O1632">
    <cfRule type="containsText" dxfId="1" priority="894" operator="between" text="送货车型9.6米">
      <formula>NOT(ISERROR(SEARCH("送货车型9.6米",M1632)))</formula>
    </cfRule>
  </conditionalFormatting>
  <conditionalFormatting sqref="M1633:O1633">
    <cfRule type="containsText" dxfId="1" priority="893" operator="between" text="送货车型9.6米">
      <formula>NOT(ISERROR(SEARCH("送货车型9.6米",M1633)))</formula>
    </cfRule>
  </conditionalFormatting>
  <conditionalFormatting sqref="M1634:O1634">
    <cfRule type="containsText" dxfId="1" priority="892" operator="between" text="送货车型9.6米">
      <formula>NOT(ISERROR(SEARCH("送货车型9.6米",M1634)))</formula>
    </cfRule>
  </conditionalFormatting>
  <conditionalFormatting sqref="D1650:E1650">
    <cfRule type="expression" dxfId="3" priority="879">
      <formula>AND(NOT(HasFormula(XEZ1650)),XEZ1650&lt;&gt;"")</formula>
    </cfRule>
  </conditionalFormatting>
  <conditionalFormatting sqref="D1650">
    <cfRule type="expression" dxfId="2" priority="877">
      <formula>AND(NOT(_xlfn.ISFORMULA(D1650)),D1650&lt;&gt;"")</formula>
    </cfRule>
    <cfRule type="expression" dxfId="4" priority="878">
      <formula>AND(NOT(HasFormula(#REF!)),#REF!&lt;&gt;"")</formula>
    </cfRule>
  </conditionalFormatting>
  <conditionalFormatting sqref="E1650">
    <cfRule type="expression" dxfId="4" priority="886">
      <formula>AND(NOT(HasFormula(#REF!)),#REF!&lt;&gt;"")</formula>
    </cfRule>
  </conditionalFormatting>
  <conditionalFormatting sqref="F1650">
    <cfRule type="containsText" dxfId="5" priority="881" operator="between" text="HRB500E">
      <formula>NOT(ISERROR(SEARCH("HRB500E",F1650)))</formula>
    </cfRule>
    <cfRule type="containsText" dxfId="6" priority="880" operator="between" text="12m">
      <formula>NOT(ISERROR(SEARCH("12m",F1650)))</formula>
    </cfRule>
  </conditionalFormatting>
  <conditionalFormatting sqref="H1650">
    <cfRule type="expression" dxfId="4" priority="882">
      <formula>AND(NOT(HasFormula(#REF!)),#REF!&lt;&gt;"")</formula>
    </cfRule>
    <cfRule type="expression" dxfId="3" priority="883">
      <formula>AND(NOT(HasFormula(XFD1650)),XFD1650&lt;&gt;"")</formula>
    </cfRule>
  </conditionalFormatting>
  <conditionalFormatting sqref="I1650:L1650">
    <cfRule type="expression" dxfId="4" priority="884">
      <formula>AND(NOT(HasFormula(#REF!)),#REF!&lt;&gt;"")</formula>
    </cfRule>
    <cfRule type="expression" dxfId="3" priority="885">
      <formula>AND(NOT(HasFormula(A1650)),A1650&lt;&gt;"")</formula>
    </cfRule>
  </conditionalFormatting>
  <conditionalFormatting sqref="L1650:N1650">
    <cfRule type="containsText" dxfId="1" priority="876" operator="between" text="送货车型9.6米">
      <formula>NOT(ISERROR(SEARCH("送货车型9.6米",L1650)))</formula>
    </cfRule>
  </conditionalFormatting>
  <conditionalFormatting sqref="O1650">
    <cfRule type="containsText" dxfId="1" priority="874" operator="between" text="送货车型9.6米">
      <formula>NOT(ISERROR(SEARCH("送货车型9.6米",O1650)))</formula>
    </cfRule>
  </conditionalFormatting>
  <conditionalFormatting sqref="O1665">
    <cfRule type="containsText" dxfId="1" priority="873" operator="between" text="送货车型9.6米">
      <formula>NOT(ISERROR(SEARCH("送货车型9.6米",O1665)))</formula>
    </cfRule>
  </conditionalFormatting>
  <conditionalFormatting sqref="O1666">
    <cfRule type="containsText" dxfId="1" priority="872" operator="between" text="送货车型9.6米">
      <formula>NOT(ISERROR(SEARCH("送货车型9.6米",O1666)))</formula>
    </cfRule>
  </conditionalFormatting>
  <conditionalFormatting sqref="O1667">
    <cfRule type="containsText" dxfId="1" priority="871" operator="between" text="送货车型9.6米">
      <formula>NOT(ISERROR(SEARCH("送货车型9.6米",O1667)))</formula>
    </cfRule>
  </conditionalFormatting>
  <conditionalFormatting sqref="O1668">
    <cfRule type="containsText" dxfId="1" priority="870" operator="between" text="送货车型9.6米">
      <formula>NOT(ISERROR(SEARCH("送货车型9.6米",O1668)))</formula>
    </cfRule>
  </conditionalFormatting>
  <conditionalFormatting sqref="O1669">
    <cfRule type="containsText" dxfId="1" priority="869" operator="between" text="送货车型9.6米">
      <formula>NOT(ISERROR(SEARCH("送货车型9.6米",O1669)))</formula>
    </cfRule>
  </conditionalFormatting>
  <conditionalFormatting sqref="O1670">
    <cfRule type="containsText" dxfId="1" priority="868" operator="between" text="送货车型9.6米">
      <formula>NOT(ISERROR(SEARCH("送货车型9.6米",O1670)))</formula>
    </cfRule>
  </conditionalFormatting>
  <conditionalFormatting sqref="O1671">
    <cfRule type="containsText" dxfId="1" priority="867" operator="between" text="送货车型9.6米">
      <formula>NOT(ISERROR(SEARCH("送货车型9.6米",O1671)))</formula>
    </cfRule>
  </conditionalFormatting>
  <conditionalFormatting sqref="O1672">
    <cfRule type="containsText" dxfId="1" priority="866" operator="between" text="送货车型9.6米">
      <formula>NOT(ISERROR(SEARCH("送货车型9.6米",O1672)))</formula>
    </cfRule>
  </conditionalFormatting>
  <conditionalFormatting sqref="N1673">
    <cfRule type="containsText" dxfId="1" priority="865" operator="between" text="送货车型9.6米">
      <formula>NOT(ISERROR(SEARCH("送货车型9.6米",N1673)))</formula>
    </cfRule>
  </conditionalFormatting>
  <conditionalFormatting sqref="O1673">
    <cfRule type="containsText" dxfId="1" priority="861" operator="between" text="送货车型9.6米">
      <formula>NOT(ISERROR(SEARCH("送货车型9.6米",O1673)))</formula>
    </cfRule>
  </conditionalFormatting>
  <conditionalFormatting sqref="N1674">
    <cfRule type="containsText" dxfId="1" priority="864" operator="between" text="送货车型9.6米">
      <formula>NOT(ISERROR(SEARCH("送货车型9.6米",N1674)))</formula>
    </cfRule>
  </conditionalFormatting>
  <conditionalFormatting sqref="O1674">
    <cfRule type="containsText" dxfId="1" priority="860" operator="between" text="送货车型9.6米">
      <formula>NOT(ISERROR(SEARCH("送货车型9.6米",O1674)))</formula>
    </cfRule>
  </conditionalFormatting>
  <conditionalFormatting sqref="N1675">
    <cfRule type="containsText" dxfId="1" priority="863" operator="between" text="送货车型9.6米">
      <formula>NOT(ISERROR(SEARCH("送货车型9.6米",N1675)))</formula>
    </cfRule>
  </conditionalFormatting>
  <conditionalFormatting sqref="O1675">
    <cfRule type="containsText" dxfId="1" priority="859" operator="between" text="送货车型9.6米">
      <formula>NOT(ISERROR(SEARCH("送货车型9.6米",O1675)))</formula>
    </cfRule>
  </conditionalFormatting>
  <conditionalFormatting sqref="N1676">
    <cfRule type="containsText" dxfId="1" priority="862" operator="between" text="送货车型9.6米">
      <formula>NOT(ISERROR(SEARCH("送货车型9.6米",N1676)))</formula>
    </cfRule>
  </conditionalFormatting>
  <conditionalFormatting sqref="O1676">
    <cfRule type="containsText" dxfId="1" priority="858" operator="between" text="送货车型9.6米">
      <formula>NOT(ISERROR(SEARCH("送货车型9.6米",O1676)))</formula>
    </cfRule>
  </conditionalFormatting>
  <conditionalFormatting sqref="M1811:O1811">
    <cfRule type="containsText" dxfId="1" priority="853" operator="between" text="送货车型9.6米">
      <formula>NOT(ISERROR(SEARCH("送货车型9.6米",M1811)))</formula>
    </cfRule>
  </conditionalFormatting>
  <conditionalFormatting sqref="D1844">
    <cfRule type="expression" dxfId="4" priority="7826">
      <formula>AND(NOT(HasFormula(XFD1846)),XFD1846&lt;&gt;"")</formula>
    </cfRule>
  </conditionalFormatting>
  <conditionalFormatting sqref="E1844">
    <cfRule type="expression" dxfId="4" priority="7827">
      <formula>AND(NOT(HasFormula(A1846)),A1846&lt;&gt;"")</formula>
    </cfRule>
  </conditionalFormatting>
  <conditionalFormatting sqref="H1844">
    <cfRule type="expression" dxfId="4" priority="7824">
      <formula>AND(NOT(HasFormula(D1846)),D1846&lt;&gt;"")</formula>
    </cfRule>
    <cfRule type="expression" dxfId="3" priority="7825">
      <formula>AND(NOT(HasFormula(XFD1844)),XFD1844&lt;&gt;"")</formula>
    </cfRule>
  </conditionalFormatting>
  <conditionalFormatting sqref="I1844:L1844">
    <cfRule type="expression" dxfId="4" priority="7828">
      <formula>AND(NOT(HasFormula(E1846)),E1846&lt;&gt;"")</formula>
    </cfRule>
    <cfRule type="expression" dxfId="3" priority="7829">
      <formula>AND(NOT(HasFormula(A1844)),A1844&lt;&gt;"")</formula>
    </cfRule>
  </conditionalFormatting>
  <conditionalFormatting sqref="C1845">
    <cfRule type="timePeriod" dxfId="7" priority="840" timePeriod="yesterday">
      <formula>FLOOR(C1845,1)=TODAY()-1</formula>
    </cfRule>
  </conditionalFormatting>
  <conditionalFormatting sqref="D1845:E1845">
    <cfRule type="expression" dxfId="3" priority="845">
      <formula>AND(NOT(HasFormula(XEZ1845)),XEZ1845&lt;&gt;"")</formula>
    </cfRule>
  </conditionalFormatting>
  <conditionalFormatting sqref="D1845">
    <cfRule type="expression" dxfId="4" priority="844">
      <formula>AND(NOT(HasFormula(XFD1846)),XFD1846&lt;&gt;"")</formula>
    </cfRule>
    <cfRule type="expression" dxfId="2" priority="842">
      <formula>AND(NOT(_xlfn.ISFORMULA(D1845)),D1845&lt;&gt;"")</formula>
    </cfRule>
  </conditionalFormatting>
  <conditionalFormatting sqref="E1845">
    <cfRule type="expression" dxfId="4" priority="852">
      <formula>AND(NOT(HasFormula(A1846)),A1846&lt;&gt;"")</formula>
    </cfRule>
  </conditionalFormatting>
  <conditionalFormatting sqref="F1845">
    <cfRule type="containsText" dxfId="5" priority="847" operator="between" text="HRB500E">
      <formula>NOT(ISERROR(SEARCH("HRB500E",F1845)))</formula>
    </cfRule>
    <cfRule type="containsText" dxfId="6" priority="846" operator="between" text="12m">
      <formula>NOT(ISERROR(SEARCH("12m",F1845)))</formula>
    </cfRule>
  </conditionalFormatting>
  <conditionalFormatting sqref="H1845">
    <cfRule type="expression" dxfId="3" priority="849">
      <formula>AND(NOT(HasFormula(XFD1845)),XFD1845&lt;&gt;"")</formula>
    </cfRule>
    <cfRule type="expression" dxfId="4" priority="848">
      <formula>AND(NOT(HasFormula(D1846)),D1846&lt;&gt;"")</formula>
    </cfRule>
  </conditionalFormatting>
  <conditionalFormatting sqref="I1845:L1845">
    <cfRule type="expression" dxfId="3" priority="851">
      <formula>AND(NOT(HasFormula(A1845)),A1845&lt;&gt;"")</formula>
    </cfRule>
    <cfRule type="expression" dxfId="4" priority="850">
      <formula>AND(NOT(HasFormula(E1846)),E1846&lt;&gt;"")</formula>
    </cfRule>
  </conditionalFormatting>
  <conditionalFormatting sqref="L1845:O1845">
    <cfRule type="containsText" dxfId="1" priority="841" operator="between" text="送货车型9.6米">
      <formula>NOT(ISERROR(SEARCH("送货车型9.6米",L1845)))</formula>
    </cfRule>
  </conditionalFormatting>
  <conditionalFormatting sqref="H1846">
    <cfRule type="expression" dxfId="3" priority="839">
      <formula>AND(NOT(HasFormula(XFD1846)),XFD1846&lt;&gt;"")</formula>
    </cfRule>
    <cfRule type="expression" dxfId="4" priority="838">
      <formula>AND(NOT(HasFormula(D1847)),D1847&lt;&gt;"")</formula>
    </cfRule>
  </conditionalFormatting>
  <conditionalFormatting sqref="O1871">
    <cfRule type="containsText" dxfId="1" priority="823" operator="between" text="送货车型9.6米">
      <formula>NOT(ISERROR(SEARCH("送货车型9.6米",O1871)))</formula>
    </cfRule>
  </conditionalFormatting>
  <conditionalFormatting sqref="O1872">
    <cfRule type="containsText" dxfId="1" priority="822" operator="between" text="送货车型9.6米">
      <formula>NOT(ISERROR(SEARCH("送货车型9.6米",O1872)))</formula>
    </cfRule>
  </conditionalFormatting>
  <conditionalFormatting sqref="O1873">
    <cfRule type="containsText" dxfId="1" priority="821" operator="between" text="送货车型9.6米">
      <formula>NOT(ISERROR(SEARCH("送货车型9.6米",O1873)))</formula>
    </cfRule>
  </conditionalFormatting>
  <conditionalFormatting sqref="O1874">
    <cfRule type="containsText" dxfId="1" priority="820" operator="between" text="送货车型9.6米">
      <formula>NOT(ISERROR(SEARCH("送货车型9.6米",O1874)))</formula>
    </cfRule>
  </conditionalFormatting>
  <conditionalFormatting sqref="O1875">
    <cfRule type="containsText" dxfId="1" priority="819" operator="between" text="送货车型9.6米">
      <formula>NOT(ISERROR(SEARCH("送货车型9.6米",O1875)))</formula>
    </cfRule>
  </conditionalFormatting>
  <conditionalFormatting sqref="O1876">
    <cfRule type="containsText" dxfId="1" priority="818" operator="between" text="送货车型9.6米">
      <formula>NOT(ISERROR(SEARCH("送货车型9.6米",O1876)))</formula>
    </cfRule>
  </conditionalFormatting>
  <conditionalFormatting sqref="O1877">
    <cfRule type="containsText" dxfId="1" priority="817" operator="between" text="送货车型9.6米">
      <formula>NOT(ISERROR(SEARCH("送货车型9.6米",O1877)))</formula>
    </cfRule>
  </conditionalFormatting>
  <conditionalFormatting sqref="O1878">
    <cfRule type="containsText" dxfId="1" priority="816" operator="between" text="送货车型9.6米">
      <formula>NOT(ISERROR(SEARCH("送货车型9.6米",O1878)))</formula>
    </cfRule>
  </conditionalFormatting>
  <conditionalFormatting sqref="O1879">
    <cfRule type="containsText" dxfId="1" priority="815" operator="between" text="送货车型9.6米">
      <formula>NOT(ISERROR(SEARCH("送货车型9.6米",O1879)))</formula>
    </cfRule>
  </conditionalFormatting>
  <conditionalFormatting sqref="O1880">
    <cfRule type="containsText" dxfId="1" priority="814" operator="between" text="送货车型9.6米">
      <formula>NOT(ISERROR(SEARCH("送货车型9.6米",O1880)))</formula>
    </cfRule>
  </conditionalFormatting>
  <conditionalFormatting sqref="D1897">
    <cfRule type="expression" dxfId="4" priority="7832">
      <formula>AND(NOT(HasFormula(#REF!)),#REF!&lt;&gt;"")</formula>
    </cfRule>
  </conditionalFormatting>
  <conditionalFormatting sqref="E1897">
    <cfRule type="expression" dxfId="4" priority="7833">
      <formula>AND(NOT(HasFormula(#REF!)),#REF!&lt;&gt;"")</formula>
    </cfRule>
  </conditionalFormatting>
  <conditionalFormatting sqref="H1897">
    <cfRule type="expression" dxfId="4" priority="7830">
      <formula>AND(NOT(HasFormula(#REF!)),#REF!&lt;&gt;"")</formula>
    </cfRule>
    <cfRule type="expression" dxfId="3" priority="7831">
      <formula>AND(NOT(HasFormula(XFD1897)),XFD1897&lt;&gt;"")</formula>
    </cfRule>
  </conditionalFormatting>
  <conditionalFormatting sqref="I1897:L1897">
    <cfRule type="expression" dxfId="4" priority="7834">
      <formula>AND(NOT(HasFormula(#REF!)),#REF!&lt;&gt;"")</formula>
    </cfRule>
    <cfRule type="expression" dxfId="3" priority="7835">
      <formula>AND(NOT(HasFormula(A1897)),A1897&lt;&gt;"")</formula>
    </cfRule>
  </conditionalFormatting>
  <conditionalFormatting sqref="J1907:L1907">
    <cfRule type="expression" dxfId="4" priority="7840">
      <formula>AND(NOT(HasFormula(#REF!)),#REF!&lt;&gt;"")</formula>
    </cfRule>
    <cfRule type="expression" dxfId="3" priority="7841">
      <formula>AND(NOT(HasFormula(B1907)),B1907&lt;&gt;"")</formula>
    </cfRule>
  </conditionalFormatting>
  <conditionalFormatting sqref="J1908:L1908">
    <cfRule type="expression" dxfId="3" priority="781">
      <formula>AND(NOT(HasFormula(B1908)),B1908&lt;&gt;"")</formula>
    </cfRule>
    <cfRule type="expression" dxfId="4" priority="770">
      <formula>AND(NOT(HasFormula(F1909)),F1909&lt;&gt;"")</formula>
    </cfRule>
  </conditionalFormatting>
  <conditionalFormatting sqref="J1909:L1909">
    <cfRule type="expression" dxfId="3" priority="780">
      <formula>AND(NOT(HasFormula(B1909)),B1909&lt;&gt;"")</formula>
    </cfRule>
    <cfRule type="expression" dxfId="4" priority="769">
      <formula>AND(NOT(HasFormula(F1910)),F1910&lt;&gt;"")</formula>
    </cfRule>
  </conditionalFormatting>
  <conditionalFormatting sqref="J1910:L1910">
    <cfRule type="expression" dxfId="3" priority="779">
      <formula>AND(NOT(HasFormula(B1910)),B1910&lt;&gt;"")</formula>
    </cfRule>
    <cfRule type="expression" dxfId="4" priority="768">
      <formula>AND(NOT(HasFormula(F1911)),F1911&lt;&gt;"")</formula>
    </cfRule>
  </conditionalFormatting>
  <conditionalFormatting sqref="J1911:L1911">
    <cfRule type="expression" dxfId="3" priority="778">
      <formula>AND(NOT(HasFormula(B1911)),B1911&lt;&gt;"")</formula>
    </cfRule>
    <cfRule type="expression" dxfId="4" priority="767">
      <formula>AND(NOT(HasFormula(F1912)),F1912&lt;&gt;"")</formula>
    </cfRule>
  </conditionalFormatting>
  <conditionalFormatting sqref="J1912:L1912">
    <cfRule type="expression" dxfId="3" priority="777">
      <formula>AND(NOT(HasFormula(B1912)),B1912&lt;&gt;"")</formula>
    </cfRule>
    <cfRule type="expression" dxfId="4" priority="766">
      <formula>AND(NOT(HasFormula(F1913)),F1913&lt;&gt;"")</formula>
    </cfRule>
  </conditionalFormatting>
  <conditionalFormatting sqref="J1913:L1913">
    <cfRule type="expression" dxfId="3" priority="776">
      <formula>AND(NOT(HasFormula(B1913)),B1913&lt;&gt;"")</formula>
    </cfRule>
    <cfRule type="expression" dxfId="4" priority="765">
      <formula>AND(NOT(HasFormula(F1914)),F1914&lt;&gt;"")</formula>
    </cfRule>
  </conditionalFormatting>
  <conditionalFormatting sqref="J1914:L1914">
    <cfRule type="expression" dxfId="3" priority="775">
      <formula>AND(NOT(HasFormula(B1914)),B1914&lt;&gt;"")</formula>
    </cfRule>
    <cfRule type="expression" dxfId="4" priority="764">
      <formula>AND(NOT(HasFormula(F1915)),F1915&lt;&gt;"")</formula>
    </cfRule>
  </conditionalFormatting>
  <conditionalFormatting sqref="J1915:L1915">
    <cfRule type="expression" dxfId="3" priority="774">
      <formula>AND(NOT(HasFormula(B1915)),B1915&lt;&gt;"")</formula>
    </cfRule>
    <cfRule type="expression" dxfId="4" priority="763">
      <formula>AND(NOT(HasFormula(F1916)),F1916&lt;&gt;"")</formula>
    </cfRule>
  </conditionalFormatting>
  <conditionalFormatting sqref="J1916:L1916">
    <cfRule type="expression" dxfId="3" priority="773">
      <formula>AND(NOT(HasFormula(B1916)),B1916&lt;&gt;"")</formula>
    </cfRule>
    <cfRule type="expression" dxfId="4" priority="762">
      <formula>AND(NOT(HasFormula(F1917)),F1917&lt;&gt;"")</formula>
    </cfRule>
  </conditionalFormatting>
  <conditionalFormatting sqref="J1917:L1917">
    <cfRule type="expression" dxfId="3" priority="772">
      <formula>AND(NOT(HasFormula(B1917)),B1917&lt;&gt;"")</formula>
    </cfRule>
    <cfRule type="expression" dxfId="4" priority="761">
      <formula>AND(NOT(HasFormula(F1918)),F1918&lt;&gt;"")</formula>
    </cfRule>
  </conditionalFormatting>
  <conditionalFormatting sqref="J1918:L1918">
    <cfRule type="expression" dxfId="3" priority="771">
      <formula>AND(NOT(HasFormula(B1918)),B1918&lt;&gt;"")</formula>
    </cfRule>
    <cfRule type="expression" dxfId="4" priority="760">
      <formula>AND(NOT(HasFormula(F1919)),F1919&lt;&gt;"")</formula>
    </cfRule>
  </conditionalFormatting>
  <conditionalFormatting sqref="C1936">
    <cfRule type="timePeriod" dxfId="7" priority="721" timePeriod="yesterday">
      <formula>FLOOR(C1936,1)=TODAY()-1</formula>
    </cfRule>
  </conditionalFormatting>
  <conditionalFormatting sqref="D1936:E1936">
    <cfRule type="expression" dxfId="3" priority="733">
      <formula>AND(NOT(HasFormula(XEZ1936)),XEZ1936&lt;&gt;"")</formula>
    </cfRule>
  </conditionalFormatting>
  <conditionalFormatting sqref="D1936">
    <cfRule type="expression" dxfId="4" priority="729">
      <formula>AND(NOT(HasFormula(XFD1937)),XFD1937&lt;&gt;"")</formula>
    </cfRule>
    <cfRule type="expression" dxfId="2" priority="725">
      <formula>AND(NOT(_xlfn.ISFORMULA(D1936)),D1936&lt;&gt;"")</formula>
    </cfRule>
  </conditionalFormatting>
  <conditionalFormatting sqref="E1936">
    <cfRule type="expression" dxfId="4" priority="737">
      <formula>AND(NOT(HasFormula(A1937)),A1937&lt;&gt;"")</formula>
    </cfRule>
  </conditionalFormatting>
  <conditionalFormatting sqref="C1937">
    <cfRule type="timePeriod" dxfId="7" priority="720" timePeriod="yesterday">
      <formula>FLOOR(C1937,1)=TODAY()-1</formula>
    </cfRule>
  </conditionalFormatting>
  <conditionalFormatting sqref="D1937:E1937">
    <cfRule type="expression" dxfId="3" priority="732">
      <formula>AND(NOT(HasFormula(XEZ1937)),XEZ1937&lt;&gt;"")</formula>
    </cfRule>
  </conditionalFormatting>
  <conditionalFormatting sqref="D1937">
    <cfRule type="expression" dxfId="4" priority="728">
      <formula>AND(NOT(HasFormula(XFD1938)),XFD1938&lt;&gt;"")</formula>
    </cfRule>
    <cfRule type="expression" dxfId="2" priority="724">
      <formula>AND(NOT(_xlfn.ISFORMULA(D1937)),D1937&lt;&gt;"")</formula>
    </cfRule>
  </conditionalFormatting>
  <conditionalFormatting sqref="E1937">
    <cfRule type="expression" dxfId="4" priority="736">
      <formula>AND(NOT(HasFormula(A1938)),A1938&lt;&gt;"")</formula>
    </cfRule>
  </conditionalFormatting>
  <conditionalFormatting sqref="C1938">
    <cfRule type="timePeriod" dxfId="7" priority="719" timePeriod="yesterday">
      <formula>FLOOR(C1938,1)=TODAY()-1</formula>
    </cfRule>
  </conditionalFormatting>
  <conditionalFormatting sqref="D1938:E1938">
    <cfRule type="expression" dxfId="3" priority="731">
      <formula>AND(NOT(HasFormula(XEZ1938)),XEZ1938&lt;&gt;"")</formula>
    </cfRule>
  </conditionalFormatting>
  <conditionalFormatting sqref="D1938">
    <cfRule type="expression" dxfId="4" priority="727">
      <formula>AND(NOT(HasFormula(XFD1939)),XFD1939&lt;&gt;"")</formula>
    </cfRule>
    <cfRule type="expression" dxfId="2" priority="723">
      <formula>AND(NOT(_xlfn.ISFORMULA(D1938)),D1938&lt;&gt;"")</formula>
    </cfRule>
  </conditionalFormatting>
  <conditionalFormatting sqref="E1938">
    <cfRule type="expression" dxfId="4" priority="735">
      <formula>AND(NOT(HasFormula(A1939)),A1939&lt;&gt;"")</formula>
    </cfRule>
  </conditionalFormatting>
  <conditionalFormatting sqref="C1939">
    <cfRule type="timePeriod" dxfId="7" priority="718" timePeriod="yesterday">
      <formula>FLOOR(C1939,1)=TODAY()-1</formula>
    </cfRule>
  </conditionalFormatting>
  <conditionalFormatting sqref="D1939:E1939">
    <cfRule type="expression" dxfId="3" priority="730">
      <formula>AND(NOT(HasFormula(XEZ1939)),XEZ1939&lt;&gt;"")</formula>
    </cfRule>
  </conditionalFormatting>
  <conditionalFormatting sqref="D1939">
    <cfRule type="expression" dxfId="4" priority="726">
      <formula>AND(NOT(HasFormula(XFD1940)),XFD1940&lt;&gt;"")</formula>
    </cfRule>
    <cfRule type="expression" dxfId="2" priority="722">
      <formula>AND(NOT(_xlfn.ISFORMULA(D1939)),D1939&lt;&gt;"")</formula>
    </cfRule>
  </conditionalFormatting>
  <conditionalFormatting sqref="E1939">
    <cfRule type="expression" dxfId="4" priority="734">
      <formula>AND(NOT(HasFormula(A1940)),A1940&lt;&gt;"")</formula>
    </cfRule>
  </conditionalFormatting>
  <conditionalFormatting sqref="D2022">
    <cfRule type="expression" dxfId="4" priority="7844">
      <formula>AND(NOT(HasFormula(#REF!)),#REF!&lt;&gt;"")</formula>
    </cfRule>
  </conditionalFormatting>
  <conditionalFormatting sqref="E2022">
    <cfRule type="expression" dxfId="4" priority="7845">
      <formula>AND(NOT(HasFormula(#REF!)),#REF!&lt;&gt;"")</formula>
    </cfRule>
  </conditionalFormatting>
  <conditionalFormatting sqref="H2022">
    <cfRule type="expression" dxfId="4" priority="7842">
      <formula>AND(NOT(HasFormula(#REF!)),#REF!&lt;&gt;"")</formula>
    </cfRule>
    <cfRule type="expression" dxfId="3" priority="7843">
      <formula>AND(NOT(HasFormula(XFD2022)),XFD2022&lt;&gt;"")</formula>
    </cfRule>
  </conditionalFormatting>
  <conditionalFormatting sqref="I2022:L2022">
    <cfRule type="expression" dxfId="4" priority="7846">
      <formula>AND(NOT(HasFormula(#REF!)),#REF!&lt;&gt;"")</formula>
    </cfRule>
    <cfRule type="expression" dxfId="3" priority="7847">
      <formula>AND(NOT(HasFormula(A2022)),A2022&lt;&gt;"")</formula>
    </cfRule>
  </conditionalFormatting>
  <conditionalFormatting sqref="M2109:O2109">
    <cfRule type="containsText" dxfId="1" priority="695" operator="between" text="送货车型9.6米">
      <formula>NOT(ISERROR(SEARCH("送货车型9.6米",M2109)))</formula>
    </cfRule>
  </conditionalFormatting>
  <conditionalFormatting sqref="M2110:O2110">
    <cfRule type="containsText" dxfId="1" priority="694" operator="between" text="送货车型9.6米">
      <formula>NOT(ISERROR(SEARCH("送货车型9.6米",M2110)))</formula>
    </cfRule>
  </conditionalFormatting>
  <conditionalFormatting sqref="M2111:O2111">
    <cfRule type="containsText" dxfId="1" priority="693" operator="between" text="送货车型9.6米">
      <formula>NOT(ISERROR(SEARCH("送货车型9.6米",M2111)))</formula>
    </cfRule>
  </conditionalFormatting>
  <conditionalFormatting sqref="M2112:O2112">
    <cfRule type="containsText" dxfId="1" priority="692" operator="between" text="送货车型9.6米">
      <formula>NOT(ISERROR(SEARCH("送货车型9.6米",M2112)))</formula>
    </cfRule>
  </conditionalFormatting>
  <conditionalFormatting sqref="M2113:O2113">
    <cfRule type="containsText" dxfId="1" priority="691" operator="between" text="送货车型9.6米">
      <formula>NOT(ISERROR(SEARCH("送货车型9.6米",M2113)))</formula>
    </cfRule>
  </conditionalFormatting>
  <conditionalFormatting sqref="M2114:O2114">
    <cfRule type="containsText" dxfId="1" priority="690" operator="between" text="送货车型9.6米">
      <formula>NOT(ISERROR(SEARCH("送货车型9.6米",M2114)))</formula>
    </cfRule>
  </conditionalFormatting>
  <conditionalFormatting sqref="M2115:O2115">
    <cfRule type="containsText" dxfId="1" priority="689" operator="between" text="送货车型9.6米">
      <formula>NOT(ISERROR(SEARCH("送货车型9.6米",M2115)))</formula>
    </cfRule>
  </conditionalFormatting>
  <conditionalFormatting sqref="M2116:O2116">
    <cfRule type="containsText" dxfId="1" priority="688" operator="between" text="送货车型9.6米">
      <formula>NOT(ISERROR(SEARCH("送货车型9.6米",M2116)))</formula>
    </cfRule>
  </conditionalFormatting>
  <conditionalFormatting sqref="M2117:O2117">
    <cfRule type="containsText" dxfId="1" priority="687" operator="between" text="送货车型9.6米">
      <formula>NOT(ISERROR(SEARCH("送货车型9.6米",M2117)))</formula>
    </cfRule>
  </conditionalFormatting>
  <conditionalFormatting sqref="M2118:O2118">
    <cfRule type="containsText" dxfId="1" priority="686" operator="between" text="送货车型9.6米">
      <formula>NOT(ISERROR(SEARCH("送货车型9.6米",M2118)))</formula>
    </cfRule>
  </conditionalFormatting>
  <conditionalFormatting sqref="M2119:O2119">
    <cfRule type="containsText" dxfId="1" priority="685" operator="between" text="送货车型9.6米">
      <formula>NOT(ISERROR(SEARCH("送货车型9.6米",M2119)))</formula>
    </cfRule>
  </conditionalFormatting>
  <conditionalFormatting sqref="M2129:O2129">
    <cfRule type="containsText" dxfId="1" priority="683" operator="between" text="送货车型9.6米">
      <formula>NOT(ISERROR(SEARCH("送货车型9.6米",M2129)))</formula>
    </cfRule>
  </conditionalFormatting>
  <conditionalFormatting sqref="M2130:O2130">
    <cfRule type="containsText" dxfId="1" priority="682" operator="between" text="送货车型9.6米">
      <formula>NOT(ISERROR(SEARCH("送货车型9.6米",M2130)))</formula>
    </cfRule>
  </conditionalFormatting>
  <conditionalFormatting sqref="M2131:O2131">
    <cfRule type="containsText" dxfId="1" priority="681" operator="between" text="送货车型9.6米">
      <formula>NOT(ISERROR(SEARCH("送货车型9.6米",M2131)))</formula>
    </cfRule>
  </conditionalFormatting>
  <conditionalFormatting sqref="M2132:O2132">
    <cfRule type="containsText" dxfId="1" priority="680" operator="between" text="送货车型9.6米">
      <formula>NOT(ISERROR(SEARCH("送货车型9.6米",M2132)))</formula>
    </cfRule>
  </conditionalFormatting>
  <conditionalFormatting sqref="M2133:O2133">
    <cfRule type="containsText" dxfId="1" priority="679" operator="between" text="送货车型9.6米">
      <formula>NOT(ISERROR(SEARCH("送货车型9.6米",M2133)))</formula>
    </cfRule>
  </conditionalFormatting>
  <conditionalFormatting sqref="M2134:O2134">
    <cfRule type="containsText" dxfId="1" priority="678" operator="between" text="送货车型9.6米">
      <formula>NOT(ISERROR(SEARCH("送货车型9.6米",M2134)))</formula>
    </cfRule>
  </conditionalFormatting>
  <conditionalFormatting sqref="D2135">
    <cfRule type="expression" dxfId="4" priority="7913">
      <formula>AND(NOT(HasFormula(#REF!)),#REF!&lt;&gt;"")</formula>
    </cfRule>
  </conditionalFormatting>
  <conditionalFormatting sqref="E2135">
    <cfRule type="expression" dxfId="4" priority="7914">
      <formula>AND(NOT(HasFormula(#REF!)),#REF!&lt;&gt;"")</formula>
    </cfRule>
  </conditionalFormatting>
  <conditionalFormatting sqref="H2135">
    <cfRule type="expression" dxfId="4" priority="7911">
      <formula>AND(NOT(HasFormula(#REF!)),#REF!&lt;&gt;"")</formula>
    </cfRule>
    <cfRule type="expression" dxfId="3" priority="7912">
      <formula>AND(NOT(HasFormula(XFD2135)),XFD2135&lt;&gt;"")</formula>
    </cfRule>
  </conditionalFormatting>
  <conditionalFormatting sqref="I2135:L2135">
    <cfRule type="expression" dxfId="4" priority="7915">
      <formula>AND(NOT(HasFormula(#REF!)),#REF!&lt;&gt;"")</formula>
    </cfRule>
    <cfRule type="expression" dxfId="3" priority="7916">
      <formula>AND(NOT(HasFormula(A2135)),A2135&lt;&gt;"")</formula>
    </cfRule>
  </conditionalFormatting>
  <conditionalFormatting sqref="M2135:O2135">
    <cfRule type="containsText" dxfId="1" priority="677" operator="between" text="送货车型9.6米">
      <formula>NOT(ISERROR(SEARCH("送货车型9.6米",M2135)))</formula>
    </cfRule>
  </conditionalFormatting>
  <conditionalFormatting sqref="M2136:O2136">
    <cfRule type="containsText" dxfId="1" priority="648" operator="between" text="送货车型9.6米">
      <formula>NOT(ISERROR(SEARCH("送货车型9.6米",M2136)))</formula>
    </cfRule>
  </conditionalFormatting>
  <conditionalFormatting sqref="M2137:O2137">
    <cfRule type="containsText" dxfId="1" priority="647" operator="between" text="送货车型9.6米">
      <formula>NOT(ISERROR(SEARCH("送货车型9.6米",M2137)))</formula>
    </cfRule>
  </conditionalFormatting>
  <conditionalFormatting sqref="M2138:O2138">
    <cfRule type="containsText" dxfId="1" priority="646" operator="between" text="送货车型9.6米">
      <formula>NOT(ISERROR(SEARCH("送货车型9.6米",M2138)))</formula>
    </cfRule>
  </conditionalFormatting>
  <conditionalFormatting sqref="M2139:O2139">
    <cfRule type="containsText" dxfId="1" priority="644" operator="between" text="送货车型9.6米">
      <formula>NOT(ISERROR(SEARCH("送货车型9.6米",M2139)))</formula>
    </cfRule>
  </conditionalFormatting>
  <conditionalFormatting sqref="M2140:O2140">
    <cfRule type="containsText" dxfId="1" priority="642" operator="between" text="送货车型9.6米">
      <formula>NOT(ISERROR(SEARCH("送货车型9.6米",M2140)))</formula>
    </cfRule>
  </conditionalFormatting>
  <conditionalFormatting sqref="M2141:O2141">
    <cfRule type="containsText" dxfId="1" priority="641" operator="between" text="送货车型9.6米">
      <formula>NOT(ISERROR(SEARCH("送货车型9.6米",M2141)))</formula>
    </cfRule>
  </conditionalFormatting>
  <conditionalFormatting sqref="M2142:O2142">
    <cfRule type="containsText" dxfId="1" priority="640" operator="between" text="送货车型9.6米">
      <formula>NOT(ISERROR(SEARCH("送货车型9.6米",M2142)))</formula>
    </cfRule>
  </conditionalFormatting>
  <conditionalFormatting sqref="E2165">
    <cfRule type="expression" dxfId="4" priority="7937">
      <formula>AND(NOT(HasFormula(#REF!)),#REF!&lt;&gt;"")</formula>
    </cfRule>
  </conditionalFormatting>
  <conditionalFormatting sqref="D2167">
    <cfRule type="expression" dxfId="4" priority="7979">
      <formula>AND(NOT(HasFormula(#REF!)),#REF!&lt;&gt;"")</formula>
    </cfRule>
  </conditionalFormatting>
  <conditionalFormatting sqref="H2167">
    <cfRule type="expression" dxfId="4" priority="7980">
      <formula>AND(NOT(HasFormula(#REF!)),#REF!&lt;&gt;"")</formula>
    </cfRule>
    <cfRule type="expression" dxfId="3" priority="7981">
      <formula>AND(NOT(HasFormula(XFD2167)),XFD2167&lt;&gt;"")</formula>
    </cfRule>
  </conditionalFormatting>
  <conditionalFormatting sqref="I2167:L2167">
    <cfRule type="expression" dxfId="4" priority="7983">
      <formula>AND(NOT(HasFormula(#REF!)),#REF!&lt;&gt;"")</formula>
    </cfRule>
    <cfRule type="expression" dxfId="3" priority="7984">
      <formula>AND(NOT(HasFormula(A2167)),A2167&lt;&gt;"")</formula>
    </cfRule>
  </conditionalFormatting>
  <conditionalFormatting sqref="E2168">
    <cfRule type="expression" dxfId="4" priority="7928">
      <formula>AND(NOT(HasFormula(#REF!)),#REF!&lt;&gt;"")</formula>
    </cfRule>
  </conditionalFormatting>
  <conditionalFormatting sqref="I2168:L2168">
    <cfRule type="expression" dxfId="4" priority="7969">
      <formula>AND(NOT(HasFormula(#REF!)),#REF!&lt;&gt;"")</formula>
    </cfRule>
    <cfRule type="expression" dxfId="3" priority="7970">
      <formula>AND(NOT(HasFormula(A2168)),A2168&lt;&gt;"")</formula>
    </cfRule>
  </conditionalFormatting>
  <conditionalFormatting sqref="D2173">
    <cfRule type="expression" dxfId="4" priority="7997">
      <formula>AND(NOT(HasFormula(#REF!)),#REF!&lt;&gt;"")</formula>
    </cfRule>
  </conditionalFormatting>
  <conditionalFormatting sqref="E2173">
    <cfRule type="expression" dxfId="4" priority="7998">
      <formula>AND(NOT(HasFormula(#REF!)),#REF!&lt;&gt;"")</formula>
    </cfRule>
  </conditionalFormatting>
  <conditionalFormatting sqref="I2173:L2173">
    <cfRule type="expression" dxfId="4" priority="7999">
      <formula>AND(NOT(HasFormula(#REF!)),#REF!&lt;&gt;"")</formula>
    </cfRule>
    <cfRule type="expression" dxfId="3" priority="8000">
      <formula>AND(NOT(HasFormula(A2173)),A2173&lt;&gt;"")</formula>
    </cfRule>
  </conditionalFormatting>
  <conditionalFormatting sqref="D2188">
    <cfRule type="expression" dxfId="4" priority="7993">
      <formula>AND(NOT(HasFormula(#REF!)),#REF!&lt;&gt;"")</formula>
    </cfRule>
  </conditionalFormatting>
  <conditionalFormatting sqref="E2188">
    <cfRule type="expression" dxfId="4" priority="7994">
      <formula>AND(NOT(HasFormula(#REF!)),#REF!&lt;&gt;"")</formula>
    </cfRule>
  </conditionalFormatting>
  <conditionalFormatting sqref="H2188">
    <cfRule type="expression" dxfId="4" priority="7991">
      <formula>AND(NOT(HasFormula(#REF!)),#REF!&lt;&gt;"")</formula>
    </cfRule>
    <cfRule type="expression" dxfId="3" priority="7992">
      <formula>AND(NOT(HasFormula(XFD2188)),XFD2188&lt;&gt;"")</formula>
    </cfRule>
  </conditionalFormatting>
  <conditionalFormatting sqref="I2188:L2188">
    <cfRule type="expression" dxfId="4" priority="7995">
      <formula>AND(NOT(HasFormula(#REF!)),#REF!&lt;&gt;"")</formula>
    </cfRule>
    <cfRule type="expression" dxfId="3" priority="7996">
      <formula>AND(NOT(HasFormula(A2188)),A2188&lt;&gt;"")</formula>
    </cfRule>
  </conditionalFormatting>
  <conditionalFormatting sqref="D2190">
    <cfRule type="expression" dxfId="4" priority="7987">
      <formula>AND(NOT(HasFormula(#REF!)),#REF!&lt;&gt;"")</formula>
    </cfRule>
  </conditionalFormatting>
  <conditionalFormatting sqref="E2190">
    <cfRule type="expression" dxfId="4" priority="7988">
      <formula>AND(NOT(HasFormula(#REF!)),#REF!&lt;&gt;"")</formula>
    </cfRule>
  </conditionalFormatting>
  <conditionalFormatting sqref="H2190">
    <cfRule type="expression" dxfId="4" priority="7985">
      <formula>AND(NOT(HasFormula(#REF!)),#REF!&lt;&gt;"")</formula>
    </cfRule>
    <cfRule type="expression" dxfId="3" priority="7986">
      <formula>AND(NOT(HasFormula(XFD2190)),XFD2190&lt;&gt;"")</formula>
    </cfRule>
  </conditionalFormatting>
  <conditionalFormatting sqref="I2190:L2190">
    <cfRule type="expression" dxfId="4" priority="7989">
      <formula>AND(NOT(HasFormula(#REF!)),#REF!&lt;&gt;"")</formula>
    </cfRule>
    <cfRule type="expression" dxfId="3" priority="7990">
      <formula>AND(NOT(HasFormula(A2190)),A2190&lt;&gt;"")</formula>
    </cfRule>
  </conditionalFormatting>
  <conditionalFormatting sqref="D2200">
    <cfRule type="expression" dxfId="4" priority="8009">
      <formula>AND(NOT(HasFormula(#REF!)),#REF!&lt;&gt;"")</formula>
    </cfRule>
  </conditionalFormatting>
  <conditionalFormatting sqref="E2200">
    <cfRule type="expression" dxfId="4" priority="8010">
      <formula>AND(NOT(HasFormula(#REF!)),#REF!&lt;&gt;"")</formula>
    </cfRule>
  </conditionalFormatting>
  <conditionalFormatting sqref="H2200">
    <cfRule type="expression" dxfId="4" priority="8007">
      <formula>AND(NOT(HasFormula(#REF!)),#REF!&lt;&gt;"")</formula>
    </cfRule>
    <cfRule type="expression" dxfId="3" priority="8008">
      <formula>AND(NOT(HasFormula(XFD2200)),XFD2200&lt;&gt;"")</formula>
    </cfRule>
  </conditionalFormatting>
  <conditionalFormatting sqref="I2200:L2200">
    <cfRule type="expression" dxfId="4" priority="8011">
      <formula>AND(NOT(HasFormula(#REF!)),#REF!&lt;&gt;"")</formula>
    </cfRule>
    <cfRule type="expression" dxfId="3" priority="8012">
      <formula>AND(NOT(HasFormula(A2200)),A2200&lt;&gt;"")</formula>
    </cfRule>
  </conditionalFormatting>
  <conditionalFormatting sqref="D2216">
    <cfRule type="expression" dxfId="4" priority="8003">
      <formula>AND(NOT(HasFormula(#REF!)),#REF!&lt;&gt;"")</formula>
    </cfRule>
  </conditionalFormatting>
  <conditionalFormatting sqref="E2216">
    <cfRule type="expression" dxfId="4" priority="8004">
      <formula>AND(NOT(HasFormula(#REF!)),#REF!&lt;&gt;"")</formula>
    </cfRule>
  </conditionalFormatting>
  <conditionalFormatting sqref="I2216:L2216">
    <cfRule type="expression" dxfId="4" priority="8005">
      <formula>AND(NOT(HasFormula(#REF!)),#REF!&lt;&gt;"")</formula>
    </cfRule>
    <cfRule type="expression" dxfId="3" priority="8006">
      <formula>AND(NOT(HasFormula(A2216)),A2216&lt;&gt;"")</formula>
    </cfRule>
  </conditionalFormatting>
  <conditionalFormatting sqref="D2219">
    <cfRule type="expression" dxfId="4" priority="8015">
      <formula>AND(NOT(HasFormula(#REF!)),#REF!&lt;&gt;"")</formula>
    </cfRule>
  </conditionalFormatting>
  <conditionalFormatting sqref="E2219">
    <cfRule type="expression" dxfId="4" priority="8016">
      <formula>AND(NOT(HasFormula(#REF!)),#REF!&lt;&gt;"")</formula>
    </cfRule>
  </conditionalFormatting>
  <conditionalFormatting sqref="I2219:L2219">
    <cfRule type="expression" dxfId="4" priority="8017">
      <formula>AND(NOT(HasFormula(#REF!)),#REF!&lt;&gt;"")</formula>
    </cfRule>
    <cfRule type="expression" dxfId="3" priority="8018">
      <formula>AND(NOT(HasFormula(A2219)),A2219&lt;&gt;"")</formula>
    </cfRule>
  </conditionalFormatting>
  <conditionalFormatting sqref="D2229">
    <cfRule type="expression" dxfId="4" priority="8039">
      <formula>AND(NOT(HasFormula(#REF!)),#REF!&lt;&gt;"")</formula>
    </cfRule>
  </conditionalFormatting>
  <conditionalFormatting sqref="E2229">
    <cfRule type="expression" dxfId="4" priority="8040">
      <formula>AND(NOT(HasFormula(#REF!)),#REF!&lt;&gt;"")</formula>
    </cfRule>
  </conditionalFormatting>
  <conditionalFormatting sqref="I2229:L2229">
    <cfRule type="expression" dxfId="4" priority="8041">
      <formula>AND(NOT(HasFormula(#REF!)),#REF!&lt;&gt;"")</formula>
    </cfRule>
    <cfRule type="expression" dxfId="3" priority="8042">
      <formula>AND(NOT(HasFormula(A2229)),A2229&lt;&gt;"")</formula>
    </cfRule>
  </conditionalFormatting>
  <conditionalFormatting sqref="D2233">
    <cfRule type="expression" dxfId="4" priority="8051">
      <formula>AND(NOT(HasFormula(#REF!)),#REF!&lt;&gt;"")</formula>
    </cfRule>
  </conditionalFormatting>
  <conditionalFormatting sqref="E2233">
    <cfRule type="expression" dxfId="4" priority="8052">
      <formula>AND(NOT(HasFormula(#REF!)),#REF!&lt;&gt;"")</formula>
    </cfRule>
  </conditionalFormatting>
  <conditionalFormatting sqref="I2233:L2233">
    <cfRule type="expression" dxfId="4" priority="8053">
      <formula>AND(NOT(HasFormula(#REF!)),#REF!&lt;&gt;"")</formula>
    </cfRule>
    <cfRule type="expression" dxfId="3" priority="8054">
      <formula>AND(NOT(HasFormula(A2233)),A2233&lt;&gt;"")</formula>
    </cfRule>
  </conditionalFormatting>
  <conditionalFormatting sqref="M2238">
    <cfRule type="containsText" dxfId="1" priority="615" operator="between" text="送货车型9.6米">
      <formula>NOT(ISERROR(SEARCH("送货车型9.6米",M2238)))</formula>
    </cfRule>
  </conditionalFormatting>
  <conditionalFormatting sqref="D2245">
    <cfRule type="expression" dxfId="4" priority="8069">
      <formula>AND(NOT(HasFormula(XFD2250)),XFD2250&lt;&gt;"")</formula>
    </cfRule>
  </conditionalFormatting>
  <conditionalFormatting sqref="E2245">
    <cfRule type="expression" dxfId="4" priority="8071">
      <formula>AND(NOT(HasFormula(A2250)),A2250&lt;&gt;"")</formula>
    </cfRule>
  </conditionalFormatting>
  <conditionalFormatting sqref="H2245">
    <cfRule type="expression" dxfId="4" priority="8065">
      <formula>AND(NOT(HasFormula(D2250)),D2250&lt;&gt;"")</formula>
    </cfRule>
    <cfRule type="expression" dxfId="3" priority="8066">
      <formula>AND(NOT(HasFormula(XFD2245)),XFD2245&lt;&gt;"")</formula>
    </cfRule>
  </conditionalFormatting>
  <conditionalFormatting sqref="I2245:L2245">
    <cfRule type="expression" dxfId="4" priority="8077">
      <formula>AND(NOT(HasFormula(E2250)),E2250&lt;&gt;"")</formula>
    </cfRule>
    <cfRule type="expression" dxfId="3" priority="8078">
      <formula>AND(NOT(HasFormula(A2245)),A2245&lt;&gt;"")</formula>
    </cfRule>
  </conditionalFormatting>
  <conditionalFormatting sqref="D2246">
    <cfRule type="expression" dxfId="4" priority="8061">
      <formula>AND(NOT(HasFormula(XFD2247)),XFD2247&lt;&gt;"")</formula>
    </cfRule>
  </conditionalFormatting>
  <conditionalFormatting sqref="E2246">
    <cfRule type="expression" dxfId="4" priority="8062">
      <formula>AND(NOT(HasFormula(A2247)),A2247&lt;&gt;"")</formula>
    </cfRule>
  </conditionalFormatting>
  <conditionalFormatting sqref="H2246">
    <cfRule type="expression" dxfId="4" priority="596">
      <formula>AND(NOT(HasFormula(#REF!)),#REF!&lt;&gt;"")</formula>
    </cfRule>
    <cfRule type="expression" dxfId="3" priority="597">
      <formula>AND(NOT(HasFormula(XFD2246)),XFD2246&lt;&gt;"")</formula>
    </cfRule>
  </conditionalFormatting>
  <conditionalFormatting sqref="I2246:L2246">
    <cfRule type="expression" dxfId="4" priority="8063">
      <formula>AND(NOT(HasFormula(E2247)),E2247&lt;&gt;"")</formula>
    </cfRule>
    <cfRule type="expression" dxfId="3" priority="8064">
      <formula>AND(NOT(HasFormula(A2246)),A2246&lt;&gt;"")</formula>
    </cfRule>
  </conditionalFormatting>
  <conditionalFormatting sqref="D2250">
    <cfRule type="expression" dxfId="4" priority="8070">
      <formula>AND(NOT(HasFormula(XFD2251)),XFD2251&lt;&gt;"")</formula>
    </cfRule>
  </conditionalFormatting>
  <conditionalFormatting sqref="E2250">
    <cfRule type="expression" dxfId="4" priority="8072">
      <formula>AND(NOT(HasFormula(A2251)),A2251&lt;&gt;"")</formula>
    </cfRule>
  </conditionalFormatting>
  <conditionalFormatting sqref="H2250">
    <cfRule type="expression" dxfId="4" priority="8073">
      <formula>AND(NOT(HasFormula(D2251)),D2251&lt;&gt;"")</formula>
    </cfRule>
    <cfRule type="expression" dxfId="3" priority="8074">
      <formula>AND(NOT(HasFormula(XFD2250)),XFD2250&lt;&gt;"")</formula>
    </cfRule>
    <cfRule type="expression" dxfId="4" priority="8075">
      <formula>AND(NOT(HasFormula(D2251)),D2251&lt;&gt;"")</formula>
    </cfRule>
    <cfRule type="expression" dxfId="3" priority="8076">
      <formula>AND(NOT(HasFormula(XFD2250)),XFD2250&lt;&gt;"")</formula>
    </cfRule>
  </conditionalFormatting>
  <conditionalFormatting sqref="I2250:L2250">
    <cfRule type="expression" dxfId="4" priority="8079">
      <formula>AND(NOT(HasFormula(E2251)),E2251&lt;&gt;"")</formula>
    </cfRule>
    <cfRule type="expression" dxfId="3" priority="8080">
      <formula>AND(NOT(HasFormula(A2250)),A2250&lt;&gt;"")</formula>
    </cfRule>
  </conditionalFormatting>
  <conditionalFormatting sqref="M2270">
    <cfRule type="containsText" dxfId="1" priority="600" operator="between" text="送货车型9.6米">
      <formula>NOT(ISERROR(SEARCH("送货车型9.6米",M2270)))</formula>
    </cfRule>
  </conditionalFormatting>
  <conditionalFormatting sqref="D2323">
    <cfRule type="expression" dxfId="4" priority="8089">
      <formula>AND(NOT(HasFormula(XFD2337)),XFD2337&lt;&gt;"")</formula>
    </cfRule>
  </conditionalFormatting>
  <conditionalFormatting sqref="E2323">
    <cfRule type="expression" dxfId="4" priority="8091">
      <formula>AND(NOT(HasFormula(A2337)),A2337&lt;&gt;"")</formula>
    </cfRule>
  </conditionalFormatting>
  <conditionalFormatting sqref="H2323">
    <cfRule type="expression" dxfId="4" priority="8081">
      <formula>AND(NOT(HasFormula(D2337)),D2337&lt;&gt;"")</formula>
    </cfRule>
    <cfRule type="expression" dxfId="3" priority="8082">
      <formula>AND(NOT(HasFormula(XFD2323)),XFD2323&lt;&gt;"")</formula>
    </cfRule>
  </conditionalFormatting>
  <conditionalFormatting sqref="I2323:L2323">
    <cfRule type="expression" dxfId="4" priority="8093">
      <formula>AND(NOT(HasFormula(E2337)),E2337&lt;&gt;"")</formula>
    </cfRule>
    <cfRule type="expression" dxfId="3" priority="8094">
      <formula>AND(NOT(HasFormula(A2323)),A2323&lt;&gt;"")</formula>
    </cfRule>
  </conditionalFormatting>
  <conditionalFormatting sqref="D2336">
    <cfRule type="expression" dxfId="4" priority="8090">
      <formula>AND(NOT(HasFormula(#REF!)),#REF!&lt;&gt;"")</formula>
    </cfRule>
  </conditionalFormatting>
  <conditionalFormatting sqref="E2336">
    <cfRule type="expression" dxfId="4" priority="8092">
      <formula>AND(NOT(HasFormula(#REF!)),#REF!&lt;&gt;"")</formula>
    </cfRule>
  </conditionalFormatting>
  <conditionalFormatting sqref="H2336">
    <cfRule type="expression" dxfId="4" priority="8083">
      <formula>AND(NOT(HasFormula(#REF!)),#REF!&lt;&gt;"")</formula>
    </cfRule>
    <cfRule type="expression" dxfId="3" priority="8084">
      <formula>AND(NOT(HasFormula(XFD2336)),XFD2336&lt;&gt;"")</formula>
    </cfRule>
    <cfRule type="expression" dxfId="4" priority="8087">
      <formula>AND(NOT(HasFormula(#REF!)),#REF!&lt;&gt;"")</formula>
    </cfRule>
    <cfRule type="expression" dxfId="3" priority="8088">
      <formula>AND(NOT(HasFormula(XFD2336)),XFD2336&lt;&gt;"")</formula>
    </cfRule>
  </conditionalFormatting>
  <conditionalFormatting sqref="I2336:L2336">
    <cfRule type="expression" dxfId="4" priority="8095">
      <formula>AND(NOT(HasFormula(#REF!)),#REF!&lt;&gt;"")</formula>
    </cfRule>
    <cfRule type="expression" dxfId="3" priority="8096">
      <formula>AND(NOT(HasFormula(A2336)),A2336&lt;&gt;"")</formula>
    </cfRule>
  </conditionalFormatting>
  <conditionalFormatting sqref="D2337:E2337">
    <cfRule type="expression" dxfId="3" priority="585">
      <formula>AND(NOT(HasFormula(XEZ2337)),XEZ2337&lt;&gt;"")</formula>
    </cfRule>
  </conditionalFormatting>
  <conditionalFormatting sqref="D2337">
    <cfRule type="expression" dxfId="2" priority="582">
      <formula>AND(NOT(_xlfn.ISFORMULA(D2337)),D2337&lt;&gt;"")</formula>
    </cfRule>
    <cfRule type="expression" dxfId="4" priority="584">
      <formula>AND(NOT(HasFormula(XFD2324)),XFD2324&lt;&gt;"")</formula>
    </cfRule>
  </conditionalFormatting>
  <conditionalFormatting sqref="E2337">
    <cfRule type="expression" dxfId="4" priority="592">
      <formula>AND(NOT(HasFormula(A2324)),A2324&lt;&gt;"")</formula>
    </cfRule>
  </conditionalFormatting>
  <conditionalFormatting sqref="F2337">
    <cfRule type="containsText" dxfId="6" priority="586" operator="between" text="12m">
      <formula>NOT(ISERROR(SEARCH("12m",F2337)))</formula>
    </cfRule>
    <cfRule type="containsText" dxfId="5" priority="587" operator="between" text="HRB500E">
      <formula>NOT(ISERROR(SEARCH("HRB500E",F2337)))</formula>
    </cfRule>
  </conditionalFormatting>
  <conditionalFormatting sqref="H2337">
    <cfRule type="expression" dxfId="4" priority="8085">
      <formula>AND(NOT(HasFormula(D2324)),D2324&lt;&gt;"")</formula>
    </cfRule>
    <cfRule type="expression" dxfId="3" priority="8086">
      <formula>AND(NOT(HasFormula(XFD2337)),XFD2337&lt;&gt;"")</formula>
    </cfRule>
  </conditionalFormatting>
  <conditionalFormatting sqref="I2337:L2337">
    <cfRule type="expression" dxfId="4" priority="590">
      <formula>AND(NOT(HasFormula(E2324)),E2324&lt;&gt;"")</formula>
    </cfRule>
    <cfRule type="expression" dxfId="3" priority="591">
      <formula>AND(NOT(HasFormula(A2337)),A2337&lt;&gt;"")</formula>
    </cfRule>
  </conditionalFormatting>
  <conditionalFormatting sqref="D2338:E2338">
    <cfRule type="expression" dxfId="3" priority="568">
      <formula>AND(NOT(HasFormula(XEZ2338)),XEZ2338&lt;&gt;"")</formula>
    </cfRule>
  </conditionalFormatting>
  <conditionalFormatting sqref="D2338">
    <cfRule type="expression" dxfId="4" priority="567">
      <formula>AND(NOT(HasFormula(XFD2325)),XFD2325&lt;&gt;"")</formula>
    </cfRule>
    <cfRule type="expression" dxfId="2" priority="566">
      <formula>AND(NOT(_xlfn.ISFORMULA(D2338)),D2338&lt;&gt;"")</formula>
    </cfRule>
  </conditionalFormatting>
  <conditionalFormatting sqref="E2338">
    <cfRule type="expression" dxfId="4" priority="573">
      <formula>AND(NOT(HasFormula(A2325)),A2325&lt;&gt;"")</formula>
    </cfRule>
  </conditionalFormatting>
  <conditionalFormatting sqref="F2338">
    <cfRule type="containsText" dxfId="5" priority="570" operator="between" text="HRB500E">
      <formula>NOT(ISERROR(SEARCH("HRB500E",F2338)))</formula>
    </cfRule>
    <cfRule type="containsText" dxfId="6" priority="569" operator="between" text="12m">
      <formula>NOT(ISERROR(SEARCH("12m",F2338)))</formula>
    </cfRule>
  </conditionalFormatting>
  <conditionalFormatting sqref="I2338:L2338">
    <cfRule type="expression" dxfId="3" priority="572">
      <formula>AND(NOT(HasFormula(A2338)),A2338&lt;&gt;"")</formula>
    </cfRule>
    <cfRule type="expression" dxfId="4" priority="571">
      <formula>AND(NOT(HasFormula(E2325)),E2325&lt;&gt;"")</formula>
    </cfRule>
  </conditionalFormatting>
  <conditionalFormatting sqref="D2349">
    <cfRule type="expression" dxfId="4" priority="552">
      <formula>AND(NOT(HasFormula(XFD2336)),XFD2336&lt;&gt;"")</formula>
    </cfRule>
    <cfRule type="expression" dxfId="2" priority="551">
      <formula>AND(NOT(_xlfn.ISFORMULA(D2349)),D2349&lt;&gt;"")</formula>
    </cfRule>
  </conditionalFormatting>
  <conditionalFormatting sqref="F2349">
    <cfRule type="containsText" dxfId="5" priority="555" operator="between" text="HRB500E">
      <formula>NOT(ISERROR(SEARCH("HRB500E",F2349)))</formula>
    </cfRule>
    <cfRule type="containsText" dxfId="6" priority="554" operator="between" text="12m">
      <formula>NOT(ISERROR(SEARCH("12m",F2349)))</formula>
    </cfRule>
  </conditionalFormatting>
  <conditionalFormatting sqref="I2349:L2349">
    <cfRule type="expression" dxfId="3" priority="557">
      <formula>AND(NOT(HasFormula(A2349)),A2349&lt;&gt;"")</formula>
    </cfRule>
    <cfRule type="expression" dxfId="4" priority="556">
      <formula>AND(NOT(HasFormula(E2336)),E2336&lt;&gt;"")</formula>
    </cfRule>
  </conditionalFormatting>
  <conditionalFormatting sqref="M2349">
    <cfRule type="containsText" dxfId="1" priority="548" operator="between" text="送货车型9.6米">
      <formula>NOT(ISERROR(SEARCH("送货车型9.6米",M2349)))</formula>
    </cfRule>
  </conditionalFormatting>
  <conditionalFormatting sqref="D2358">
    <cfRule type="expression" dxfId="4" priority="8097">
      <formula>AND(NOT(HasFormula(#REF!)),#REF!&lt;&gt;"")</formula>
    </cfRule>
  </conditionalFormatting>
  <conditionalFormatting sqref="E2358">
    <cfRule type="expression" dxfId="4" priority="8098">
      <formula>AND(NOT(HasFormula(#REF!)),#REF!&lt;&gt;"")</formula>
    </cfRule>
  </conditionalFormatting>
  <conditionalFormatting sqref="I2358:L2358">
    <cfRule type="expression" dxfId="4" priority="8099">
      <formula>AND(NOT(HasFormula(#REF!)),#REF!&lt;&gt;"")</formula>
    </cfRule>
    <cfRule type="expression" dxfId="3" priority="8100">
      <formula>AND(NOT(HasFormula(A2358)),A2358&lt;&gt;"")</formula>
    </cfRule>
  </conditionalFormatting>
  <conditionalFormatting sqref="M2359">
    <cfRule type="containsText" dxfId="1" priority="534" operator="between" text="送货车型9.6米">
      <formula>NOT(ISERROR(SEARCH("送货车型9.6米",M2359)))</formula>
    </cfRule>
  </conditionalFormatting>
  <conditionalFormatting sqref="D2428">
    <cfRule type="expression" dxfId="4" priority="8101">
      <formula>AND(NOT(HasFormula(XFD2429)),XFD2429&lt;&gt;"")</formula>
    </cfRule>
  </conditionalFormatting>
  <conditionalFormatting sqref="E2428">
    <cfRule type="expression" dxfId="4" priority="8102">
      <formula>AND(NOT(HasFormula(A2429)),A2429&lt;&gt;"")</formula>
    </cfRule>
  </conditionalFormatting>
  <conditionalFormatting sqref="I2428:K2428">
    <cfRule type="expression" dxfId="4" priority="8103">
      <formula>AND(NOT(HasFormula(E2429)),E2429&lt;&gt;"")</formula>
    </cfRule>
    <cfRule type="expression" dxfId="3" priority="8104">
      <formula>AND(NOT(HasFormula(A2428)),A2428&lt;&gt;"")</formula>
    </cfRule>
  </conditionalFormatting>
  <conditionalFormatting sqref="D2438">
    <cfRule type="expression" dxfId="4" priority="8107">
      <formula>AND(NOT(HasFormula(#REF!)),#REF!&lt;&gt;"")</formula>
    </cfRule>
  </conditionalFormatting>
  <conditionalFormatting sqref="E2438">
    <cfRule type="expression" dxfId="4" priority="8108">
      <formula>AND(NOT(HasFormula(#REF!)),#REF!&lt;&gt;"")</formula>
    </cfRule>
  </conditionalFormatting>
  <conditionalFormatting sqref="H2438">
    <cfRule type="expression" dxfId="4" priority="8105">
      <formula>AND(NOT(HasFormula(#REF!)),#REF!&lt;&gt;"")</formula>
    </cfRule>
    <cfRule type="expression" dxfId="3" priority="8106">
      <formula>AND(NOT(HasFormula(XFD2438)),XFD2438&lt;&gt;"")</formula>
    </cfRule>
  </conditionalFormatting>
  <conditionalFormatting sqref="I2438:L2438">
    <cfRule type="expression" dxfId="4" priority="8109">
      <formula>AND(NOT(HasFormula(#REF!)),#REF!&lt;&gt;"")</formula>
    </cfRule>
    <cfRule type="expression" dxfId="3" priority="8110">
      <formula>AND(NOT(HasFormula(A2438)),A2438&lt;&gt;"")</formula>
    </cfRule>
  </conditionalFormatting>
  <conditionalFormatting sqref="D2455">
    <cfRule type="expression" dxfId="4" priority="8117">
      <formula>AND(NOT(HasFormula(XFD2461)),XFD2461&lt;&gt;"")</formula>
    </cfRule>
  </conditionalFormatting>
  <conditionalFormatting sqref="E2455">
    <cfRule type="expression" dxfId="4" priority="8120">
      <formula>AND(NOT(HasFormula(A2461)),A2461&lt;&gt;"")</formula>
    </cfRule>
  </conditionalFormatting>
  <conditionalFormatting sqref="I2455:L2455">
    <cfRule type="expression" dxfId="4" priority="8123">
      <formula>AND(NOT(HasFormula(E2461)),E2461&lt;&gt;"")</formula>
    </cfRule>
    <cfRule type="expression" dxfId="3" priority="8124">
      <formula>AND(NOT(HasFormula(A2455)),A2455&lt;&gt;"")</formula>
    </cfRule>
  </conditionalFormatting>
  <conditionalFormatting sqref="D2458">
    <cfRule type="expression" dxfId="4" priority="8119">
      <formula>AND(NOT(HasFormula(XFD2475)),XFD2475&lt;&gt;"")</formula>
    </cfRule>
  </conditionalFormatting>
  <conditionalFormatting sqref="E2458">
    <cfRule type="expression" dxfId="4" priority="8122">
      <formula>AND(NOT(HasFormula(A2475)),A2475&lt;&gt;"")</formula>
    </cfRule>
  </conditionalFormatting>
  <conditionalFormatting sqref="I2458:L2458">
    <cfRule type="expression" dxfId="4" priority="8127">
      <formula>AND(NOT(HasFormula(E2475)),E2475&lt;&gt;"")</formula>
    </cfRule>
    <cfRule type="expression" dxfId="3" priority="8128">
      <formula>AND(NOT(HasFormula(A2458)),A2458&lt;&gt;"")</formula>
    </cfRule>
  </conditionalFormatting>
  <conditionalFormatting sqref="D2459">
    <cfRule type="expression" dxfId="4" priority="8134">
      <formula>AND(NOT(HasFormula(XFD2463)),XFD2463&lt;&gt;"")</formula>
    </cfRule>
  </conditionalFormatting>
  <conditionalFormatting sqref="E2459">
    <cfRule type="expression" dxfId="4" priority="8136">
      <formula>AND(NOT(HasFormula(A2463)),A2463&lt;&gt;"")</formula>
    </cfRule>
  </conditionalFormatting>
  <conditionalFormatting sqref="I2459:L2459">
    <cfRule type="expression" dxfId="4" priority="8139">
      <formula>AND(NOT(HasFormula(E2463)),E2463&lt;&gt;"")</formula>
    </cfRule>
    <cfRule type="expression" dxfId="3" priority="8140">
      <formula>AND(NOT(HasFormula(A2459)),A2459&lt;&gt;"")</formula>
    </cfRule>
  </conditionalFormatting>
  <conditionalFormatting sqref="D2460">
    <cfRule type="expression" dxfId="4" priority="8146">
      <formula>AND(NOT(HasFormula(XFD2464)),XFD2464&lt;&gt;"")</formula>
    </cfRule>
  </conditionalFormatting>
  <conditionalFormatting sqref="E2460">
    <cfRule type="expression" dxfId="4" priority="8148">
      <formula>AND(NOT(HasFormula(A2464)),A2464&lt;&gt;"")</formula>
    </cfRule>
  </conditionalFormatting>
  <conditionalFormatting sqref="I2460:L2460">
    <cfRule type="expression" dxfId="4" priority="8151">
      <formula>AND(NOT(HasFormula(E2464)),E2464&lt;&gt;"")</formula>
    </cfRule>
    <cfRule type="expression" dxfId="3" priority="8152">
      <formula>AND(NOT(HasFormula(A2460)),A2460&lt;&gt;"")</formula>
    </cfRule>
  </conditionalFormatting>
  <conditionalFormatting sqref="D2462">
    <cfRule type="expression" dxfId="4" priority="8133">
      <formula>AND(NOT(HasFormula(XFD2459)),XFD2459&lt;&gt;"")</formula>
    </cfRule>
  </conditionalFormatting>
  <conditionalFormatting sqref="E2462">
    <cfRule type="expression" dxfId="4" priority="8135">
      <formula>AND(NOT(HasFormula(A2459)),A2459&lt;&gt;"")</formula>
    </cfRule>
  </conditionalFormatting>
  <conditionalFormatting sqref="I2462:L2462">
    <cfRule type="expression" dxfId="4" priority="8137">
      <formula>AND(NOT(HasFormula(E2459)),E2459&lt;&gt;"")</formula>
    </cfRule>
    <cfRule type="expression" dxfId="3" priority="8138">
      <formula>AND(NOT(HasFormula(A2462)),A2462&lt;&gt;"")</formula>
    </cfRule>
  </conditionalFormatting>
  <conditionalFormatting sqref="D2463">
    <cfRule type="expression" dxfId="4" priority="8145">
      <formula>AND(NOT(HasFormula(XFD2460)),XFD2460&lt;&gt;"")</formula>
    </cfRule>
  </conditionalFormatting>
  <conditionalFormatting sqref="E2463">
    <cfRule type="expression" dxfId="4" priority="8147">
      <formula>AND(NOT(HasFormula(A2460)),A2460&lt;&gt;"")</formula>
    </cfRule>
  </conditionalFormatting>
  <conditionalFormatting sqref="I2463:L2463">
    <cfRule type="expression" dxfId="4" priority="8149">
      <formula>AND(NOT(HasFormula(E2460)),E2460&lt;&gt;"")</formula>
    </cfRule>
    <cfRule type="expression" dxfId="3" priority="8150">
      <formula>AND(NOT(HasFormula(A2463)),A2463&lt;&gt;"")</formula>
    </cfRule>
  </conditionalFormatting>
  <conditionalFormatting sqref="D2474">
    <cfRule type="expression" dxfId="4" priority="8118">
      <formula>AND(NOT(HasFormula(XFD2456)),XFD2456&lt;&gt;"")</formula>
    </cfRule>
  </conditionalFormatting>
  <conditionalFormatting sqref="E2474">
    <cfRule type="expression" dxfId="4" priority="8121">
      <formula>AND(NOT(HasFormula(A2456)),A2456&lt;&gt;"")</formula>
    </cfRule>
  </conditionalFormatting>
  <conditionalFormatting sqref="I2474:L2474">
    <cfRule type="expression" dxfId="4" priority="8125">
      <formula>AND(NOT(HasFormula(E2456)),E2456&lt;&gt;"")</formula>
    </cfRule>
    <cfRule type="expression" dxfId="3" priority="8126">
      <formula>AND(NOT(HasFormula(A2474)),A2474&lt;&gt;"")</formula>
    </cfRule>
  </conditionalFormatting>
  <conditionalFormatting sqref="D2483">
    <cfRule type="expression" dxfId="4" priority="8161">
      <formula>AND(NOT(HasFormula(#REF!)),#REF!&lt;&gt;"")</formula>
    </cfRule>
  </conditionalFormatting>
  <conditionalFormatting sqref="E2483">
    <cfRule type="expression" dxfId="4" priority="8162">
      <formula>AND(NOT(HasFormula(#REF!)),#REF!&lt;&gt;"")</formula>
    </cfRule>
  </conditionalFormatting>
  <conditionalFormatting sqref="I2483:L2483">
    <cfRule type="expression" dxfId="4" priority="8163">
      <formula>AND(NOT(HasFormula(#REF!)),#REF!&lt;&gt;"")</formula>
    </cfRule>
    <cfRule type="expression" dxfId="3" priority="8164">
      <formula>AND(NOT(HasFormula(A2483)),A2483&lt;&gt;"")</formula>
    </cfRule>
  </conditionalFormatting>
  <conditionalFormatting sqref="D2484">
    <cfRule type="expression" dxfId="4" priority="8155">
      <formula>AND(NOT(HasFormula(XFD2486)),XFD2486&lt;&gt;"")</formula>
    </cfRule>
  </conditionalFormatting>
  <conditionalFormatting sqref="E2484">
    <cfRule type="expression" dxfId="4" priority="8156">
      <formula>AND(NOT(HasFormula(A2486)),A2486&lt;&gt;"")</formula>
    </cfRule>
  </conditionalFormatting>
  <conditionalFormatting sqref="I2484:L2484">
    <cfRule type="expression" dxfId="4" priority="8157">
      <formula>AND(NOT(HasFormula(E2486)),E2486&lt;&gt;"")</formula>
    </cfRule>
    <cfRule type="expression" dxfId="3" priority="8158">
      <formula>AND(NOT(HasFormula(A2484)),A2484&lt;&gt;"")</formula>
    </cfRule>
  </conditionalFormatting>
  <conditionalFormatting sqref="E2548">
    <cfRule type="expression" dxfId="4" priority="8172">
      <formula>AND(NOT(HasFormula(#REF!)),#REF!&lt;&gt;"")</formula>
    </cfRule>
  </conditionalFormatting>
  <conditionalFormatting sqref="H2548">
    <cfRule type="expression" dxfId="4" priority="8175">
      <formula>AND(NOT(HasFormula(#REF!)),#REF!&lt;&gt;"")</formula>
    </cfRule>
    <cfRule type="expression" dxfId="3" priority="8176">
      <formula>AND(NOT(HasFormula(XFD2548)),XFD2548&lt;&gt;"")</formula>
    </cfRule>
  </conditionalFormatting>
  <conditionalFormatting sqref="I2548:L2548">
    <cfRule type="expression" dxfId="4" priority="8173">
      <formula>AND(NOT(HasFormula(#REF!)),#REF!&lt;&gt;"")</formula>
    </cfRule>
    <cfRule type="expression" dxfId="3" priority="8174">
      <formula>AND(NOT(HasFormula(A2548)),A2548&lt;&gt;"")</formula>
    </cfRule>
  </conditionalFormatting>
  <conditionalFormatting sqref="D2554">
    <cfRule type="expression" dxfId="4" priority="8179">
      <formula>AND(NOT(HasFormula(#REF!)),#REF!&lt;&gt;"")</formula>
    </cfRule>
  </conditionalFormatting>
  <conditionalFormatting sqref="E2554">
    <cfRule type="expression" dxfId="4" priority="8180">
      <formula>AND(NOT(HasFormula(#REF!)),#REF!&lt;&gt;"")</formula>
    </cfRule>
  </conditionalFormatting>
  <conditionalFormatting sqref="H2554">
    <cfRule type="expression" dxfId="4" priority="8177">
      <formula>AND(NOT(HasFormula(#REF!)),#REF!&lt;&gt;"")</formula>
    </cfRule>
    <cfRule type="expression" dxfId="3" priority="8178">
      <formula>AND(NOT(HasFormula(XFD2554)),XFD2554&lt;&gt;"")</formula>
    </cfRule>
  </conditionalFormatting>
  <conditionalFormatting sqref="I2554:L2554">
    <cfRule type="expression" dxfId="4" priority="8181">
      <formula>AND(NOT(HasFormula(#REF!)),#REF!&lt;&gt;"")</formula>
    </cfRule>
    <cfRule type="expression" dxfId="3" priority="8182">
      <formula>AND(NOT(HasFormula(A2554)),A2554&lt;&gt;"")</formula>
    </cfRule>
  </conditionalFormatting>
  <conditionalFormatting sqref="D2576:E2576">
    <cfRule type="expression" dxfId="3" priority="520">
      <formula>AND(NOT(HasFormula(XEZ2576)),XEZ2576&lt;&gt;"")</formula>
    </cfRule>
  </conditionalFormatting>
  <conditionalFormatting sqref="D2576">
    <cfRule type="expression" dxfId="4" priority="519">
      <formula>AND(NOT(HasFormula(XFD2577)),XFD2577&lt;&gt;"")</formula>
    </cfRule>
    <cfRule type="expression" dxfId="2" priority="517">
      <formula>AND(NOT(_xlfn.ISFORMULA(D2576)),D2576&lt;&gt;"")</formula>
    </cfRule>
  </conditionalFormatting>
  <conditionalFormatting sqref="E2576">
    <cfRule type="expression" dxfId="4" priority="527">
      <formula>AND(NOT(HasFormula(A2577)),A2577&lt;&gt;"")</formula>
    </cfRule>
  </conditionalFormatting>
  <conditionalFormatting sqref="F2576">
    <cfRule type="containsText" dxfId="5" priority="522" operator="between" text="HRB500E">
      <formula>NOT(ISERROR(SEARCH("HRB500E",F2576)))</formula>
    </cfRule>
    <cfRule type="containsText" dxfId="6" priority="521" operator="between" text="12m">
      <formula>NOT(ISERROR(SEARCH("12m",F2576)))</formula>
    </cfRule>
  </conditionalFormatting>
  <conditionalFormatting sqref="I2576:L2576">
    <cfRule type="expression" dxfId="3" priority="526">
      <formula>AND(NOT(HasFormula(A2576)),A2576&lt;&gt;"")</formula>
    </cfRule>
    <cfRule type="expression" dxfId="4" priority="525">
      <formula>AND(NOT(HasFormula(E2577)),E2577&lt;&gt;"")</formula>
    </cfRule>
  </conditionalFormatting>
  <conditionalFormatting sqref="L2576:O2576">
    <cfRule type="containsText" dxfId="1" priority="516" operator="between" text="送货车型9.6米">
      <formula>NOT(ISERROR(SEARCH("送货车型9.6米",L2576)))</formula>
    </cfRule>
  </conditionalFormatting>
  <conditionalFormatting sqref="D2604">
    <cfRule type="expression" dxfId="4" priority="8185">
      <formula>AND(NOT(HasFormula(XFD2606)),XFD2606&lt;&gt;"")</formula>
    </cfRule>
  </conditionalFormatting>
  <conditionalFormatting sqref="E2604">
    <cfRule type="expression" dxfId="4" priority="8186">
      <formula>AND(NOT(HasFormula(A2606)),A2606&lt;&gt;"")</formula>
    </cfRule>
  </conditionalFormatting>
  <conditionalFormatting sqref="I2604:L2604">
    <cfRule type="expression" dxfId="4" priority="8187">
      <formula>AND(NOT(HasFormula(E2606)),E2606&lt;&gt;"")</formula>
    </cfRule>
    <cfRule type="expression" dxfId="3" priority="8188">
      <formula>AND(NOT(HasFormula(A2604)),A2604&lt;&gt;"")</formula>
    </cfRule>
  </conditionalFormatting>
  <conditionalFormatting sqref="D2611">
    <cfRule type="expression" dxfId="4" priority="8197">
      <formula>AND(NOT(HasFormula(#REF!)),#REF!&lt;&gt;"")</formula>
    </cfRule>
  </conditionalFormatting>
  <conditionalFormatting sqref="E2611">
    <cfRule type="expression" dxfId="4" priority="8198">
      <formula>AND(NOT(HasFormula(#REF!)),#REF!&lt;&gt;"")</formula>
    </cfRule>
  </conditionalFormatting>
  <conditionalFormatting sqref="I2611:L2611">
    <cfRule type="expression" dxfId="4" priority="8199">
      <formula>AND(NOT(HasFormula(#REF!)),#REF!&lt;&gt;"")</formula>
    </cfRule>
    <cfRule type="expression" dxfId="3" priority="8200">
      <formula>AND(NOT(HasFormula(A2611)),A2611&lt;&gt;"")</formula>
    </cfRule>
  </conditionalFormatting>
  <conditionalFormatting sqref="D2619">
    <cfRule type="expression" dxfId="4" priority="8203">
      <formula>AND(NOT(HasFormula(#REF!)),#REF!&lt;&gt;"")</formula>
    </cfRule>
  </conditionalFormatting>
  <conditionalFormatting sqref="E2619">
    <cfRule type="expression" dxfId="4" priority="8204">
      <formula>AND(NOT(HasFormula(#REF!)),#REF!&lt;&gt;"")</formula>
    </cfRule>
  </conditionalFormatting>
  <conditionalFormatting sqref="I2619:L2619">
    <cfRule type="expression" dxfId="4" priority="8205">
      <formula>AND(NOT(HasFormula(#REF!)),#REF!&lt;&gt;"")</formula>
    </cfRule>
    <cfRule type="expression" dxfId="3" priority="8206">
      <formula>AND(NOT(HasFormula(A2619)),A2619&lt;&gt;"")</formula>
    </cfRule>
  </conditionalFormatting>
  <conditionalFormatting sqref="D2643">
    <cfRule type="expression" dxfId="4" priority="8213">
      <formula>AND(NOT(HasFormula(#REF!)),#REF!&lt;&gt;"")</formula>
    </cfRule>
  </conditionalFormatting>
  <conditionalFormatting sqref="E2643">
    <cfRule type="expression" dxfId="4" priority="8214">
      <formula>AND(NOT(HasFormula(#REF!)),#REF!&lt;&gt;"")</formula>
    </cfRule>
  </conditionalFormatting>
  <conditionalFormatting sqref="I2643:L2643">
    <cfRule type="expression" dxfId="4" priority="8215">
      <formula>AND(NOT(HasFormula(#REF!)),#REF!&lt;&gt;"")</formula>
    </cfRule>
    <cfRule type="expression" dxfId="3" priority="8216">
      <formula>AND(NOT(HasFormula(A2643)),A2643&lt;&gt;"")</formula>
    </cfRule>
  </conditionalFormatting>
  <conditionalFormatting sqref="D2646">
    <cfRule type="expression" dxfId="4" priority="8209">
      <formula>AND(NOT(HasFormula(#REF!)),#REF!&lt;&gt;"")</formula>
    </cfRule>
  </conditionalFormatting>
  <conditionalFormatting sqref="E2646">
    <cfRule type="expression" dxfId="4" priority="8210">
      <formula>AND(NOT(HasFormula(#REF!)),#REF!&lt;&gt;"")</formula>
    </cfRule>
  </conditionalFormatting>
  <conditionalFormatting sqref="H2646">
    <cfRule type="expression" dxfId="4" priority="8239">
      <formula>AND(NOT(HasFormula(D2650)),D2650&lt;&gt;"")</formula>
    </cfRule>
    <cfRule type="expression" dxfId="3" priority="8240">
      <formula>AND(NOT(HasFormula(XFD2646)),XFD2646&lt;&gt;"")</formula>
    </cfRule>
  </conditionalFormatting>
  <conditionalFormatting sqref="I2646:L2646">
    <cfRule type="expression" dxfId="4" priority="8211">
      <formula>AND(NOT(HasFormula(#REF!)),#REF!&lt;&gt;"")</formula>
    </cfRule>
    <cfRule type="expression" dxfId="3" priority="8212">
      <formula>AND(NOT(HasFormula(A2646)),A2646&lt;&gt;"")</formula>
    </cfRule>
  </conditionalFormatting>
  <conditionalFormatting sqref="D2647">
    <cfRule type="expression" dxfId="4" priority="8227">
      <formula>AND(NOT(HasFormula(#REF!)),#REF!&lt;&gt;"")</formula>
    </cfRule>
  </conditionalFormatting>
  <conditionalFormatting sqref="E2647">
    <cfRule type="expression" dxfId="4" priority="8228">
      <formula>AND(NOT(HasFormula(#REF!)),#REF!&lt;&gt;"")</formula>
    </cfRule>
  </conditionalFormatting>
  <conditionalFormatting sqref="I2647:L2647">
    <cfRule type="expression" dxfId="4" priority="8229">
      <formula>AND(NOT(HasFormula(#REF!)),#REF!&lt;&gt;"")</formula>
    </cfRule>
    <cfRule type="expression" dxfId="3" priority="8230">
      <formula>AND(NOT(HasFormula(A2647)),A2647&lt;&gt;"")</formula>
    </cfRule>
  </conditionalFormatting>
  <conditionalFormatting sqref="D2649">
    <cfRule type="expression" dxfId="4" priority="8232">
      <formula>AND(NOT(HasFormula(XFD2647)),XFD2647&lt;&gt;"")</formula>
    </cfRule>
  </conditionalFormatting>
  <conditionalFormatting sqref="E2649">
    <cfRule type="expression" dxfId="4" priority="8234">
      <formula>AND(NOT(HasFormula(A2647)),A2647&lt;&gt;"")</formula>
    </cfRule>
  </conditionalFormatting>
  <conditionalFormatting sqref="I2649:L2649">
    <cfRule type="expression" dxfId="4" priority="8237">
      <formula>AND(NOT(HasFormula(E2647)),E2647&lt;&gt;"")</formula>
    </cfRule>
    <cfRule type="expression" dxfId="3" priority="8238">
      <formula>AND(NOT(HasFormula(A2649)),A2649&lt;&gt;"")</formula>
    </cfRule>
  </conditionalFormatting>
  <conditionalFormatting sqref="D2665">
    <cfRule type="expression" dxfId="4" priority="8219">
      <formula>AND(NOT(HasFormula(#REF!)),#REF!&lt;&gt;"")</formula>
    </cfRule>
  </conditionalFormatting>
  <conditionalFormatting sqref="E2665">
    <cfRule type="expression" dxfId="4" priority="8220">
      <formula>AND(NOT(HasFormula(#REF!)),#REF!&lt;&gt;"")</formula>
    </cfRule>
  </conditionalFormatting>
  <conditionalFormatting sqref="I2665:L2665">
    <cfRule type="expression" dxfId="4" priority="8221">
      <formula>AND(NOT(HasFormula(#REF!)),#REF!&lt;&gt;"")</formula>
    </cfRule>
    <cfRule type="expression" dxfId="3" priority="8222">
      <formula>AND(NOT(HasFormula(A2665)),A2665&lt;&gt;"")</formula>
    </cfRule>
  </conditionalFormatting>
  <conditionalFormatting sqref="D2669">
    <cfRule type="expression" dxfId="4" priority="8231">
      <formula>AND(NOT(HasFormula(XFD2648)),XFD2648&lt;&gt;"")</formula>
    </cfRule>
  </conditionalFormatting>
  <conditionalFormatting sqref="E2669">
    <cfRule type="expression" dxfId="4" priority="8233">
      <formula>AND(NOT(HasFormula(A2648)),A2648&lt;&gt;"")</formula>
    </cfRule>
  </conditionalFormatting>
  <conditionalFormatting sqref="I2669:L2669">
    <cfRule type="expression" dxfId="4" priority="8235">
      <formula>AND(NOT(HasFormula(E2648)),E2648&lt;&gt;"")</formula>
    </cfRule>
    <cfRule type="expression" dxfId="3" priority="8236">
      <formula>AND(NOT(HasFormula(A2669)),A2669&lt;&gt;"")</formula>
    </cfRule>
  </conditionalFormatting>
  <conditionalFormatting sqref="D2699">
    <cfRule type="expression" dxfId="4" priority="8243">
      <formula>AND(NOT(HasFormula(XFD2700)),XFD2700&lt;&gt;"")</formula>
    </cfRule>
  </conditionalFormatting>
  <conditionalFormatting sqref="E2699">
    <cfRule type="expression" dxfId="4" priority="8244">
      <formula>AND(NOT(HasFormula(A2700)),A2700&lt;&gt;"")</formula>
    </cfRule>
  </conditionalFormatting>
  <conditionalFormatting sqref="I2699:L2699">
    <cfRule type="expression" dxfId="4" priority="8245">
      <formula>AND(NOT(HasFormula(E2700)),E2700&lt;&gt;"")</formula>
    </cfRule>
    <cfRule type="expression" dxfId="3" priority="8246">
      <formula>AND(NOT(HasFormula(A2699)),A2699&lt;&gt;"")</formula>
    </cfRule>
  </conditionalFormatting>
  <conditionalFormatting sqref="D2709">
    <cfRule type="expression" dxfId="4" priority="8252">
      <formula>AND(NOT(HasFormula(#REF!)),#REF!&lt;&gt;"")</formula>
    </cfRule>
  </conditionalFormatting>
  <conditionalFormatting sqref="E2709">
    <cfRule type="expression" dxfId="4" priority="8253">
      <formula>AND(NOT(HasFormula(#REF!)),#REF!&lt;&gt;"")</formula>
    </cfRule>
  </conditionalFormatting>
  <conditionalFormatting sqref="I2709:L2709">
    <cfRule type="expression" dxfId="4" priority="8254">
      <formula>AND(NOT(HasFormula(#REF!)),#REF!&lt;&gt;"")</formula>
    </cfRule>
    <cfRule type="expression" dxfId="3" priority="8255">
      <formula>AND(NOT(HasFormula(A2709)),A2709&lt;&gt;"")</formula>
    </cfRule>
  </conditionalFormatting>
  <conditionalFormatting sqref="D2721">
    <cfRule type="expression" dxfId="4" priority="8262">
      <formula>AND(NOT(HasFormula(#REF!)),#REF!&lt;&gt;"")</formula>
    </cfRule>
  </conditionalFormatting>
  <conditionalFormatting sqref="E2721">
    <cfRule type="expression" dxfId="4" priority="8263">
      <formula>AND(NOT(HasFormula(#REF!)),#REF!&lt;&gt;"")</formula>
    </cfRule>
  </conditionalFormatting>
  <conditionalFormatting sqref="I2721:L2721">
    <cfRule type="expression" dxfId="4" priority="8264">
      <formula>AND(NOT(HasFormula(#REF!)),#REF!&lt;&gt;"")</formula>
    </cfRule>
    <cfRule type="expression" dxfId="3" priority="8265">
      <formula>AND(NOT(HasFormula(A2721)),A2721&lt;&gt;"")</formula>
    </cfRule>
  </conditionalFormatting>
  <conditionalFormatting sqref="D2794">
    <cfRule type="expression" dxfId="4" priority="8272">
      <formula>AND(NOT(HasFormula(XFD2796)),XFD2796&lt;&gt;"")</formula>
    </cfRule>
  </conditionalFormatting>
  <conditionalFormatting sqref="E2794">
    <cfRule type="expression" dxfId="4" priority="8273">
      <formula>AND(NOT(HasFormula(A2796)),A2796&lt;&gt;"")</formula>
    </cfRule>
  </conditionalFormatting>
  <conditionalFormatting sqref="I2794:L2794">
    <cfRule type="expression" dxfId="4" priority="8274">
      <formula>AND(NOT(HasFormula(E2796)),E2796&lt;&gt;"")</formula>
    </cfRule>
    <cfRule type="expression" dxfId="3" priority="8275">
      <formula>AND(NOT(HasFormula(A2794)),A2794&lt;&gt;"")</formula>
    </cfRule>
  </conditionalFormatting>
  <conditionalFormatting sqref="D2795">
    <cfRule type="expression" dxfId="4" priority="8276">
      <formula>AND(NOT(HasFormula(XFD2798)),XFD2798&lt;&gt;"")</formula>
    </cfRule>
  </conditionalFormatting>
  <conditionalFormatting sqref="E2795">
    <cfRule type="expression" dxfId="4" priority="8277">
      <formula>AND(NOT(HasFormula(A2798)),A2798&lt;&gt;"")</formula>
    </cfRule>
  </conditionalFormatting>
  <conditionalFormatting sqref="I2795:L2795">
    <cfRule type="expression" dxfId="4" priority="8286">
      <formula>AND(NOT(HasFormula(E2798)),E2798&lt;&gt;"")</formula>
    </cfRule>
    <cfRule type="expression" dxfId="3" priority="8287">
      <formula>AND(NOT(HasFormula(A2795)),A2795&lt;&gt;"")</formula>
    </cfRule>
  </conditionalFormatting>
  <conditionalFormatting sqref="D2808">
    <cfRule type="expression" dxfId="4" priority="8310">
      <formula>AND(NOT(HasFormula(XFD2813)),XFD2813&lt;&gt;"")</formula>
    </cfRule>
  </conditionalFormatting>
  <conditionalFormatting sqref="E2808">
    <cfRule type="expression" dxfId="4" priority="8313">
      <formula>AND(NOT(HasFormula(A2813)),A2813&lt;&gt;"")</formula>
    </cfRule>
  </conditionalFormatting>
  <conditionalFormatting sqref="I2808:L2808">
    <cfRule type="expression" dxfId="4" priority="8316">
      <formula>AND(NOT(HasFormula(E2813)),E2813&lt;&gt;"")</formula>
    </cfRule>
    <cfRule type="expression" dxfId="3" priority="8317">
      <formula>AND(NOT(HasFormula(A2808)),A2808&lt;&gt;"")</formula>
    </cfRule>
  </conditionalFormatting>
  <conditionalFormatting sqref="D2809">
    <cfRule type="expression" dxfId="4" priority="8330">
      <formula>AND(NOT(HasFormula(XFD2810)),XFD2810&lt;&gt;"")</formula>
    </cfRule>
  </conditionalFormatting>
  <conditionalFormatting sqref="E2809">
    <cfRule type="expression" dxfId="4" priority="8331">
      <formula>AND(NOT(HasFormula(A2810)),A2810&lt;&gt;"")</formula>
    </cfRule>
  </conditionalFormatting>
  <conditionalFormatting sqref="I2809:L2809">
    <cfRule type="expression" dxfId="4" priority="8332">
      <formula>AND(NOT(HasFormula(E2810)),E2810&lt;&gt;"")</formula>
    </cfRule>
    <cfRule type="expression" dxfId="3" priority="8333">
      <formula>AND(NOT(HasFormula(A2809)),A2809&lt;&gt;"")</formula>
    </cfRule>
  </conditionalFormatting>
  <conditionalFormatting sqref="D2810">
    <cfRule type="expression" dxfId="4" priority="8300">
      <formula>AND(NOT(HasFormula(#REF!)),#REF!&lt;&gt;"")</formula>
    </cfRule>
  </conditionalFormatting>
  <conditionalFormatting sqref="E2810">
    <cfRule type="expression" dxfId="4" priority="8301">
      <formula>AND(NOT(HasFormula(#REF!)),#REF!&lt;&gt;"")</formula>
    </cfRule>
  </conditionalFormatting>
  <conditionalFormatting sqref="I2810:L2810">
    <cfRule type="expression" dxfId="4" priority="8302">
      <formula>AND(NOT(HasFormula(#REF!)),#REF!&lt;&gt;"")</formula>
    </cfRule>
    <cfRule type="expression" dxfId="3" priority="8303">
      <formula>AND(NOT(HasFormula(A2810)),A2810&lt;&gt;"")</formula>
    </cfRule>
  </conditionalFormatting>
  <conditionalFormatting sqref="D2811">
    <cfRule type="expression" dxfId="4" priority="8311">
      <formula>AND(NOT(HasFormula(XFD2812)),XFD2812&lt;&gt;"")</formula>
    </cfRule>
  </conditionalFormatting>
  <conditionalFormatting sqref="E2811">
    <cfRule type="expression" dxfId="4" priority="8314">
      <formula>AND(NOT(HasFormula(A2812)),A2812&lt;&gt;"")</formula>
    </cfRule>
  </conditionalFormatting>
  <conditionalFormatting sqref="I2811:L2811">
    <cfRule type="expression" dxfId="4" priority="8318">
      <formula>AND(NOT(HasFormula(E2812)),E2812&lt;&gt;"")</formula>
    </cfRule>
    <cfRule type="expression" dxfId="3" priority="8319">
      <formula>AND(NOT(HasFormula(A2811)),A2811&lt;&gt;"")</formula>
    </cfRule>
  </conditionalFormatting>
  <conditionalFormatting sqref="D2812">
    <cfRule type="expression" dxfId="4" priority="8312">
      <formula>AND(NOT(HasFormula(XFD2809)),XFD2809&lt;&gt;"")</formula>
    </cfRule>
  </conditionalFormatting>
  <conditionalFormatting sqref="E2812">
    <cfRule type="expression" dxfId="4" priority="8315">
      <formula>AND(NOT(HasFormula(A2809)),A2809&lt;&gt;"")</formula>
    </cfRule>
  </conditionalFormatting>
  <conditionalFormatting sqref="I2812:L2812">
    <cfRule type="expression" dxfId="4" priority="8320">
      <formula>AND(NOT(HasFormula(E2809)),E2809&lt;&gt;"")</formula>
    </cfRule>
    <cfRule type="expression" dxfId="3" priority="8321">
      <formula>AND(NOT(HasFormula(A2812)),A2812&lt;&gt;"")</formula>
    </cfRule>
  </conditionalFormatting>
  <conditionalFormatting sqref="D2818">
    <cfRule type="expression" dxfId="4" priority="8294">
      <formula>AND(NOT(HasFormula(#REF!)),#REF!&lt;&gt;"")</formula>
    </cfRule>
  </conditionalFormatting>
  <conditionalFormatting sqref="E2818">
    <cfRule type="expression" dxfId="4" priority="8295">
      <formula>AND(NOT(HasFormula(#REF!)),#REF!&lt;&gt;"")</formula>
    </cfRule>
  </conditionalFormatting>
  <conditionalFormatting sqref="I2818:L2818">
    <cfRule type="expression" dxfId="4" priority="8296">
      <formula>AND(NOT(HasFormula(#REF!)),#REF!&lt;&gt;"")</formula>
    </cfRule>
    <cfRule type="expression" dxfId="3" priority="8297">
      <formula>AND(NOT(HasFormula(A2818)),A2818&lt;&gt;"")</formula>
    </cfRule>
  </conditionalFormatting>
  <conditionalFormatting sqref="D2825">
    <cfRule type="expression" dxfId="4" priority="8324">
      <formula>AND(NOT(HasFormula(XFD2811)),XFD2811&lt;&gt;"")</formula>
    </cfRule>
  </conditionalFormatting>
  <conditionalFormatting sqref="E2825">
    <cfRule type="expression" dxfId="4" priority="8325">
      <formula>AND(NOT(HasFormula(A2811)),A2811&lt;&gt;"")</formula>
    </cfRule>
  </conditionalFormatting>
  <conditionalFormatting sqref="I2825:L2825">
    <cfRule type="expression" dxfId="4" priority="8326">
      <formula>AND(NOT(HasFormula(E2811)),E2811&lt;&gt;"")</formula>
    </cfRule>
    <cfRule type="expression" dxfId="3" priority="8327">
      <formula>AND(NOT(HasFormula(A2825)),A2825&lt;&gt;"")</formula>
    </cfRule>
  </conditionalFormatting>
  <conditionalFormatting sqref="D2845">
    <cfRule type="expression" dxfId="4" priority="8358">
      <formula>AND(NOT(HasFormula(#REF!)),#REF!&lt;&gt;"")</formula>
    </cfRule>
  </conditionalFormatting>
  <conditionalFormatting sqref="E2845">
    <cfRule type="expression" dxfId="4" priority="8359">
      <formula>AND(NOT(HasFormula(#REF!)),#REF!&lt;&gt;"")</formula>
    </cfRule>
  </conditionalFormatting>
  <conditionalFormatting sqref="H2845">
    <cfRule type="expression" dxfId="4" priority="8356">
      <formula>AND(NOT(HasFormula(#REF!)),#REF!&lt;&gt;"")</formula>
    </cfRule>
    <cfRule type="expression" dxfId="3" priority="8357">
      <formula>AND(NOT(HasFormula(XFD2845)),XFD2845&lt;&gt;"")</formula>
    </cfRule>
  </conditionalFormatting>
  <conditionalFormatting sqref="I2845:L2845">
    <cfRule type="expression" dxfId="4" priority="8360">
      <formula>AND(NOT(HasFormula(#REF!)),#REF!&lt;&gt;"")</formula>
    </cfRule>
    <cfRule type="expression" dxfId="3" priority="8361">
      <formula>AND(NOT(HasFormula(A2845)),A2845&lt;&gt;"")</formula>
    </cfRule>
  </conditionalFormatting>
  <conditionalFormatting sqref="D2851">
    <cfRule type="expression" dxfId="4" priority="8336">
      <formula>AND(NOT(HasFormula(#REF!)),#REF!&lt;&gt;"")</formula>
    </cfRule>
  </conditionalFormatting>
  <conditionalFormatting sqref="E2851">
    <cfRule type="expression" dxfId="4" priority="8337">
      <formula>AND(NOT(HasFormula(#REF!)),#REF!&lt;&gt;"")</formula>
    </cfRule>
  </conditionalFormatting>
  <conditionalFormatting sqref="I2851:L2851">
    <cfRule type="expression" dxfId="4" priority="8338">
      <formula>AND(NOT(HasFormula(#REF!)),#REF!&lt;&gt;"")</formula>
    </cfRule>
    <cfRule type="expression" dxfId="3" priority="8339">
      <formula>AND(NOT(HasFormula(A2851)),A2851&lt;&gt;"")</formula>
    </cfRule>
  </conditionalFormatting>
  <conditionalFormatting sqref="D2852">
    <cfRule type="expression" dxfId="4" priority="8350">
      <formula>AND(NOT(HasFormula(XFD2854)),XFD2854&lt;&gt;"")</formula>
    </cfRule>
  </conditionalFormatting>
  <conditionalFormatting sqref="E2852">
    <cfRule type="expression" dxfId="4" priority="8351">
      <formula>AND(NOT(HasFormula(A2854)),A2854&lt;&gt;"")</formula>
    </cfRule>
  </conditionalFormatting>
  <conditionalFormatting sqref="I2852:L2852">
    <cfRule type="expression" dxfId="4" priority="8354">
      <formula>AND(NOT(HasFormula(E2854)),E2854&lt;&gt;"")</formula>
    </cfRule>
    <cfRule type="expression" dxfId="3" priority="8355">
      <formula>AND(NOT(HasFormula(A2852)),A2852&lt;&gt;"")</formula>
    </cfRule>
  </conditionalFormatting>
  <conditionalFormatting sqref="D2853">
    <cfRule type="expression" dxfId="4" priority="8340">
      <formula>AND(NOT(HasFormula(#REF!)),#REF!&lt;&gt;"")</formula>
    </cfRule>
  </conditionalFormatting>
  <conditionalFormatting sqref="E2853">
    <cfRule type="expression" dxfId="4" priority="8341">
      <formula>AND(NOT(HasFormula(#REF!)),#REF!&lt;&gt;"")</formula>
    </cfRule>
  </conditionalFormatting>
  <conditionalFormatting sqref="I2853:L2853">
    <cfRule type="expression" dxfId="4" priority="8348">
      <formula>AND(NOT(HasFormula(#REF!)),#REF!&lt;&gt;"")</formula>
    </cfRule>
    <cfRule type="expression" dxfId="3" priority="8349">
      <formula>AND(NOT(HasFormula(A2853)),A2853&lt;&gt;"")</formula>
    </cfRule>
  </conditionalFormatting>
  <conditionalFormatting sqref="D2891">
    <cfRule type="expression" dxfId="4" priority="8448">
      <formula>AND(NOT(HasFormula(#REF!)),#REF!&lt;&gt;"")</formula>
    </cfRule>
  </conditionalFormatting>
  <conditionalFormatting sqref="E2891">
    <cfRule type="expression" dxfId="4" priority="8449">
      <formula>AND(NOT(HasFormula(#REF!)),#REF!&lt;&gt;"")</formula>
    </cfRule>
  </conditionalFormatting>
  <conditionalFormatting sqref="H2891">
    <cfRule type="expression" dxfId="4" priority="8446">
      <formula>AND(NOT(HasFormula(#REF!)),#REF!&lt;&gt;"")</formula>
    </cfRule>
    <cfRule type="expression" dxfId="3" priority="8447">
      <formula>AND(NOT(HasFormula(XFD2891)),XFD2891&lt;&gt;"")</formula>
    </cfRule>
  </conditionalFormatting>
  <conditionalFormatting sqref="J2891:K2891">
    <cfRule type="expression" dxfId="4" priority="8364">
      <formula>AND(NOT(HasFormula(F2892)),F2892&lt;&gt;"")</formula>
    </cfRule>
    <cfRule type="expression" dxfId="3" priority="8365">
      <formula>AND(NOT(HasFormula(B2891)),B2891&lt;&gt;"")</formula>
    </cfRule>
  </conditionalFormatting>
  <conditionalFormatting sqref="D2927">
    <cfRule type="expression" dxfId="4" priority="8386">
      <formula>AND(NOT(HasFormula(#REF!)),#REF!&lt;&gt;"")</formula>
    </cfRule>
  </conditionalFormatting>
  <conditionalFormatting sqref="E2927">
    <cfRule type="expression" dxfId="4" priority="8387">
      <formula>AND(NOT(HasFormula(#REF!)),#REF!&lt;&gt;"")</formula>
    </cfRule>
  </conditionalFormatting>
  <conditionalFormatting sqref="H2927">
    <cfRule type="expression" dxfId="4" priority="8384">
      <formula>AND(NOT(HasFormula(#REF!)),#REF!&lt;&gt;"")</formula>
    </cfRule>
    <cfRule type="expression" dxfId="3" priority="8385">
      <formula>AND(NOT(HasFormula(XFD2927)),XFD2927&lt;&gt;"")</formula>
    </cfRule>
  </conditionalFormatting>
  <conditionalFormatting sqref="I2927:L2927">
    <cfRule type="expression" dxfId="4" priority="8388">
      <formula>AND(NOT(HasFormula(#REF!)),#REF!&lt;&gt;"")</formula>
    </cfRule>
    <cfRule type="expression" dxfId="3" priority="8389">
      <formula>AND(NOT(HasFormula(A2927)),A2927&lt;&gt;"")</formula>
    </cfRule>
  </conditionalFormatting>
  <conditionalFormatting sqref="D2931">
    <cfRule type="expression" dxfId="4" priority="8396">
      <formula>AND(NOT(HasFormula(#REF!)),#REF!&lt;&gt;"")</formula>
    </cfRule>
  </conditionalFormatting>
  <conditionalFormatting sqref="E2931">
    <cfRule type="expression" dxfId="4" priority="8397">
      <formula>AND(NOT(HasFormula(#REF!)),#REF!&lt;&gt;"")</formula>
    </cfRule>
  </conditionalFormatting>
  <conditionalFormatting sqref="H2931">
    <cfRule type="expression" dxfId="4" priority="8398">
      <formula>AND(NOT(HasFormula(#REF!)),#REF!&lt;&gt;"")</formula>
    </cfRule>
    <cfRule type="expression" dxfId="3" priority="8399">
      <formula>AND(NOT(HasFormula(XFD2931)),XFD2931&lt;&gt;"")</formula>
    </cfRule>
  </conditionalFormatting>
  <conditionalFormatting sqref="I2931:L2931">
    <cfRule type="expression" dxfId="4" priority="8412">
      <formula>AND(NOT(HasFormula(#REF!)),#REF!&lt;&gt;"")</formula>
    </cfRule>
    <cfRule type="expression" dxfId="3" priority="8413">
      <formula>AND(NOT(HasFormula(A2931)),A2931&lt;&gt;"")</formula>
    </cfRule>
  </conditionalFormatting>
  <conditionalFormatting sqref="D2933">
    <cfRule type="expression" dxfId="4" priority="8405">
      <formula>AND(NOT(HasFormula(XFD2938)),XFD2938&lt;&gt;"")</formula>
    </cfRule>
  </conditionalFormatting>
  <conditionalFormatting sqref="E2933">
    <cfRule type="expression" dxfId="4" priority="8407">
      <formula>AND(NOT(HasFormula(A2938)),A2938&lt;&gt;"")</formula>
    </cfRule>
  </conditionalFormatting>
  <conditionalFormatting sqref="I2933:L2933">
    <cfRule type="expression" dxfId="4" priority="8410">
      <formula>AND(NOT(HasFormula(E2938)),E2938&lt;&gt;"")</formula>
    </cfRule>
    <cfRule type="expression" dxfId="3" priority="8411">
      <formula>AND(NOT(HasFormula(A2933)),A2933&lt;&gt;"")</formula>
    </cfRule>
  </conditionalFormatting>
  <conditionalFormatting sqref="D2935">
    <cfRule type="expression" dxfId="4" priority="8418">
      <formula>AND(NOT(HasFormula(XFD2937)),XFD2937&lt;&gt;"")</formula>
    </cfRule>
  </conditionalFormatting>
  <conditionalFormatting sqref="E2935">
    <cfRule type="expression" dxfId="4" priority="8420">
      <formula>AND(NOT(HasFormula(A2937)),A2937&lt;&gt;"")</formula>
    </cfRule>
  </conditionalFormatting>
  <conditionalFormatting sqref="I2935:L2935">
    <cfRule type="expression" dxfId="4" priority="8422">
      <formula>AND(NOT(HasFormula(E2937)),E2937&lt;&gt;"")</formula>
    </cfRule>
    <cfRule type="expression" dxfId="3" priority="8423">
      <formula>AND(NOT(HasFormula(A2935)),A2935&lt;&gt;"")</formula>
    </cfRule>
  </conditionalFormatting>
  <conditionalFormatting sqref="D2936">
    <cfRule type="expression" dxfId="4" priority="8404">
      <formula>AND(NOT(HasFormula(XFD2932)),XFD2932&lt;&gt;"")</formula>
    </cfRule>
  </conditionalFormatting>
  <conditionalFormatting sqref="E2936">
    <cfRule type="expression" dxfId="4" priority="8406">
      <formula>AND(NOT(HasFormula(A2932)),A2932&lt;&gt;"")</formula>
    </cfRule>
  </conditionalFormatting>
  <conditionalFormatting sqref="I2936:L2936">
    <cfRule type="expression" dxfId="4" priority="8408">
      <formula>AND(NOT(HasFormula(E2932)),E2932&lt;&gt;"")</formula>
    </cfRule>
    <cfRule type="expression" dxfId="3" priority="8409">
      <formula>AND(NOT(HasFormula(A2936)),A2936&lt;&gt;"")</formula>
    </cfRule>
  </conditionalFormatting>
  <conditionalFormatting sqref="D2937">
    <cfRule type="expression" dxfId="4" priority="8419">
      <formula>AND(NOT(HasFormula(XFD2936)),XFD2936&lt;&gt;"")</formula>
    </cfRule>
  </conditionalFormatting>
  <conditionalFormatting sqref="E2937">
    <cfRule type="expression" dxfId="4" priority="8421">
      <formula>AND(NOT(HasFormula(A2936)),A2936&lt;&gt;"")</formula>
    </cfRule>
  </conditionalFormatting>
  <conditionalFormatting sqref="I2937:L2937">
    <cfRule type="expression" dxfId="4" priority="8424">
      <formula>AND(NOT(HasFormula(E2936)),E2936&lt;&gt;"")</formula>
    </cfRule>
    <cfRule type="expression" dxfId="3" priority="8425">
      <formula>AND(NOT(HasFormula(A2937)),A2937&lt;&gt;"")</formula>
    </cfRule>
  </conditionalFormatting>
  <conditionalFormatting sqref="C2996">
    <cfRule type="timePeriod" dxfId="7" priority="416" timePeriod="yesterday">
      <formula>FLOOR(C2996,1)=TODAY()-1</formula>
    </cfRule>
  </conditionalFormatting>
  <conditionalFormatting sqref="D2999">
    <cfRule type="expression" dxfId="4" priority="428">
      <formula>AND(NOT(HasFormula(XFD3001)),XFD3001&lt;&gt;"")</formula>
    </cfRule>
  </conditionalFormatting>
  <conditionalFormatting sqref="E2999">
    <cfRule type="expression" dxfId="4" priority="429">
      <formula>AND(NOT(HasFormula(A3001)),A3001&lt;&gt;"")</formula>
    </cfRule>
  </conditionalFormatting>
  <conditionalFormatting sqref="I2999:L2999">
    <cfRule type="expression" dxfId="4" priority="430">
      <formula>AND(NOT(HasFormula(E3001)),E3001&lt;&gt;"")</formula>
    </cfRule>
    <cfRule type="expression" dxfId="3" priority="431">
      <formula>AND(NOT(HasFormula(A2999)),A2999&lt;&gt;"")</formula>
    </cfRule>
  </conditionalFormatting>
  <conditionalFormatting sqref="D3023">
    <cfRule type="expression" dxfId="4" priority="8438">
      <formula>AND(NOT(HasFormula(XFD3025)),XFD3025&lt;&gt;"")</formula>
    </cfRule>
  </conditionalFormatting>
  <conditionalFormatting sqref="E3023">
    <cfRule type="expression" dxfId="4" priority="8439">
      <formula>AND(NOT(HasFormula(A3025)),A3025&lt;&gt;"")</formula>
    </cfRule>
  </conditionalFormatting>
  <conditionalFormatting sqref="I3023:L3023">
    <cfRule type="expression" dxfId="4" priority="8440">
      <formula>AND(NOT(HasFormula(E3025)),E3025&lt;&gt;"")</formula>
    </cfRule>
    <cfRule type="expression" dxfId="3" priority="8441">
      <formula>AND(NOT(HasFormula(A3023)),A3023&lt;&gt;"")</formula>
    </cfRule>
  </conditionalFormatting>
  <conditionalFormatting sqref="D3024">
    <cfRule type="expression" dxfId="4" priority="8452">
      <formula>AND(NOT(HasFormula(#REF!)),#REF!&lt;&gt;"")</formula>
    </cfRule>
  </conditionalFormatting>
  <conditionalFormatting sqref="E3024">
    <cfRule type="expression" dxfId="4" priority="8453">
      <formula>AND(NOT(HasFormula(#REF!)),#REF!&lt;&gt;"")</formula>
    </cfRule>
  </conditionalFormatting>
  <conditionalFormatting sqref="I3024:L3024">
    <cfRule type="expression" dxfId="4" priority="8458">
      <formula>AND(NOT(HasFormula(#REF!)),#REF!&lt;&gt;"")</formula>
    </cfRule>
    <cfRule type="expression" dxfId="3" priority="8459">
      <formula>AND(NOT(HasFormula(A3024)),A3024&lt;&gt;"")</formula>
    </cfRule>
  </conditionalFormatting>
  <conditionalFormatting sqref="D3028">
    <cfRule type="expression" dxfId="4" priority="8460">
      <formula>AND(NOT(HasFormula(#REF!)),#REF!&lt;&gt;"")</formula>
    </cfRule>
  </conditionalFormatting>
  <conditionalFormatting sqref="E3028">
    <cfRule type="expression" dxfId="4" priority="8461">
      <formula>AND(NOT(HasFormula(#REF!)),#REF!&lt;&gt;"")</formula>
    </cfRule>
  </conditionalFormatting>
  <conditionalFormatting sqref="I3028:L3028">
    <cfRule type="expression" dxfId="4" priority="8462">
      <formula>AND(NOT(HasFormula(#REF!)),#REF!&lt;&gt;"")</formula>
    </cfRule>
    <cfRule type="expression" dxfId="3" priority="8463">
      <formula>AND(NOT(HasFormula(A3028)),A3028&lt;&gt;"")</formula>
    </cfRule>
  </conditionalFormatting>
  <conditionalFormatting sqref="D3040">
    <cfRule type="expression" dxfId="4" priority="8442">
      <formula>AND(NOT(HasFormula(#REF!)),#REF!&lt;&gt;"")</formula>
    </cfRule>
  </conditionalFormatting>
  <conditionalFormatting sqref="E3040">
    <cfRule type="expression" dxfId="4" priority="8443">
      <formula>AND(NOT(HasFormula(#REF!)),#REF!&lt;&gt;"")</formula>
    </cfRule>
  </conditionalFormatting>
  <conditionalFormatting sqref="I3040:L3040">
    <cfRule type="expression" dxfId="4" priority="8444">
      <formula>AND(NOT(HasFormula(#REF!)),#REF!&lt;&gt;"")</formula>
    </cfRule>
    <cfRule type="expression" dxfId="3" priority="8445">
      <formula>AND(NOT(HasFormula(A3040)),A3040&lt;&gt;"")</formula>
    </cfRule>
  </conditionalFormatting>
  <conditionalFormatting sqref="D3045">
    <cfRule type="expression" dxfId="4" priority="326">
      <formula>AND(NOT(HasFormula(XFD3047)),XFD3047&lt;&gt;"")</formula>
    </cfRule>
  </conditionalFormatting>
  <conditionalFormatting sqref="E3045">
    <cfRule type="expression" dxfId="4" priority="327">
      <formula>AND(NOT(HasFormula(A3047)),A3047&lt;&gt;"")</formula>
    </cfRule>
  </conditionalFormatting>
  <conditionalFormatting sqref="I3045:L3045">
    <cfRule type="expression" dxfId="4" priority="328">
      <formula>AND(NOT(HasFormula(E3047)),E3047&lt;&gt;"")</formula>
    </cfRule>
    <cfRule type="expression" dxfId="3" priority="329">
      <formula>AND(NOT(HasFormula(A3045)),A3045&lt;&gt;"")</formula>
    </cfRule>
  </conditionalFormatting>
  <conditionalFormatting sqref="D3050">
    <cfRule type="expression" dxfId="4" priority="339">
      <formula>AND(NOT(HasFormula(XFD3052)),XFD3052&lt;&gt;"")</formula>
    </cfRule>
  </conditionalFormatting>
  <conditionalFormatting sqref="E3050">
    <cfRule type="expression" dxfId="4" priority="340">
      <formula>AND(NOT(HasFormula(A3052)),A3052&lt;&gt;"")</formula>
    </cfRule>
  </conditionalFormatting>
  <conditionalFormatting sqref="I3050:L3050">
    <cfRule type="expression" dxfId="4" priority="341">
      <formula>AND(NOT(HasFormula(E3052)),E3052&lt;&gt;"")</formula>
    </cfRule>
    <cfRule type="expression" dxfId="3" priority="342">
      <formula>AND(NOT(HasFormula(A3050)),A3050&lt;&gt;"")</formula>
    </cfRule>
  </conditionalFormatting>
  <conditionalFormatting sqref="D3054">
    <cfRule type="expression" dxfId="2" priority="8470">
      <formula>AND(NOT(_xlfn.ISFORMULA(D3054)),D3054&lt;&gt;"")</formula>
    </cfRule>
    <cfRule type="expression" dxfId="4" priority="8471">
      <formula>AND(NOT(HasFormula(#REF!)),#REF!&lt;&gt;"")</formula>
    </cfRule>
  </conditionalFormatting>
  <conditionalFormatting sqref="E3054">
    <cfRule type="expression" dxfId="4" priority="8472">
      <formula>AND(NOT(HasFormula(#REF!)),#REF!&lt;&gt;"")</formula>
    </cfRule>
  </conditionalFormatting>
  <conditionalFormatting sqref="I3054:L3054">
    <cfRule type="expression" dxfId="4" priority="8473">
      <formula>AND(NOT(HasFormula(#REF!)),#REF!&lt;&gt;"")</formula>
    </cfRule>
    <cfRule type="expression" dxfId="3" priority="8474">
      <formula>AND(NOT(HasFormula(A3054)),A3054&lt;&gt;"")</formula>
    </cfRule>
  </conditionalFormatting>
  <conditionalFormatting sqref="E3055">
    <cfRule type="expression" dxfId="4" priority="8465">
      <formula>AND(NOT(HasFormula(A3055)),A3055&lt;&gt;"")</formula>
    </cfRule>
  </conditionalFormatting>
  <conditionalFormatting sqref="I3055">
    <cfRule type="expression" dxfId="4" priority="8466">
      <formula>AND(NOT(HasFormula(E3056)),E3056&lt;&gt;"")</formula>
    </cfRule>
    <cfRule type="expression" dxfId="3" priority="8467">
      <formula>AND(NOT(HasFormula(#REF!)),#REF!&lt;&gt;"")</formula>
    </cfRule>
  </conditionalFormatting>
  <conditionalFormatting sqref="I3056">
    <cfRule type="expression" dxfId="4" priority="8468">
      <formula>AND(NOT(HasFormula(E3057)),E3057&lt;&gt;"")</formula>
    </cfRule>
    <cfRule type="expression" dxfId="3" priority="8469">
      <formula>AND(NOT(HasFormula(A3055)),A3055&lt;&gt;"")</formula>
    </cfRule>
  </conditionalFormatting>
  <conditionalFormatting sqref="D3088">
    <cfRule type="expression" dxfId="2" priority="8481">
      <formula>AND(NOT(_xlfn.ISFORMULA(D3088)),D3088&lt;&gt;"")</formula>
    </cfRule>
    <cfRule type="expression" dxfId="4" priority="8482">
      <formula>AND(NOT(HasFormula(XFD3092)),XFD3092&lt;&gt;"")</formula>
    </cfRule>
  </conditionalFormatting>
  <conditionalFormatting sqref="I3088:L3088">
    <cfRule type="expression" dxfId="4" priority="8483">
      <formula>AND(NOT(HasFormula(E3092)),E3092&lt;&gt;"")</formula>
    </cfRule>
    <cfRule type="expression" dxfId="3" priority="8484">
      <formula>AND(NOT(HasFormula(A3088)),A3088&lt;&gt;"")</formula>
    </cfRule>
  </conditionalFormatting>
  <conditionalFormatting sqref="M3089">
    <cfRule type="containsText" dxfId="1" priority="283" operator="between" text="送货车型9.6米">
      <formula>NOT(ISERROR(SEARCH("送货车型9.6米",M3089)))</formula>
    </cfRule>
  </conditionalFormatting>
  <conditionalFormatting sqref="D3100">
    <cfRule type="expression" dxfId="4" priority="8477">
      <formula>AND(NOT(HasFormula(XFD3102)),XFD3102&lt;&gt;"")</formula>
    </cfRule>
  </conditionalFormatting>
  <conditionalFormatting sqref="E3100">
    <cfRule type="expression" dxfId="4" priority="8478">
      <formula>AND(NOT(HasFormula(A3102)),A3102&lt;&gt;"")</formula>
    </cfRule>
  </conditionalFormatting>
  <conditionalFormatting sqref="I3100:L3100">
    <cfRule type="expression" dxfId="4" priority="8479">
      <formula>AND(NOT(HasFormula(E3102)),E3102&lt;&gt;"")</formula>
    </cfRule>
    <cfRule type="expression" dxfId="3" priority="8480">
      <formula>AND(NOT(HasFormula(A3100)),A3100&lt;&gt;"")</formula>
    </cfRule>
  </conditionalFormatting>
  <conditionalFormatting sqref="D3101">
    <cfRule type="expression" dxfId="4" priority="8523">
      <formula>AND(NOT(HasFormula(#REF!)),#REF!&lt;&gt;"")</formula>
    </cfRule>
  </conditionalFormatting>
  <conditionalFormatting sqref="E3101">
    <cfRule type="expression" dxfId="4" priority="8524">
      <formula>AND(NOT(HasFormula(#REF!)),#REF!&lt;&gt;"")</formula>
    </cfRule>
  </conditionalFormatting>
  <conditionalFormatting sqref="I3101:L3101">
    <cfRule type="expression" dxfId="4" priority="8529">
      <formula>AND(NOT(HasFormula(#REF!)),#REF!&lt;&gt;"")</formula>
    </cfRule>
    <cfRule type="expression" dxfId="3" priority="8530">
      <formula>AND(NOT(HasFormula(A3101)),A3101&lt;&gt;"")</formula>
    </cfRule>
  </conditionalFormatting>
  <conditionalFormatting sqref="D3102">
    <cfRule type="expression" dxfId="4" priority="8525">
      <formula>AND(NOT(HasFormula(#REF!)),#REF!&lt;&gt;"")</formula>
    </cfRule>
  </conditionalFormatting>
  <conditionalFormatting sqref="E3102">
    <cfRule type="expression" dxfId="4" priority="8526">
      <formula>AND(NOT(HasFormula(#REF!)),#REF!&lt;&gt;"")</formula>
    </cfRule>
  </conditionalFormatting>
  <conditionalFormatting sqref="I3102:L3102">
    <cfRule type="expression" dxfId="4" priority="8527">
      <formula>AND(NOT(HasFormula(#REF!)),#REF!&lt;&gt;"")</formula>
    </cfRule>
    <cfRule type="expression" dxfId="3" priority="8528">
      <formula>AND(NOT(HasFormula(A3102)),A3102&lt;&gt;"")</formula>
    </cfRule>
  </conditionalFormatting>
  <conditionalFormatting sqref="D3133">
    <cfRule type="expression" dxfId="4" priority="8519">
      <formula>AND(NOT(HasFormula(#REF!)),#REF!&lt;&gt;"")</formula>
    </cfRule>
  </conditionalFormatting>
  <conditionalFormatting sqref="E3133">
    <cfRule type="expression" dxfId="4" priority="8520">
      <formula>AND(NOT(HasFormula(#REF!)),#REF!&lt;&gt;"")</formula>
    </cfRule>
  </conditionalFormatting>
  <conditionalFormatting sqref="H3133">
    <cfRule type="expression" dxfId="4" priority="8543">
      <formula>AND(NOT(HasFormula(#REF!)),#REF!&lt;&gt;"")</formula>
    </cfRule>
    <cfRule type="expression" dxfId="3" priority="8544">
      <formula>AND(NOT(HasFormula(XFD3133)),XFD3133&lt;&gt;"")</formula>
    </cfRule>
  </conditionalFormatting>
  <conditionalFormatting sqref="I3133:L3133">
    <cfRule type="expression" dxfId="4" priority="8521">
      <formula>AND(NOT(HasFormula(#REF!)),#REF!&lt;&gt;"")</formula>
    </cfRule>
    <cfRule type="expression" dxfId="3" priority="8522">
      <formula>AND(NOT(HasFormula(A3133)),A3133&lt;&gt;"")</formula>
    </cfRule>
  </conditionalFormatting>
  <conditionalFormatting sqref="D3154">
    <cfRule type="expression" dxfId="4" priority="8539">
      <formula>AND(NOT(HasFormula(#REF!)),#REF!&lt;&gt;"")</formula>
    </cfRule>
  </conditionalFormatting>
  <conditionalFormatting sqref="E3154">
    <cfRule type="expression" dxfId="4" priority="8540">
      <formula>AND(NOT(HasFormula(#REF!)),#REF!&lt;&gt;"")</formula>
    </cfRule>
  </conditionalFormatting>
  <conditionalFormatting sqref="I3154:L3154">
    <cfRule type="expression" dxfId="4" priority="8541">
      <formula>AND(NOT(HasFormula(#REF!)),#REF!&lt;&gt;"")</formula>
    </cfRule>
    <cfRule type="expression" dxfId="3" priority="8542">
      <formula>AND(NOT(HasFormula(A3154)),A3154&lt;&gt;"")</formula>
    </cfRule>
  </conditionalFormatting>
  <conditionalFormatting sqref="D3205">
    <cfRule type="expression" dxfId="4" priority="251">
      <formula>AND(NOT(HasFormula(#REF!)),#REF!&lt;&gt;"")</formula>
    </cfRule>
  </conditionalFormatting>
  <conditionalFormatting sqref="E3205">
    <cfRule type="expression" dxfId="4" priority="252">
      <formula>AND(NOT(HasFormula(#REF!)),#REF!&lt;&gt;"")</formula>
    </cfRule>
  </conditionalFormatting>
  <conditionalFormatting sqref="I3205:L3205">
    <cfRule type="expression" dxfId="3" priority="254">
      <formula>AND(NOT(HasFormula(A3205)),A3205&lt;&gt;"")</formula>
    </cfRule>
    <cfRule type="expression" dxfId="4" priority="253">
      <formula>AND(NOT(HasFormula(#REF!)),#REF!&lt;&gt;"")</formula>
    </cfRule>
  </conditionalFormatting>
  <conditionalFormatting sqref="D3206">
    <cfRule type="expression" dxfId="4" priority="8551">
      <formula>AND(NOT(HasFormula(XFD3208)),XFD3208&lt;&gt;"")</formula>
    </cfRule>
  </conditionalFormatting>
  <conditionalFormatting sqref="E3206">
    <cfRule type="expression" dxfId="4" priority="8552">
      <formula>AND(NOT(HasFormula(A3208)),A3208&lt;&gt;"")</formula>
    </cfRule>
  </conditionalFormatting>
  <conditionalFormatting sqref="I3206:L3206">
    <cfRule type="expression" dxfId="4" priority="8553">
      <formula>AND(NOT(HasFormula(E3208)),E3208&lt;&gt;"")</formula>
    </cfRule>
    <cfRule type="expression" dxfId="3" priority="8554">
      <formula>AND(NOT(HasFormula(A3206)),A3206&lt;&gt;"")</formula>
    </cfRule>
  </conditionalFormatting>
  <conditionalFormatting sqref="D3207">
    <cfRule type="expression" dxfId="4" priority="8555">
      <formula>AND(NOT(HasFormula(XFD3210)),XFD3210&lt;&gt;"")</formula>
    </cfRule>
  </conditionalFormatting>
  <conditionalFormatting sqref="E3207">
    <cfRule type="expression" dxfId="4" priority="8556">
      <formula>AND(NOT(HasFormula(A3210)),A3210&lt;&gt;"")</formula>
    </cfRule>
  </conditionalFormatting>
  <conditionalFormatting sqref="I3207:L3207">
    <cfRule type="expression" dxfId="4" priority="8561">
      <formula>AND(NOT(HasFormula(E3210)),E3210&lt;&gt;"")</formula>
    </cfRule>
    <cfRule type="expression" dxfId="3" priority="8562">
      <formula>AND(NOT(HasFormula(A3207)),A3207&lt;&gt;"")</formula>
    </cfRule>
  </conditionalFormatting>
  <conditionalFormatting sqref="D3208">
    <cfRule type="expression" dxfId="4" priority="8557">
      <formula>AND(NOT(HasFormula(XFD3210)),XFD3210&lt;&gt;"")</formula>
    </cfRule>
  </conditionalFormatting>
  <conditionalFormatting sqref="E3208">
    <cfRule type="expression" dxfId="4" priority="8558">
      <formula>AND(NOT(HasFormula(A3210)),A3210&lt;&gt;"")</formula>
    </cfRule>
  </conditionalFormatting>
  <conditionalFormatting sqref="I3208:L3208">
    <cfRule type="expression" dxfId="4" priority="8559">
      <formula>AND(NOT(HasFormula(E3210)),E3210&lt;&gt;"")</formula>
    </cfRule>
    <cfRule type="expression" dxfId="3" priority="8560">
      <formula>AND(NOT(HasFormula(A3208)),A3208&lt;&gt;"")</formula>
    </cfRule>
  </conditionalFormatting>
  <conditionalFormatting sqref="D3209">
    <cfRule type="expression" dxfId="4" priority="8563">
      <formula>AND(NOT(HasFormula(XFD3212)),XFD3212&lt;&gt;"")</formula>
    </cfRule>
  </conditionalFormatting>
  <conditionalFormatting sqref="E3209">
    <cfRule type="expression" dxfId="4" priority="8564">
      <formula>AND(NOT(HasFormula(A3212)),A3212&lt;&gt;"")</formula>
    </cfRule>
  </conditionalFormatting>
  <conditionalFormatting sqref="I3209:L3209">
    <cfRule type="expression" dxfId="4" priority="8569">
      <formula>AND(NOT(HasFormula(E3212)),E3212&lt;&gt;"")</formula>
    </cfRule>
    <cfRule type="expression" dxfId="3" priority="8570">
      <formula>AND(NOT(HasFormula(A3209)),A3209&lt;&gt;"")</formula>
    </cfRule>
  </conditionalFormatting>
  <conditionalFormatting sqref="D3210">
    <cfRule type="expression" dxfId="4" priority="8565">
      <formula>AND(NOT(HasFormula(XFD3212)),XFD3212&lt;&gt;"")</formula>
    </cfRule>
  </conditionalFormatting>
  <conditionalFormatting sqref="E3210">
    <cfRule type="expression" dxfId="4" priority="8566">
      <formula>AND(NOT(HasFormula(A3212)),A3212&lt;&gt;"")</formula>
    </cfRule>
  </conditionalFormatting>
  <conditionalFormatting sqref="I3210:L3210">
    <cfRule type="expression" dxfId="4" priority="8567">
      <formula>AND(NOT(HasFormula(E3212)),E3212&lt;&gt;"")</formula>
    </cfRule>
    <cfRule type="expression" dxfId="3" priority="8568">
      <formula>AND(NOT(HasFormula(A3210)),A3210&lt;&gt;"")</formula>
    </cfRule>
  </conditionalFormatting>
  <conditionalFormatting sqref="D3211">
    <cfRule type="expression" dxfId="4" priority="8571">
      <formula>AND(NOT(HasFormula(XFD3214)),XFD3214&lt;&gt;"")</formula>
    </cfRule>
  </conditionalFormatting>
  <conditionalFormatting sqref="E3211">
    <cfRule type="expression" dxfId="4" priority="8572">
      <formula>AND(NOT(HasFormula(A3214)),A3214&lt;&gt;"")</formula>
    </cfRule>
  </conditionalFormatting>
  <conditionalFormatting sqref="I3211:L3211">
    <cfRule type="expression" dxfId="4" priority="8577">
      <formula>AND(NOT(HasFormula(E3214)),E3214&lt;&gt;"")</formula>
    </cfRule>
    <cfRule type="expression" dxfId="3" priority="8578">
      <formula>AND(NOT(HasFormula(A3211)),A3211&lt;&gt;"")</formula>
    </cfRule>
  </conditionalFormatting>
  <conditionalFormatting sqref="D3256">
    <cfRule type="expression" dxfId="4" priority="8547">
      <formula>AND(NOT(HasFormula(#REF!)),#REF!&lt;&gt;"")</formula>
    </cfRule>
  </conditionalFormatting>
  <conditionalFormatting sqref="E3256">
    <cfRule type="expression" dxfId="4" priority="8548">
      <formula>AND(NOT(HasFormula(#REF!)),#REF!&lt;&gt;"")</formula>
    </cfRule>
  </conditionalFormatting>
  <conditionalFormatting sqref="I3256:L3256">
    <cfRule type="expression" dxfId="4" priority="8549">
      <formula>AND(NOT(HasFormula(#REF!)),#REF!&lt;&gt;"")</formula>
    </cfRule>
    <cfRule type="expression" dxfId="3" priority="8550">
      <formula>AND(NOT(HasFormula(A3256)),A3256&lt;&gt;"")</formula>
    </cfRule>
  </conditionalFormatting>
  <conditionalFormatting sqref="D3318">
    <cfRule type="expression" dxfId="4" priority="8597">
      <formula>AND(NOT(HasFormula(#REF!)),#REF!&lt;&gt;"")</formula>
    </cfRule>
  </conditionalFormatting>
  <conditionalFormatting sqref="E3318">
    <cfRule type="expression" dxfId="4" priority="8598">
      <formula>AND(NOT(HasFormula(#REF!)),#REF!&lt;&gt;"")</formula>
    </cfRule>
  </conditionalFormatting>
  <conditionalFormatting sqref="I3318:L3318">
    <cfRule type="expression" dxfId="4" priority="8599">
      <formula>AND(NOT(HasFormula(#REF!)),#REF!&lt;&gt;"")</formula>
    </cfRule>
    <cfRule type="expression" dxfId="3" priority="8600">
      <formula>AND(NOT(HasFormula(A3318)),A3318&lt;&gt;"")</formula>
    </cfRule>
  </conditionalFormatting>
  <conditionalFormatting sqref="D3319">
    <cfRule type="expression" dxfId="4" priority="8593">
      <formula>AND(NOT(HasFormula(#REF!)),#REF!&lt;&gt;"")</formula>
    </cfRule>
  </conditionalFormatting>
  <conditionalFormatting sqref="E3319">
    <cfRule type="expression" dxfId="4" priority="8594">
      <formula>AND(NOT(HasFormula(#REF!)),#REF!&lt;&gt;"")</formula>
    </cfRule>
  </conditionalFormatting>
  <conditionalFormatting sqref="I3319:L3319">
    <cfRule type="expression" dxfId="4" priority="8595">
      <formula>AND(NOT(HasFormula(#REF!)),#REF!&lt;&gt;"")</formula>
    </cfRule>
    <cfRule type="expression" dxfId="3" priority="8596">
      <formula>AND(NOT(HasFormula(A3319)),A3319&lt;&gt;"")</formula>
    </cfRule>
  </conditionalFormatting>
  <conditionalFormatting sqref="D3329">
    <cfRule type="expression" dxfId="4" priority="8605">
      <formula>AND(NOT(HasFormula(#REF!)),#REF!&lt;&gt;"")</formula>
    </cfRule>
  </conditionalFormatting>
  <conditionalFormatting sqref="E3329">
    <cfRule type="expression" dxfId="4" priority="8606">
      <formula>AND(NOT(HasFormula(#REF!)),#REF!&lt;&gt;"")</formula>
    </cfRule>
  </conditionalFormatting>
  <conditionalFormatting sqref="I3329:L3329">
    <cfRule type="expression" dxfId="4" priority="8607">
      <formula>AND(NOT(HasFormula(#REF!)),#REF!&lt;&gt;"")</formula>
    </cfRule>
    <cfRule type="expression" dxfId="3" priority="8608">
      <formula>AND(NOT(HasFormula(A3329)),A3329&lt;&gt;"")</formula>
    </cfRule>
  </conditionalFormatting>
  <conditionalFormatting sqref="D3338">
    <cfRule type="expression" dxfId="4" priority="8609">
      <formula>AND(NOT(HasFormula(#REF!)),#REF!&lt;&gt;"")</formula>
    </cfRule>
  </conditionalFormatting>
  <conditionalFormatting sqref="E3338">
    <cfRule type="expression" dxfId="4" priority="8610">
      <formula>AND(NOT(HasFormula(#REF!)),#REF!&lt;&gt;"")</formula>
    </cfRule>
  </conditionalFormatting>
  <conditionalFormatting sqref="I3338:L3338">
    <cfRule type="expression" dxfId="4" priority="8611">
      <formula>AND(NOT(HasFormula(#REF!)),#REF!&lt;&gt;"")</formula>
    </cfRule>
    <cfRule type="expression" dxfId="3" priority="8612">
      <formula>AND(NOT(HasFormula(A3338)),A3338&lt;&gt;"")</formula>
    </cfRule>
  </conditionalFormatting>
  <conditionalFormatting sqref="D3346">
    <cfRule type="expression" dxfId="4" priority="8617">
      <formula>AND(NOT(HasFormula(XFD3348)),XFD3348&lt;&gt;"")</formula>
    </cfRule>
  </conditionalFormatting>
  <conditionalFormatting sqref="E3346">
    <cfRule type="expression" dxfId="4" priority="8618">
      <formula>AND(NOT(HasFormula(A3348)),A3348&lt;&gt;"")</formula>
    </cfRule>
  </conditionalFormatting>
  <conditionalFormatting sqref="C3347">
    <cfRule type="timePeriod" dxfId="7" priority="218" timePeriod="yesterday">
      <formula>FLOOR(C3347,1)=TODAY()-1</formula>
    </cfRule>
  </conditionalFormatting>
  <conditionalFormatting sqref="D3347:E3347">
    <cfRule type="expression" dxfId="3" priority="220">
      <formula>AND(NOT(HasFormula(XEZ3347)),XEZ3347&lt;&gt;"")</formula>
    </cfRule>
  </conditionalFormatting>
  <conditionalFormatting sqref="D3347">
    <cfRule type="expression" dxfId="4" priority="219">
      <formula>AND(NOT(HasFormula(XFD3348)),XFD3348&lt;&gt;"")</formula>
    </cfRule>
    <cfRule type="expression" dxfId="2" priority="217">
      <formula>AND(NOT(_xlfn.ISFORMULA(D3347)),D3347&lt;&gt;"")</formula>
    </cfRule>
  </conditionalFormatting>
  <conditionalFormatting sqref="E3347">
    <cfRule type="expression" dxfId="4" priority="221">
      <formula>AND(NOT(HasFormula(A3348)),A3348&lt;&gt;"")</formula>
    </cfRule>
  </conditionalFormatting>
  <conditionalFormatting sqref="D3375">
    <cfRule type="expression" dxfId="4" priority="8651">
      <formula>AND(NOT(HasFormula(#REF!)),#REF!&lt;&gt;"")</formula>
    </cfRule>
  </conditionalFormatting>
  <conditionalFormatting sqref="E3375">
    <cfRule type="expression" dxfId="4" priority="8652">
      <formula>AND(NOT(HasFormula(#REF!)),#REF!&lt;&gt;"")</formula>
    </cfRule>
  </conditionalFormatting>
  <conditionalFormatting sqref="I3375:L3375">
    <cfRule type="expression" dxfId="4" priority="8653">
      <formula>AND(NOT(HasFormula(#REF!)),#REF!&lt;&gt;"")</formula>
    </cfRule>
    <cfRule type="expression" dxfId="3" priority="8654">
      <formula>AND(NOT(HasFormula(A3375)),A3375&lt;&gt;"")</formula>
    </cfRule>
  </conditionalFormatting>
  <conditionalFormatting sqref="D3474">
    <cfRule type="expression" dxfId="4" priority="8747">
      <formula>AND(NOT(HasFormula(#REF!)),#REF!&lt;&gt;"")</formula>
    </cfRule>
  </conditionalFormatting>
  <conditionalFormatting sqref="E3474">
    <cfRule type="expression" dxfId="4" priority="8748">
      <formula>AND(NOT(HasFormula(#REF!)),#REF!&lt;&gt;"")</formula>
    </cfRule>
  </conditionalFormatting>
  <conditionalFormatting sqref="H3474">
    <cfRule type="expression" dxfId="4" priority="8745">
      <formula>AND(NOT(HasFormula(#REF!)),#REF!&lt;&gt;"")</formula>
    </cfRule>
    <cfRule type="expression" dxfId="3" priority="8746">
      <formula>AND(NOT(HasFormula(XFD3474)),XFD3474&lt;&gt;"")</formula>
    </cfRule>
  </conditionalFormatting>
  <conditionalFormatting sqref="I3474:L3474">
    <cfRule type="expression" dxfId="4" priority="8749">
      <formula>AND(NOT(HasFormula(#REF!)),#REF!&lt;&gt;"")</formula>
    </cfRule>
    <cfRule type="expression" dxfId="3" priority="8750">
      <formula>AND(NOT(HasFormula(A3474)),A3474&lt;&gt;"")</formula>
    </cfRule>
  </conditionalFormatting>
  <conditionalFormatting sqref="D3475">
    <cfRule type="expression" dxfId="4" priority="8757">
      <formula>AND(NOT(HasFormula(#REF!)),#REF!&lt;&gt;"")</formula>
    </cfRule>
  </conditionalFormatting>
  <conditionalFormatting sqref="E3475">
    <cfRule type="expression" dxfId="4" priority="8758">
      <formula>AND(NOT(HasFormula(#REF!)),#REF!&lt;&gt;"")</formula>
    </cfRule>
  </conditionalFormatting>
  <conditionalFormatting sqref="H3475">
    <cfRule type="expression" dxfId="4" priority="8755">
      <formula>AND(NOT(HasFormula(#REF!)),#REF!&lt;&gt;"")</formula>
    </cfRule>
    <cfRule type="expression" dxfId="3" priority="8756">
      <formula>AND(NOT(HasFormula(XFD3475)),XFD3475&lt;&gt;"")</formula>
    </cfRule>
  </conditionalFormatting>
  <conditionalFormatting sqref="I3475:L3475">
    <cfRule type="expression" dxfId="4" priority="8759">
      <formula>AND(NOT(HasFormula(#REF!)),#REF!&lt;&gt;"")</formula>
    </cfRule>
    <cfRule type="expression" dxfId="3" priority="8760">
      <formula>AND(NOT(HasFormula(A3475)),A3475&lt;&gt;"")</formula>
    </cfRule>
  </conditionalFormatting>
  <conditionalFormatting sqref="D3484">
    <cfRule type="expression" dxfId="4" priority="8723">
      <formula>AND(NOT(HasFormula(XFD3485)),XFD3485&lt;&gt;"")</formula>
    </cfRule>
  </conditionalFormatting>
  <conditionalFormatting sqref="E3484">
    <cfRule type="expression" dxfId="4" priority="8724">
      <formula>AND(NOT(HasFormula(A3485)),A3485&lt;&gt;"")</formula>
    </cfRule>
  </conditionalFormatting>
  <conditionalFormatting sqref="I3484:L3484">
    <cfRule type="expression" dxfId="4" priority="8725">
      <formula>AND(NOT(HasFormula(E3485)),E3485&lt;&gt;"")</formula>
    </cfRule>
    <cfRule type="expression" dxfId="3" priority="8726">
      <formula>AND(NOT(HasFormula(A3484)),A3484&lt;&gt;"")</formula>
    </cfRule>
  </conditionalFormatting>
  <conditionalFormatting sqref="D3485">
    <cfRule type="expression" dxfId="4" priority="8739">
      <formula>AND(NOT(HasFormula(XFD3486)),XFD3486&lt;&gt;"")</formula>
    </cfRule>
  </conditionalFormatting>
  <conditionalFormatting sqref="E3485">
    <cfRule type="expression" dxfId="4" priority="8740">
      <formula>AND(NOT(HasFormula(A3486)),A3486&lt;&gt;"")</formula>
    </cfRule>
  </conditionalFormatting>
  <conditionalFormatting sqref="I3485:L3485">
    <cfRule type="expression" dxfId="4" priority="8743">
      <formula>AND(NOT(HasFormula(E3486)),E3486&lt;&gt;"")</formula>
    </cfRule>
    <cfRule type="expression" dxfId="3" priority="8744">
      <formula>AND(NOT(HasFormula(A3485)),A3485&lt;&gt;"")</formula>
    </cfRule>
  </conditionalFormatting>
  <conditionalFormatting sqref="D3488">
    <cfRule type="expression" dxfId="4" priority="8771">
      <formula>AND(NOT(HasFormula(#REF!)),#REF!&lt;&gt;"")</formula>
    </cfRule>
  </conditionalFormatting>
  <conditionalFormatting sqref="E3488">
    <cfRule type="expression" dxfId="4" priority="8772">
      <formula>AND(NOT(HasFormula(#REF!)),#REF!&lt;&gt;"")</formula>
    </cfRule>
  </conditionalFormatting>
  <conditionalFormatting sqref="H3488">
    <cfRule type="expression" dxfId="4" priority="206">
      <formula>AND(NOT(HasFormula(#REF!)),#REF!&lt;&gt;"")</formula>
    </cfRule>
    <cfRule type="expression" dxfId="3" priority="207">
      <formula>AND(NOT(HasFormula(XFD3488)),XFD3488&lt;&gt;"")</formula>
    </cfRule>
  </conditionalFormatting>
  <conditionalFormatting sqref="I3488:L3488">
    <cfRule type="expression" dxfId="4" priority="8773">
      <formula>AND(NOT(HasFormula(#REF!)),#REF!&lt;&gt;"")</formula>
    </cfRule>
    <cfRule type="expression" dxfId="3" priority="8774">
      <formula>AND(NOT(HasFormula(A3488)),A3488&lt;&gt;"")</formula>
    </cfRule>
  </conditionalFormatting>
  <conditionalFormatting sqref="D3509">
    <cfRule type="expression" dxfId="4" priority="8767">
      <formula>AND(NOT(HasFormula(#REF!)),#REF!&lt;&gt;"")</formula>
    </cfRule>
  </conditionalFormatting>
  <conditionalFormatting sqref="E3509">
    <cfRule type="expression" dxfId="4" priority="8768">
      <formula>AND(NOT(HasFormula(#REF!)),#REF!&lt;&gt;"")</formula>
    </cfRule>
  </conditionalFormatting>
  <conditionalFormatting sqref="I3509:L3509">
    <cfRule type="expression" dxfId="4" priority="8769">
      <formula>AND(NOT(HasFormula(#REF!)),#REF!&lt;&gt;"")</formula>
    </cfRule>
    <cfRule type="expression" dxfId="3" priority="8770">
      <formula>AND(NOT(HasFormula(A3509)),A3509&lt;&gt;"")</formula>
    </cfRule>
  </conditionalFormatting>
  <conditionalFormatting sqref="H3569">
    <cfRule type="expression" dxfId="4" priority="8789">
      <formula>AND(NOT(HasFormula(D3572)),D3572&lt;&gt;"")</formula>
    </cfRule>
    <cfRule type="expression" dxfId="3" priority="8790">
      <formula>AND(NOT(HasFormula(XFD3569)),XFD3569&lt;&gt;"")</formula>
    </cfRule>
  </conditionalFormatting>
  <conditionalFormatting sqref="D3571">
    <cfRule type="expression" dxfId="4" priority="8783">
      <formula>AND(NOT(HasFormula(XFD3573)),XFD3573&lt;&gt;"")</formula>
    </cfRule>
  </conditionalFormatting>
  <conditionalFormatting sqref="E3571">
    <cfRule type="expression" dxfId="4" priority="8784">
      <formula>AND(NOT(HasFormula(A3573)),A3573&lt;&gt;"")</formula>
    </cfRule>
  </conditionalFormatting>
  <conditionalFormatting sqref="I3571:L3571">
    <cfRule type="expression" dxfId="4" priority="8785">
      <formula>AND(NOT(HasFormula(E3573)),E3573&lt;&gt;"")</formula>
    </cfRule>
    <cfRule type="expression" dxfId="3" priority="8786">
      <formula>AND(NOT(HasFormula(A3571)),A3571&lt;&gt;"")</formula>
    </cfRule>
  </conditionalFormatting>
  <conditionalFormatting sqref="D3581">
    <cfRule type="expression" dxfId="4" priority="8795">
      <formula>AND(NOT(HasFormula(#REF!)),#REF!&lt;&gt;"")</formula>
    </cfRule>
  </conditionalFormatting>
  <conditionalFormatting sqref="E3581">
    <cfRule type="expression" dxfId="4" priority="8796">
      <formula>AND(NOT(HasFormula(#REF!)),#REF!&lt;&gt;"")</formula>
    </cfRule>
  </conditionalFormatting>
  <conditionalFormatting sqref="H3581">
    <cfRule type="expression" dxfId="4" priority="8805">
      <formula>AND(NOT(HasFormula(#REF!)),#REF!&lt;&gt;"")</formula>
    </cfRule>
    <cfRule type="expression" dxfId="3" priority="8806">
      <formula>AND(NOT(HasFormula(XFD3581)),XFD3581&lt;&gt;"")</formula>
    </cfRule>
  </conditionalFormatting>
  <conditionalFormatting sqref="I3581:L3581">
    <cfRule type="expression" dxfId="4" priority="8797">
      <formula>AND(NOT(HasFormula(#REF!)),#REF!&lt;&gt;"")</formula>
    </cfRule>
    <cfRule type="expression" dxfId="3" priority="8798">
      <formula>AND(NOT(HasFormula(A3581)),A3581&lt;&gt;"")</formula>
    </cfRule>
  </conditionalFormatting>
  <conditionalFormatting sqref="D3586">
    <cfRule type="expression" dxfId="4" priority="8801">
      <formula>AND(NOT(HasFormula(#REF!)),#REF!&lt;&gt;"")</formula>
    </cfRule>
  </conditionalFormatting>
  <conditionalFormatting sqref="E3586">
    <cfRule type="expression" dxfId="4" priority="8802">
      <formula>AND(NOT(HasFormula(#REF!)),#REF!&lt;&gt;"")</formula>
    </cfRule>
  </conditionalFormatting>
  <conditionalFormatting sqref="H3586">
    <cfRule type="expression" dxfId="4" priority="8799">
      <formula>AND(NOT(HasFormula(#REF!)),#REF!&lt;&gt;"")</formula>
    </cfRule>
    <cfRule type="expression" dxfId="3" priority="8800">
      <formula>AND(NOT(HasFormula(XFD3586)),XFD3586&lt;&gt;"")</formula>
    </cfRule>
  </conditionalFormatting>
  <conditionalFormatting sqref="I3586:L3586">
    <cfRule type="expression" dxfId="4" priority="8803">
      <formula>AND(NOT(HasFormula(#REF!)),#REF!&lt;&gt;"")</formula>
    </cfRule>
    <cfRule type="expression" dxfId="3" priority="8804">
      <formula>AND(NOT(HasFormula(A3586)),A3586&lt;&gt;"")</formula>
    </cfRule>
  </conditionalFormatting>
  <conditionalFormatting sqref="D3593">
    <cfRule type="expression" dxfId="4" priority="8845">
      <formula>AND(NOT(HasFormula(#REF!)),#REF!&lt;&gt;"")</formula>
    </cfRule>
  </conditionalFormatting>
  <conditionalFormatting sqref="E3593">
    <cfRule type="expression" dxfId="4" priority="8846">
      <formula>AND(NOT(HasFormula(#REF!)),#REF!&lt;&gt;"")</formula>
    </cfRule>
  </conditionalFormatting>
  <conditionalFormatting sqref="I3593:L3593">
    <cfRule type="expression" dxfId="4" priority="8847">
      <formula>AND(NOT(HasFormula(#REF!)),#REF!&lt;&gt;"")</formula>
    </cfRule>
    <cfRule type="expression" dxfId="3" priority="8848">
      <formula>AND(NOT(HasFormula(A3593)),A3593&lt;&gt;"")</formula>
    </cfRule>
  </conditionalFormatting>
  <conditionalFormatting sqref="D3606">
    <cfRule type="expression" dxfId="4" priority="8812">
      <formula>AND(NOT(HasFormula(XFD3605)),XFD3605&lt;&gt;"")</formula>
    </cfRule>
  </conditionalFormatting>
  <conditionalFormatting sqref="E3606">
    <cfRule type="expression" dxfId="4" priority="8814">
      <formula>AND(NOT(HasFormula(A3605)),A3605&lt;&gt;"")</formula>
    </cfRule>
  </conditionalFormatting>
  <conditionalFormatting sqref="I3606:L3606">
    <cfRule type="expression" dxfId="4" priority="8817">
      <formula>AND(NOT(HasFormula(E3605)),E3605&lt;&gt;"")</formula>
    </cfRule>
    <cfRule type="expression" dxfId="3" priority="8818">
      <formula>AND(NOT(HasFormula(A3606)),A3606&lt;&gt;"")</formula>
    </cfRule>
  </conditionalFormatting>
  <conditionalFormatting sqref="D3607">
    <cfRule type="expression" dxfId="4" priority="8821">
      <formula>AND(NOT(HasFormula(XFD3609)),XFD3609&lt;&gt;"")</formula>
    </cfRule>
  </conditionalFormatting>
  <conditionalFormatting sqref="E3607">
    <cfRule type="expression" dxfId="4" priority="8822">
      <formula>AND(NOT(HasFormula(A3609)),A3609&lt;&gt;"")</formula>
    </cfRule>
  </conditionalFormatting>
  <conditionalFormatting sqref="I3607:L3607">
    <cfRule type="expression" dxfId="4" priority="8823">
      <formula>AND(NOT(HasFormula(E3609)),E3609&lt;&gt;"")</formula>
    </cfRule>
    <cfRule type="expression" dxfId="3" priority="8824">
      <formula>AND(NOT(HasFormula(A3607)),A3607&lt;&gt;"")</formula>
    </cfRule>
  </conditionalFormatting>
  <conditionalFormatting sqref="D3608">
    <cfRule type="expression" dxfId="4" priority="8825">
      <formula>AND(NOT(HasFormula(XFD3611)),XFD3611&lt;&gt;"")</formula>
    </cfRule>
  </conditionalFormatting>
  <conditionalFormatting sqref="E3608">
    <cfRule type="expression" dxfId="4" priority="8826">
      <formula>AND(NOT(HasFormula(A3611)),A3611&lt;&gt;"")</formula>
    </cfRule>
  </conditionalFormatting>
  <conditionalFormatting sqref="I3608:L3608">
    <cfRule type="expression" dxfId="4" priority="8835">
      <formula>AND(NOT(HasFormula(E3611)),E3611&lt;&gt;"")</formula>
    </cfRule>
    <cfRule type="expression" dxfId="3" priority="8836">
      <formula>AND(NOT(HasFormula(A3608)),A3608&lt;&gt;"")</formula>
    </cfRule>
  </conditionalFormatting>
  <conditionalFormatting sqref="D3672">
    <cfRule type="expression" dxfId="4" priority="8863">
      <formula>AND(NOT(HasFormula(XFD3675)),XFD3675&lt;&gt;"")</formula>
    </cfRule>
  </conditionalFormatting>
  <conditionalFormatting sqref="E3672">
    <cfRule type="expression" dxfId="4" priority="8864">
      <formula>AND(NOT(HasFormula(A3675)),A3675&lt;&gt;"")</formula>
    </cfRule>
  </conditionalFormatting>
  <conditionalFormatting sqref="I3672:L3672">
    <cfRule type="expression" dxfId="4" priority="8865">
      <formula>AND(NOT(HasFormula(E3675)),E3675&lt;&gt;"")</formula>
    </cfRule>
    <cfRule type="expression" dxfId="3" priority="8866">
      <formula>AND(NOT(HasFormula(A3672)),A3672&lt;&gt;"")</formula>
    </cfRule>
  </conditionalFormatting>
  <conditionalFormatting sqref="D3761">
    <cfRule type="expression" dxfId="4" priority="8911">
      <formula>AND(NOT(HasFormula(#REF!)),#REF!&lt;&gt;"")</formula>
    </cfRule>
  </conditionalFormatting>
  <conditionalFormatting sqref="E3761">
    <cfRule type="expression" dxfId="4" priority="8912">
      <formula>AND(NOT(HasFormula(#REF!)),#REF!&lt;&gt;"")</formula>
    </cfRule>
  </conditionalFormatting>
  <conditionalFormatting sqref="I3761:L3761">
    <cfRule type="expression" dxfId="4" priority="8913">
      <formula>AND(NOT(HasFormula(#REF!)),#REF!&lt;&gt;"")</formula>
    </cfRule>
    <cfRule type="expression" dxfId="3" priority="8914">
      <formula>AND(NOT(HasFormula(A3761)),A3761&lt;&gt;"")</formula>
    </cfRule>
  </conditionalFormatting>
  <conditionalFormatting sqref="D3763">
    <cfRule type="expression" dxfId="4" priority="8887">
      <formula>AND(NOT(HasFormula(#REF!)),#REF!&lt;&gt;"")</formula>
    </cfRule>
  </conditionalFormatting>
  <conditionalFormatting sqref="E3763">
    <cfRule type="expression" dxfId="4" priority="8888">
      <formula>AND(NOT(HasFormula(#REF!)),#REF!&lt;&gt;"")</formula>
    </cfRule>
  </conditionalFormatting>
  <conditionalFormatting sqref="I3763:L3763">
    <cfRule type="expression" dxfId="4" priority="8889">
      <formula>AND(NOT(HasFormula(#REF!)),#REF!&lt;&gt;"")</formula>
    </cfRule>
    <cfRule type="expression" dxfId="3" priority="8890">
      <formula>AND(NOT(HasFormula(A3763)),A3763&lt;&gt;"")</formula>
    </cfRule>
  </conditionalFormatting>
  <conditionalFormatting sqref="D3766">
    <cfRule type="expression" dxfId="4" priority="8896">
      <formula>AND(NOT(HasFormula(XFD3762)),XFD3762&lt;&gt;"")</formula>
    </cfRule>
  </conditionalFormatting>
  <conditionalFormatting sqref="E3766">
    <cfRule type="expression" dxfId="4" priority="8898">
      <formula>AND(NOT(HasFormula(A3762)),A3762&lt;&gt;"")</formula>
    </cfRule>
  </conditionalFormatting>
  <conditionalFormatting sqref="I3766:L3766">
    <cfRule type="expression" dxfId="4" priority="8901">
      <formula>AND(NOT(HasFormula(E3762)),E3762&lt;&gt;"")</formula>
    </cfRule>
    <cfRule type="expression" dxfId="3" priority="8902">
      <formula>AND(NOT(HasFormula(A3766)),A3766&lt;&gt;"")</formula>
    </cfRule>
  </conditionalFormatting>
  <conditionalFormatting sqref="D3767">
    <cfRule type="expression" dxfId="4" priority="8903">
      <formula>AND(NOT(HasFormula(XFD3768)),XFD3768&lt;&gt;"")</formula>
    </cfRule>
  </conditionalFormatting>
  <conditionalFormatting sqref="E3767">
    <cfRule type="expression" dxfId="4" priority="8904">
      <formula>AND(NOT(HasFormula(A3768)),A3768&lt;&gt;"")</formula>
    </cfRule>
  </conditionalFormatting>
  <conditionalFormatting sqref="I3767:L3767">
    <cfRule type="expression" dxfId="4" priority="8907">
      <formula>AND(NOT(HasFormula(E3768)),E3768&lt;&gt;"")</formula>
    </cfRule>
    <cfRule type="expression" dxfId="3" priority="8908">
      <formula>AND(NOT(HasFormula(A3767)),A3767&lt;&gt;"")</formula>
    </cfRule>
  </conditionalFormatting>
  <conditionalFormatting sqref="D3776">
    <cfRule type="expression" dxfId="4" priority="8917">
      <formula>AND(NOT(HasFormula(#REF!)),#REF!&lt;&gt;"")</formula>
    </cfRule>
  </conditionalFormatting>
  <conditionalFormatting sqref="E3776">
    <cfRule type="expression" dxfId="4" priority="8918">
      <formula>AND(NOT(HasFormula(#REF!)),#REF!&lt;&gt;"")</formula>
    </cfRule>
  </conditionalFormatting>
  <conditionalFormatting sqref="I3776:L3776">
    <cfRule type="expression" dxfId="4" priority="8919">
      <formula>AND(NOT(HasFormula(#REF!)),#REF!&lt;&gt;"")</formula>
    </cfRule>
    <cfRule type="expression" dxfId="3" priority="8920">
      <formula>AND(NOT(HasFormula(A3776)),A3776&lt;&gt;"")</formula>
    </cfRule>
  </conditionalFormatting>
  <conditionalFormatting sqref="H3876">
    <cfRule type="expression" dxfId="4" priority="8939">
      <formula>AND(NOT(HasFormula(#REF!)),#REF!&lt;&gt;"")</formula>
    </cfRule>
    <cfRule type="expression" dxfId="3" priority="8940">
      <formula>AND(NOT(HasFormula(XFD3876)),XFD3876&lt;&gt;"")</formula>
    </cfRule>
  </conditionalFormatting>
  <conditionalFormatting sqref="D3888">
    <cfRule type="expression" dxfId="4" priority="8923">
      <formula>AND(NOT(HasFormula(#REF!)),#REF!&lt;&gt;"")</formula>
    </cfRule>
  </conditionalFormatting>
  <conditionalFormatting sqref="E3888">
    <cfRule type="expression" dxfId="4" priority="8924">
      <formula>AND(NOT(HasFormula(#REF!)),#REF!&lt;&gt;"")</formula>
    </cfRule>
  </conditionalFormatting>
  <conditionalFormatting sqref="I3888:L3888">
    <cfRule type="expression" dxfId="4" priority="8925">
      <formula>AND(NOT(HasFormula(#REF!)),#REF!&lt;&gt;"")</formula>
    </cfRule>
    <cfRule type="expression" dxfId="3" priority="8926">
      <formula>AND(NOT(HasFormula(A3888)),A3888&lt;&gt;"")</formula>
    </cfRule>
  </conditionalFormatting>
  <conditionalFormatting sqref="D3895">
    <cfRule type="expression" dxfId="4" priority="8951">
      <formula>AND(NOT(HasFormula(#REF!)),#REF!&lt;&gt;"")</formula>
    </cfRule>
  </conditionalFormatting>
  <conditionalFormatting sqref="E3895">
    <cfRule type="expression" dxfId="4" priority="8952">
      <formula>AND(NOT(HasFormula(#REF!)),#REF!&lt;&gt;"")</formula>
    </cfRule>
  </conditionalFormatting>
  <conditionalFormatting sqref="I3895:L3895">
    <cfRule type="expression" dxfId="4" priority="8953">
      <formula>AND(NOT(HasFormula(#REF!)),#REF!&lt;&gt;"")</formula>
    </cfRule>
    <cfRule type="expression" dxfId="3" priority="8954">
      <formula>AND(NOT(HasFormula(A3895)),A3895&lt;&gt;"")</formula>
    </cfRule>
  </conditionalFormatting>
  <conditionalFormatting sqref="D3896">
    <cfRule type="expression" dxfId="4" priority="8929">
      <formula>AND(NOT(HasFormula(XFD3898)),XFD3898&lt;&gt;"")</formula>
    </cfRule>
  </conditionalFormatting>
  <conditionalFormatting sqref="E3896">
    <cfRule type="expression" dxfId="4" priority="8930">
      <formula>AND(NOT(HasFormula(A3898)),A3898&lt;&gt;"")</formula>
    </cfRule>
  </conditionalFormatting>
  <conditionalFormatting sqref="I3896:L3896">
    <cfRule type="expression" dxfId="4" priority="8931">
      <formula>AND(NOT(HasFormula(E3898)),E3898&lt;&gt;"")</formula>
    </cfRule>
    <cfRule type="expression" dxfId="3" priority="8932">
      <formula>AND(NOT(HasFormula(A3896)),A3896&lt;&gt;"")</formula>
    </cfRule>
  </conditionalFormatting>
  <conditionalFormatting sqref="D3968">
    <cfRule type="expression" dxfId="4" priority="8961">
      <formula>AND(NOT(HasFormula(#REF!)),#REF!&lt;&gt;"")</formula>
    </cfRule>
  </conditionalFormatting>
  <conditionalFormatting sqref="E3968">
    <cfRule type="expression" dxfId="4" priority="8962">
      <formula>AND(NOT(HasFormula(#REF!)),#REF!&lt;&gt;"")</formula>
    </cfRule>
  </conditionalFormatting>
  <conditionalFormatting sqref="I3968:L3968">
    <cfRule type="expression" dxfId="4" priority="8963">
      <formula>AND(NOT(HasFormula(#REF!)),#REF!&lt;&gt;"")</formula>
    </cfRule>
    <cfRule type="expression" dxfId="3" priority="8964">
      <formula>AND(NOT(HasFormula(A3968)),A3968&lt;&gt;"")</formula>
    </cfRule>
  </conditionalFormatting>
  <conditionalFormatting sqref="D4066">
    <cfRule type="expression" dxfId="4" priority="8971">
      <formula>AND(NOT(HasFormula(XFD4068)),XFD4068&lt;&gt;"")</formula>
    </cfRule>
  </conditionalFormatting>
  <conditionalFormatting sqref="E4066">
    <cfRule type="expression" dxfId="4" priority="8972">
      <formula>AND(NOT(HasFormula(A4068)),A4068&lt;&gt;"")</formula>
    </cfRule>
  </conditionalFormatting>
  <conditionalFormatting sqref="H4066">
    <cfRule type="expression" dxfId="4" priority="8969">
      <formula>AND(NOT(HasFormula(D4068)),D4068&lt;&gt;"")</formula>
    </cfRule>
    <cfRule type="expression" dxfId="3" priority="8970">
      <formula>AND(NOT(HasFormula(XFD4066)),XFD4066&lt;&gt;"")</formula>
    </cfRule>
  </conditionalFormatting>
  <conditionalFormatting sqref="I4066:L4066">
    <cfRule type="expression" dxfId="4" priority="8973">
      <formula>AND(NOT(HasFormula(E4068)),E4068&lt;&gt;"")</formula>
    </cfRule>
    <cfRule type="expression" dxfId="3" priority="8974">
      <formula>AND(NOT(HasFormula(A4066)),A4066&lt;&gt;"")</formula>
    </cfRule>
  </conditionalFormatting>
  <conditionalFormatting sqref="D4161">
    <cfRule type="expression" dxfId="4" priority="8983">
      <formula>AND(NOT(HasFormula(#REF!)),#REF!&lt;&gt;"")</formula>
    </cfRule>
  </conditionalFormatting>
  <conditionalFormatting sqref="E4161">
    <cfRule type="expression" dxfId="4" priority="8984">
      <formula>AND(NOT(HasFormula(#REF!)),#REF!&lt;&gt;"")</formula>
    </cfRule>
  </conditionalFormatting>
  <conditionalFormatting sqref="H4161">
    <cfRule type="expression" dxfId="4" priority="8981">
      <formula>AND(NOT(HasFormula(#REF!)),#REF!&lt;&gt;"")</formula>
    </cfRule>
    <cfRule type="expression" dxfId="3" priority="8982">
      <formula>AND(NOT(HasFormula(XFD4161)),XFD4161&lt;&gt;"")</formula>
    </cfRule>
  </conditionalFormatting>
  <conditionalFormatting sqref="I4161:L4161">
    <cfRule type="expression" dxfId="4" priority="8985">
      <formula>AND(NOT(HasFormula(#REF!)),#REF!&lt;&gt;"")</formula>
    </cfRule>
    <cfRule type="expression" dxfId="3" priority="8986">
      <formula>AND(NOT(HasFormula(A4161)),A4161&lt;&gt;"")</formula>
    </cfRule>
  </conditionalFormatting>
  <conditionalFormatting sqref="D4400">
    <cfRule type="expression" dxfId="4" priority="8989">
      <formula>AND(NOT(HasFormula(#REF!)),#REF!&lt;&gt;"")</formula>
    </cfRule>
  </conditionalFormatting>
  <conditionalFormatting sqref="E4400">
    <cfRule type="expression" dxfId="4" priority="8990">
      <formula>AND(NOT(HasFormula(#REF!)),#REF!&lt;&gt;"")</formula>
    </cfRule>
  </conditionalFormatting>
  <conditionalFormatting sqref="H4400">
    <cfRule type="expression" dxfId="4" priority="8987">
      <formula>AND(NOT(HasFormula(#REF!)),#REF!&lt;&gt;"")</formula>
    </cfRule>
    <cfRule type="expression" dxfId="3" priority="8988">
      <formula>AND(NOT(HasFormula(XFD4400)),XFD4400&lt;&gt;"")</formula>
    </cfRule>
  </conditionalFormatting>
  <conditionalFormatting sqref="I4400:L4400">
    <cfRule type="expression" dxfId="4" priority="8991">
      <formula>AND(NOT(HasFormula(#REF!)),#REF!&lt;&gt;"")</formula>
    </cfRule>
    <cfRule type="expression" dxfId="3" priority="8992">
      <formula>AND(NOT(HasFormula(A4400)),A4400&lt;&gt;"")</formula>
    </cfRule>
  </conditionalFormatting>
  <conditionalFormatting sqref="D4401">
    <cfRule type="expression" dxfId="4" priority="9089">
      <formula>AND(NOT(HasFormula(#REF!)),#REF!&lt;&gt;"")</formula>
    </cfRule>
  </conditionalFormatting>
  <conditionalFormatting sqref="E4401">
    <cfRule type="expression" dxfId="4" priority="9090">
      <formula>AND(NOT(HasFormula(#REF!)),#REF!&lt;&gt;"")</formula>
    </cfRule>
  </conditionalFormatting>
  <conditionalFormatting sqref="H4401">
    <cfRule type="expression" dxfId="3" priority="91">
      <formula>AND(NOT(HasFormula(XFD4401)),XFD4401&lt;&gt;"")</formula>
    </cfRule>
    <cfRule type="expression" dxfId="4" priority="90">
      <formula>AND(NOT(HasFormula(#REF!)),#REF!&lt;&gt;"")</formula>
    </cfRule>
  </conditionalFormatting>
  <conditionalFormatting sqref="I4401:L4401">
    <cfRule type="expression" dxfId="4" priority="9091">
      <formula>AND(NOT(HasFormula(#REF!)),#REF!&lt;&gt;"")</formula>
    </cfRule>
    <cfRule type="expression" dxfId="3" priority="9092">
      <formula>AND(NOT(HasFormula(A4401)),A4401&lt;&gt;"")</formula>
    </cfRule>
  </conditionalFormatting>
  <conditionalFormatting sqref="D4403">
    <cfRule type="expression" dxfId="4" priority="9083">
      <formula>AND(NOT(HasFormula(#REF!)),#REF!&lt;&gt;"")</formula>
    </cfRule>
  </conditionalFormatting>
  <conditionalFormatting sqref="E4403">
    <cfRule type="expression" dxfId="4" priority="9084">
      <formula>AND(NOT(HasFormula(#REF!)),#REF!&lt;&gt;"")</formula>
    </cfRule>
  </conditionalFormatting>
  <conditionalFormatting sqref="I4403:L4403">
    <cfRule type="expression" dxfId="4" priority="9085">
      <formula>AND(NOT(HasFormula(#REF!)),#REF!&lt;&gt;"")</formula>
    </cfRule>
    <cfRule type="expression" dxfId="3" priority="9086">
      <formula>AND(NOT(HasFormula(A4403)),A4403&lt;&gt;"")</formula>
    </cfRule>
  </conditionalFormatting>
  <conditionalFormatting sqref="H4529">
    <cfRule type="expression" dxfId="3" priority="87">
      <formula>AND(NOT(HasFormula(XFD4529)),XFD4529&lt;&gt;"")</formula>
    </cfRule>
    <cfRule type="expression" dxfId="4" priority="86">
      <formula>AND(NOT(HasFormula(#REF!)),#REF!&lt;&gt;"")</formula>
    </cfRule>
  </conditionalFormatting>
  <conditionalFormatting sqref="D4635">
    <cfRule type="expression" dxfId="2" priority="75">
      <formula>AND(NOT(_xlfn.ISFORMULA(D4635)),D4635&lt;&gt;"")</formula>
    </cfRule>
    <cfRule type="expression" dxfId="4" priority="76">
      <formula>AND(NOT(HasFormula(#REF!)),#REF!&lt;&gt;"")</formula>
    </cfRule>
  </conditionalFormatting>
  <conditionalFormatting sqref="D4635:E4635">
    <cfRule type="expression" dxfId="3" priority="77">
      <formula>AND(NOT(HasFormula(XEZ4635)),XEZ4635&lt;&gt;"")</formula>
    </cfRule>
  </conditionalFormatting>
  <conditionalFormatting sqref="E4635">
    <cfRule type="expression" dxfId="4" priority="80">
      <formula>AND(NOT(HasFormula(#REF!)),#REF!&lt;&gt;"")</formula>
    </cfRule>
  </conditionalFormatting>
  <conditionalFormatting sqref="F4635">
    <cfRule type="containsText" dxfId="6" priority="78" operator="between" text="12m">
      <formula>NOT(ISERROR(SEARCH("12m",F4635)))</formula>
    </cfRule>
    <cfRule type="containsText" dxfId="5" priority="79" operator="between" text="HRB500E">
      <formula>NOT(ISERROR(SEARCH("HRB500E",F4635)))</formula>
    </cfRule>
  </conditionalFormatting>
  <conditionalFormatting sqref="I4635:L4635">
    <cfRule type="expression" dxfId="4" priority="82">
      <formula>AND(NOT(HasFormula(#REF!)),#REF!&lt;&gt;"")</formula>
    </cfRule>
    <cfRule type="expression" dxfId="3" priority="83">
      <formula>AND(NOT(HasFormula(A4635)),A4635&lt;&gt;"")</formula>
    </cfRule>
  </conditionalFormatting>
  <conditionalFormatting sqref="L4635:O4635">
    <cfRule type="containsText" dxfId="1" priority="81" operator="between" text="送货车型9.6米">
      <formula>NOT(ISERROR(SEARCH("送货车型9.6米",L4635)))</formula>
    </cfRule>
  </conditionalFormatting>
  <conditionalFormatting sqref="D4649">
    <cfRule type="expression" dxfId="4" priority="9120">
      <formula>AND(NOT(HasFormula(#REF!)),#REF!&lt;&gt;"")</formula>
    </cfRule>
  </conditionalFormatting>
  <conditionalFormatting sqref="E4649">
    <cfRule type="expression" dxfId="4" priority="9121">
      <formula>AND(NOT(HasFormula(#REF!)),#REF!&lt;&gt;"")</formula>
    </cfRule>
  </conditionalFormatting>
  <conditionalFormatting sqref="I4649:L4649">
    <cfRule type="expression" dxfId="4" priority="9122">
      <formula>AND(NOT(HasFormula(#REF!)),#REF!&lt;&gt;"")</formula>
    </cfRule>
    <cfRule type="expression" dxfId="3" priority="9123">
      <formula>AND(NOT(HasFormula(A4649)),A4649&lt;&gt;"")</formula>
    </cfRule>
  </conditionalFormatting>
  <conditionalFormatting sqref="H4658">
    <cfRule type="expression" dxfId="4" priority="9146">
      <formula>AND(NOT(HasFormula(D4660)),D4660&lt;&gt;"")</formula>
    </cfRule>
    <cfRule type="expression" dxfId="3" priority="9147">
      <formula>AND(NOT(HasFormula(XFD4658)),XFD4658&lt;&gt;"")</formula>
    </cfRule>
  </conditionalFormatting>
  <conditionalFormatting sqref="H4659">
    <cfRule type="expression" dxfId="3" priority="39">
      <formula>AND(NOT(HasFormula(XFD4659)),XFD4659&lt;&gt;"")</formula>
    </cfRule>
    <cfRule type="expression" dxfId="4" priority="38">
      <formula>AND(NOT(HasFormula(D4660)),D4660&lt;&gt;"")</formula>
    </cfRule>
  </conditionalFormatting>
  <conditionalFormatting sqref="D4662">
    <cfRule type="expression" dxfId="4" priority="9126">
      <formula>AND(NOT(HasFormula(#REF!)),#REF!&lt;&gt;"")</formula>
    </cfRule>
  </conditionalFormatting>
  <conditionalFormatting sqref="E4662">
    <cfRule type="expression" dxfId="4" priority="9127">
      <formula>AND(NOT(HasFormula(#REF!)),#REF!&lt;&gt;"")</formula>
    </cfRule>
  </conditionalFormatting>
  <conditionalFormatting sqref="H4662">
    <cfRule type="expression" dxfId="4" priority="9124">
      <formula>AND(NOT(HasFormula(#REF!)),#REF!&lt;&gt;"")</formula>
    </cfRule>
    <cfRule type="expression" dxfId="3" priority="9125">
      <formula>AND(NOT(HasFormula(XFD4662)),XFD4662&lt;&gt;"")</formula>
    </cfRule>
  </conditionalFormatting>
  <conditionalFormatting sqref="I4662:L4662">
    <cfRule type="expression" dxfId="4" priority="9128">
      <formula>AND(NOT(HasFormula(#REF!)),#REF!&lt;&gt;"")</formula>
    </cfRule>
    <cfRule type="expression" dxfId="3" priority="9129">
      <formula>AND(NOT(HasFormula(A4662)),A4662&lt;&gt;"")</formula>
    </cfRule>
  </conditionalFormatting>
  <conditionalFormatting sqref="D4691">
    <cfRule type="expression" dxfId="4" priority="9142">
      <formula>AND(NOT(HasFormula(#REF!)),#REF!&lt;&gt;"")</formula>
    </cfRule>
  </conditionalFormatting>
  <conditionalFormatting sqref="E4691">
    <cfRule type="expression" dxfId="4" priority="9143">
      <formula>AND(NOT(HasFormula(#REF!)),#REF!&lt;&gt;"")</formula>
    </cfRule>
  </conditionalFormatting>
  <conditionalFormatting sqref="H4691">
    <cfRule type="expression" dxfId="4" priority="9140">
      <formula>AND(NOT(HasFormula(#REF!)),#REF!&lt;&gt;"")</formula>
    </cfRule>
    <cfRule type="expression" dxfId="3" priority="9141">
      <formula>AND(NOT(HasFormula(XFD4691)),XFD4691&lt;&gt;"")</formula>
    </cfRule>
  </conditionalFormatting>
  <conditionalFormatting sqref="I4691:L4691">
    <cfRule type="expression" dxfId="4" priority="9144">
      <formula>AND(NOT(HasFormula(#REF!)),#REF!&lt;&gt;"")</formula>
    </cfRule>
    <cfRule type="expression" dxfId="3" priority="9145">
      <formula>AND(NOT(HasFormula(A4691)),A4691&lt;&gt;"")</formula>
    </cfRule>
  </conditionalFormatting>
  <conditionalFormatting sqref="K4744">
    <cfRule type="expression" dxfId="4" priority="9138">
      <formula>AND(NOT(HasFormula(G4745)),G4745&lt;&gt;"")</formula>
    </cfRule>
    <cfRule type="expression" dxfId="3" priority="9139">
      <formula>AND(NOT(HasFormula(C4748)),C4748&lt;&gt;"")</formula>
    </cfRule>
  </conditionalFormatting>
  <conditionalFormatting sqref="K4748">
    <cfRule type="expression" dxfId="4" priority="9136">
      <formula>AND(NOT(HasFormula(G4749)),G4749&lt;&gt;"")</formula>
    </cfRule>
    <cfRule type="expression" dxfId="3" priority="9137">
      <formula>AND(NOT(HasFormula(#REF!)),#REF!&lt;&gt;"")</formula>
    </cfRule>
  </conditionalFormatting>
  <conditionalFormatting sqref="C4785">
    <cfRule type="timePeriod" dxfId="7" priority="37" timePeriod="yesterday">
      <formula>FLOOR(C4785,1)=TODAY()-1</formula>
    </cfRule>
  </conditionalFormatting>
  <conditionalFormatting sqref="D4848">
    <cfRule type="expression" dxfId="4" priority="9154">
      <formula>AND(NOT(HasFormula(#REF!)),#REF!&lt;&gt;"")</formula>
    </cfRule>
  </conditionalFormatting>
  <conditionalFormatting sqref="E4848">
    <cfRule type="expression" dxfId="4" priority="9155">
      <formula>AND(NOT(HasFormula(#REF!)),#REF!&lt;&gt;"")</formula>
    </cfRule>
  </conditionalFormatting>
  <conditionalFormatting sqref="I4848:L4848">
    <cfRule type="expression" dxfId="4" priority="9156">
      <formula>AND(NOT(HasFormula(#REF!)),#REF!&lt;&gt;"")</formula>
    </cfRule>
    <cfRule type="expression" dxfId="3" priority="9157">
      <formula>AND(NOT(HasFormula(A4848)),A4848&lt;&gt;"")</formula>
    </cfRule>
  </conditionalFormatting>
  <conditionalFormatting sqref="C4867">
    <cfRule type="timePeriod" dxfId="7" priority="36" timePeriod="yesterday">
      <formula>FLOOR(C4867,1)=TODAY()-1</formula>
    </cfRule>
  </conditionalFormatting>
  <conditionalFormatting sqref="K4867">
    <cfRule type="expression" dxfId="4" priority="9160">
      <formula>AND(NOT(HasFormula(G4868)),G4868&lt;&gt;"")</formula>
    </cfRule>
    <cfRule type="expression" dxfId="3" priority="9161">
      <formula>AND(NOT(HasFormula(C4872)),C4872&lt;&gt;"")</formula>
    </cfRule>
  </conditionalFormatting>
  <conditionalFormatting sqref="K4872">
    <cfRule type="expression" dxfId="4" priority="9158">
      <formula>AND(NOT(HasFormula(G4873)),G4873&lt;&gt;"")</formula>
    </cfRule>
    <cfRule type="expression" dxfId="3" priority="9159">
      <formula>AND(NOT(HasFormula(#REF!)),#REF!&lt;&gt;"")</formula>
    </cfRule>
  </conditionalFormatting>
  <conditionalFormatting sqref="D4877">
    <cfRule type="expression" dxfId="4" priority="9164">
      <formula>AND(NOT(HasFormula(#REF!)),#REF!&lt;&gt;"")</formula>
    </cfRule>
  </conditionalFormatting>
  <conditionalFormatting sqref="E4877">
    <cfRule type="expression" dxfId="4" priority="9165">
      <formula>AND(NOT(HasFormula(#REF!)),#REF!&lt;&gt;"")</formula>
    </cfRule>
  </conditionalFormatting>
  <conditionalFormatting sqref="I4877:L4877">
    <cfRule type="expression" dxfId="4" priority="9166">
      <formula>AND(NOT(HasFormula(#REF!)),#REF!&lt;&gt;"")</formula>
    </cfRule>
    <cfRule type="expression" dxfId="3" priority="9167">
      <formula>AND(NOT(HasFormula(A4877)),A4877&lt;&gt;"")</formula>
    </cfRule>
  </conditionalFormatting>
  <conditionalFormatting sqref="C4878">
    <cfRule type="timePeriod" dxfId="7" priority="24" timePeriod="yesterday">
      <formula>FLOOR(C4878,1)=TODAY()-1</formula>
    </cfRule>
  </conditionalFormatting>
  <conditionalFormatting sqref="H4884">
    <cfRule type="expression" dxfId="4" priority="9168">
      <formula>AND(NOT(HasFormula(D4887)),D4887&lt;&gt;"")</formula>
    </cfRule>
    <cfRule type="expression" dxfId="3" priority="9169">
      <formula>AND(NOT(HasFormula(XFD4884)),XFD4884&lt;&gt;"")</formula>
    </cfRule>
  </conditionalFormatting>
  <conditionalFormatting sqref="K4907">
    <cfRule type="expression" dxfId="4" priority="34">
      <formula>AND(NOT(HasFormula(G4908)),G4908&lt;&gt;"")</formula>
    </cfRule>
    <cfRule type="expression" dxfId="3" priority="35">
      <formula>AND(NOT(HasFormula(C4912)),C4912&lt;&gt;"")</formula>
    </cfRule>
  </conditionalFormatting>
  <conditionalFormatting sqref="D4992">
    <cfRule type="expression" dxfId="4" priority="9202">
      <formula>AND(NOT(HasFormula(#REF!)),#REF!&lt;&gt;"")</formula>
    </cfRule>
  </conditionalFormatting>
  <conditionalFormatting sqref="E4992">
    <cfRule type="expression" dxfId="4" priority="9203">
      <formula>AND(NOT(HasFormula(#REF!)),#REF!&lt;&gt;"")</formula>
    </cfRule>
  </conditionalFormatting>
  <conditionalFormatting sqref="H4992">
    <cfRule type="expression" dxfId="4" priority="9200">
      <formula>AND(NOT(HasFormula(#REF!)),#REF!&lt;&gt;"")</formula>
    </cfRule>
    <cfRule type="expression" dxfId="3" priority="9201">
      <formula>AND(NOT(HasFormula(XFD4992)),XFD4992&lt;&gt;"")</formula>
    </cfRule>
  </conditionalFormatting>
  <conditionalFormatting sqref="I4992:L4992">
    <cfRule type="expression" dxfId="4" priority="9204">
      <formula>AND(NOT(HasFormula(#REF!)),#REF!&lt;&gt;"")</formula>
    </cfRule>
    <cfRule type="expression" dxfId="3" priority="9205">
      <formula>AND(NOT(HasFormula(A4992)),A4992&lt;&gt;"")</formula>
    </cfRule>
  </conditionalFormatting>
  <conditionalFormatting sqref="D5013">
    <cfRule type="expression" dxfId="4" priority="9184">
      <formula>AND(NOT(HasFormula(#REF!)),#REF!&lt;&gt;"")</formula>
    </cfRule>
  </conditionalFormatting>
  <conditionalFormatting sqref="E5013">
    <cfRule type="expression" dxfId="4" priority="9185">
      <formula>AND(NOT(HasFormula(#REF!)),#REF!&lt;&gt;"")</formula>
    </cfRule>
  </conditionalFormatting>
  <conditionalFormatting sqref="H5013">
    <cfRule type="expression" dxfId="4" priority="9182">
      <formula>AND(NOT(HasFormula(#REF!)),#REF!&lt;&gt;"")</formula>
    </cfRule>
    <cfRule type="expression" dxfId="3" priority="9183">
      <formula>AND(NOT(HasFormula(XFD5013)),XFD5013&lt;&gt;"")</formula>
    </cfRule>
  </conditionalFormatting>
  <conditionalFormatting sqref="I5013:L5013">
    <cfRule type="expression" dxfId="4" priority="9186">
      <formula>AND(NOT(HasFormula(#REF!)),#REF!&lt;&gt;"")</formula>
    </cfRule>
    <cfRule type="expression" dxfId="3" priority="9187">
      <formula>AND(NOT(HasFormula(A5013)),A5013&lt;&gt;"")</formula>
    </cfRule>
  </conditionalFormatting>
  <conditionalFormatting sqref="D5019">
    <cfRule type="expression" dxfId="4" priority="9214">
      <formula>AND(NOT(HasFormula(#REF!)),#REF!&lt;&gt;"")</formula>
    </cfRule>
  </conditionalFormatting>
  <conditionalFormatting sqref="E5019">
    <cfRule type="expression" dxfId="4" priority="9215">
      <formula>AND(NOT(HasFormula(#REF!)),#REF!&lt;&gt;"")</formula>
    </cfRule>
  </conditionalFormatting>
  <conditionalFormatting sqref="H5019">
    <cfRule type="expression" dxfId="4" priority="9212">
      <formula>AND(NOT(HasFormula(#REF!)),#REF!&lt;&gt;"")</formula>
    </cfRule>
    <cfRule type="expression" dxfId="3" priority="9213">
      <formula>AND(NOT(HasFormula(XFD5019)),XFD5019&lt;&gt;"")</formula>
    </cfRule>
  </conditionalFormatting>
  <conditionalFormatting sqref="I5019:L5019">
    <cfRule type="expression" dxfId="4" priority="9216">
      <formula>AND(NOT(HasFormula(#REF!)),#REF!&lt;&gt;"")</formula>
    </cfRule>
    <cfRule type="expression" dxfId="3" priority="9217">
      <formula>AND(NOT(HasFormula(A5019)),A5019&lt;&gt;"")</formula>
    </cfRule>
  </conditionalFormatting>
  <conditionalFormatting sqref="D5099">
    <cfRule type="expression" dxfId="4" priority="9226">
      <formula>AND(NOT(HasFormula(XFD5101)),XFD5101&lt;&gt;"")</formula>
    </cfRule>
  </conditionalFormatting>
  <conditionalFormatting sqref="E5099">
    <cfRule type="expression" dxfId="4" priority="9227">
      <formula>AND(NOT(HasFormula(A5101)),A5101&lt;&gt;"")</formula>
    </cfRule>
  </conditionalFormatting>
  <conditionalFormatting sqref="I5099:L5099">
    <cfRule type="expression" dxfId="4" priority="9228">
      <formula>AND(NOT(HasFormula(E5101)),E5101&lt;&gt;"")</formula>
    </cfRule>
    <cfRule type="expression" dxfId="3" priority="9229">
      <formula>AND(NOT(HasFormula(A5099)),A5099&lt;&gt;"")</formula>
    </cfRule>
  </conditionalFormatting>
  <conditionalFormatting sqref="D5103">
    <cfRule type="expression" dxfId="4" priority="9232">
      <formula>AND(NOT(HasFormula(#REF!)),#REF!&lt;&gt;"")</formula>
    </cfRule>
  </conditionalFormatting>
  <conditionalFormatting sqref="E5103">
    <cfRule type="expression" dxfId="4" priority="9233">
      <formula>AND(NOT(HasFormula(#REF!)),#REF!&lt;&gt;"")</formula>
    </cfRule>
  </conditionalFormatting>
  <conditionalFormatting sqref="I5103:L5103">
    <cfRule type="expression" dxfId="4" priority="9234">
      <formula>AND(NOT(HasFormula(#REF!)),#REF!&lt;&gt;"")</formula>
    </cfRule>
    <cfRule type="expression" dxfId="3" priority="9235">
      <formula>AND(NOT(HasFormula(A5103)),A5103&lt;&gt;"")</formula>
    </cfRule>
  </conditionalFormatting>
  <conditionalFormatting sqref="C1589:C1625">
    <cfRule type="timePeriod" dxfId="7" priority="930" timePeriod="yesterday">
      <formula>FLOOR(C1589,1)=TODAY()-1</formula>
    </cfRule>
  </conditionalFormatting>
  <conditionalFormatting sqref="C1962:C1966">
    <cfRule type="timePeriod" dxfId="7" priority="716" timePeriod="yesterday">
      <formula>FLOOR(C1962,1)=TODAY()-1</formula>
    </cfRule>
  </conditionalFormatting>
  <conditionalFormatting sqref="C2043:C2046">
    <cfRule type="timePeriod" dxfId="7" priority="703" timePeriod="yesterday">
      <formula>FLOOR(C2043,1)=TODAY()-1</formula>
    </cfRule>
  </conditionalFormatting>
  <conditionalFormatting sqref="C2053:C2057">
    <cfRule type="timePeriod" dxfId="7" priority="702" timePeriod="yesterday">
      <formula>FLOOR(C2053,1)=TODAY()-1</formula>
    </cfRule>
  </conditionalFormatting>
  <conditionalFormatting sqref="C2058:C2086">
    <cfRule type="timePeriod" dxfId="7" priority="701" timePeriod="yesterday">
      <formula>FLOOR(C2058,1)=TODAY()-1</formula>
    </cfRule>
  </conditionalFormatting>
  <conditionalFormatting sqref="C2220:C2245">
    <cfRule type="timePeriod" dxfId="7" priority="616" timePeriod="yesterday">
      <formula>FLOOR(C2220,1)=TODAY()-1</formula>
    </cfRule>
  </conditionalFormatting>
  <conditionalFormatting sqref="C2246:C2250">
    <cfRule type="timePeriod" dxfId="7" priority="595" timePeriod="yesterday">
      <formula>FLOOR(C2246,1)=TODAY()-1</formula>
    </cfRule>
  </conditionalFormatting>
  <conditionalFormatting sqref="C2265:C2277">
    <cfRule type="timePeriod" dxfId="7" priority="598" timePeriod="yesterday">
      <formula>FLOOR(C2265,1)=TODAY()-1</formula>
    </cfRule>
  </conditionalFormatting>
  <conditionalFormatting sqref="C2306:C2337">
    <cfRule type="timePeriod" dxfId="7" priority="579" timePeriod="yesterday">
      <formula>FLOOR(C2306,1)=TODAY()-1</formula>
    </cfRule>
  </conditionalFormatting>
  <conditionalFormatting sqref="C2338:C2342">
    <cfRule type="timePeriod" dxfId="7" priority="564" timePeriod="yesterday">
      <formula>FLOOR(C2338,1)=TODAY()-1</formula>
    </cfRule>
  </conditionalFormatting>
  <conditionalFormatting sqref="C2343:C2348">
    <cfRule type="timePeriod" dxfId="7" priority="562" timePeriod="yesterday">
      <formula>FLOOR(C2343,1)=TODAY()-1</formula>
    </cfRule>
  </conditionalFormatting>
  <conditionalFormatting sqref="C2349:C2358">
    <cfRule type="timePeriod" dxfId="7" priority="549" timePeriod="yesterday">
      <formula>FLOOR(C2349,1)=TODAY()-1</formula>
    </cfRule>
  </conditionalFormatting>
  <conditionalFormatting sqref="C2359:C2428">
    <cfRule type="timePeriod" dxfId="7" priority="536" timePeriod="yesterday">
      <formula>FLOOR(C2359,1)=TODAY()-1</formula>
    </cfRule>
  </conditionalFormatting>
  <conditionalFormatting sqref="C2576:C2581">
    <cfRule type="timePeriod" dxfId="7" priority="518" timePeriod="yesterday">
      <formula>FLOOR(C2576,1)=TODAY()-1</formula>
    </cfRule>
  </conditionalFormatting>
  <conditionalFormatting sqref="C2706:C2723">
    <cfRule type="timePeriod" dxfId="7" priority="489" timePeriod="yesterday">
      <formula>FLOOR(C2706,1)=TODAY()-1</formula>
    </cfRule>
  </conditionalFormatting>
  <conditionalFormatting sqref="C2724:C2742">
    <cfRule type="timePeriod" dxfId="7" priority="488" timePeriod="yesterday">
      <formula>FLOOR(C2724,1)=TODAY()-1</formula>
    </cfRule>
  </conditionalFormatting>
  <conditionalFormatting sqref="C2743:C2757">
    <cfRule type="timePeriod" dxfId="7" priority="487" timePeriod="yesterday">
      <formula>FLOOR(C2743,1)=TODAY()-1</formula>
    </cfRule>
  </conditionalFormatting>
  <conditionalFormatting sqref="C2758:C2768">
    <cfRule type="timePeriod" dxfId="7" priority="475" timePeriod="yesterday">
      <formula>FLOOR(C2758,1)=TODAY()-1</formula>
    </cfRule>
  </conditionalFormatting>
  <conditionalFormatting sqref="C2769:C2802">
    <cfRule type="timePeriod" dxfId="7" priority="470" timePeriod="yesterday">
      <formula>FLOOR(C2769,1)=TODAY()-1</formula>
    </cfRule>
  </conditionalFormatting>
  <conditionalFormatting sqref="C2803:C2833">
    <cfRule type="timePeriod" dxfId="7" priority="464" timePeriod="yesterday">
      <formula>FLOOR(C2803,1)=TODAY()-1</formula>
    </cfRule>
  </conditionalFormatting>
  <conditionalFormatting sqref="C2834:C2842">
    <cfRule type="timePeriod" dxfId="7" priority="467" timePeriod="yesterday">
      <formula>FLOOR(C2834,1)=TODAY()-1</formula>
    </cfRule>
  </conditionalFormatting>
  <conditionalFormatting sqref="C2949:C2957">
    <cfRule type="timePeriod" dxfId="7" priority="452" timePeriod="yesterday">
      <formula>FLOOR(C2949,1)=TODAY()-1</formula>
    </cfRule>
  </conditionalFormatting>
  <conditionalFormatting sqref="C2958:C2960">
    <cfRule type="timePeriod" dxfId="7" priority="438" timePeriod="yesterday">
      <formula>FLOOR(C2958,1)=TODAY()-1</formula>
    </cfRule>
  </conditionalFormatting>
  <conditionalFormatting sqref="C2961:C2973">
    <cfRule type="timePeriod" dxfId="7" priority="433" timePeriod="yesterday">
      <formula>FLOOR(C2961,1)=TODAY()-1</formula>
    </cfRule>
  </conditionalFormatting>
  <conditionalFormatting sqref="C2974:C2995">
    <cfRule type="timePeriod" dxfId="7" priority="432" timePeriod="yesterday">
      <formula>FLOOR(C2974,1)=TODAY()-1</formula>
    </cfRule>
  </conditionalFormatting>
  <conditionalFormatting sqref="C2997:C3002">
    <cfRule type="timePeriod" dxfId="7" priority="415" timePeriod="yesterday">
      <formula>FLOOR(C2997,1)=TODAY()-1</formula>
    </cfRule>
  </conditionalFormatting>
  <conditionalFormatting sqref="C3003:C3010">
    <cfRule type="timePeriod" dxfId="7" priority="414" timePeriod="yesterday">
      <formula>FLOOR(C3003,1)=TODAY()-1</formula>
    </cfRule>
  </conditionalFormatting>
  <conditionalFormatting sqref="C3011:C3025">
    <cfRule type="timePeriod" dxfId="7" priority="411" timePeriod="yesterday">
      <formula>FLOOR(C3011,1)=TODAY()-1</formula>
    </cfRule>
  </conditionalFormatting>
  <conditionalFormatting sqref="C3026:C3028">
    <cfRule type="timePeriod" dxfId="7" priority="375" timePeriod="yesterday">
      <formula>FLOOR(C3026,1)=TODAY()-1</formula>
    </cfRule>
  </conditionalFormatting>
  <conditionalFormatting sqref="C3029:C3038">
    <cfRule type="timePeriod" dxfId="7" priority="362" timePeriod="yesterday">
      <formula>FLOOR(C3029,1)=TODAY()-1</formula>
    </cfRule>
  </conditionalFormatting>
  <conditionalFormatting sqref="C3039:C3042">
    <cfRule type="timePeriod" dxfId="7" priority="371" timePeriod="yesterday">
      <formula>FLOOR(C3039,1)=TODAY()-1</formula>
    </cfRule>
  </conditionalFormatting>
  <conditionalFormatting sqref="C3043:C3058">
    <cfRule type="timePeriod" dxfId="7" priority="298" timePeriod="yesterday">
      <formula>FLOOR(C3043,1)=TODAY()-1</formula>
    </cfRule>
  </conditionalFormatting>
  <conditionalFormatting sqref="C3059:C3063">
    <cfRule type="timePeriod" dxfId="7" priority="297" timePeriod="yesterday">
      <formula>FLOOR(C3059,1)=TODAY()-1</formula>
    </cfRule>
  </conditionalFormatting>
  <conditionalFormatting sqref="C3064:C3073">
    <cfRule type="timePeriod" dxfId="7" priority="296" timePeriod="yesterday">
      <formula>FLOOR(C3064,1)=TODAY()-1</formula>
    </cfRule>
  </conditionalFormatting>
  <conditionalFormatting sqref="C3074:C3089">
    <cfRule type="timePeriod" dxfId="7" priority="282" timePeriod="yesterday">
      <formula>FLOOR(C3074,1)=TODAY()-1</formula>
    </cfRule>
  </conditionalFormatting>
  <conditionalFormatting sqref="C3090:C3096">
    <cfRule type="timePeriod" dxfId="7" priority="278" timePeriod="yesterday">
      <formula>FLOOR(C3090,1)=TODAY()-1</formula>
    </cfRule>
  </conditionalFormatting>
  <conditionalFormatting sqref="C3097:C3102">
    <cfRule type="timePeriod" dxfId="7" priority="273" timePeriod="yesterday">
      <formula>FLOOR(C3097,1)=TODAY()-1</formula>
    </cfRule>
  </conditionalFormatting>
  <conditionalFormatting sqref="C3184:C3261">
    <cfRule type="timePeriod" dxfId="7" priority="236" timePeriod="yesterday">
      <formula>FLOOR(C3184,1)=TODAY()-1</formula>
    </cfRule>
  </conditionalFormatting>
  <conditionalFormatting sqref="C4067:C4068">
    <cfRule type="timePeriod" dxfId="7" priority="148" timePeriod="yesterday">
      <formula>FLOOR(C4067,1)=TODAY()-1</formula>
    </cfRule>
  </conditionalFormatting>
  <conditionalFormatting sqref="C4139:C4150">
    <cfRule type="timePeriod" dxfId="7" priority="133" timePeriod="yesterday">
      <formula>FLOOR(C4139,1)=TODAY()-1</formula>
    </cfRule>
  </conditionalFormatting>
  <conditionalFormatting sqref="C4151:C4155">
    <cfRule type="timePeriod" dxfId="7" priority="132" timePeriod="yesterday">
      <formula>FLOOR(C4151,1)=TODAY()-1</formula>
    </cfRule>
  </conditionalFormatting>
  <conditionalFormatting sqref="C4156:C4161">
    <cfRule type="timePeriod" dxfId="7" priority="129" timePeriod="yesterday">
      <formula>FLOOR(C4156,1)=TODAY()-1</formula>
    </cfRule>
  </conditionalFormatting>
  <conditionalFormatting sqref="C4162:C4168">
    <cfRule type="timePeriod" dxfId="7" priority="123" timePeriod="yesterday">
      <formula>FLOOR(C4162,1)=TODAY()-1</formula>
    </cfRule>
  </conditionalFormatting>
  <conditionalFormatting sqref="C4169:C4184">
    <cfRule type="timePeriod" dxfId="7" priority="122" timePeriod="yesterday">
      <formula>FLOOR(C4169,1)=TODAY()-1</formula>
    </cfRule>
  </conditionalFormatting>
  <conditionalFormatting sqref="C4185:C4219">
    <cfRule type="timePeriod" dxfId="7" priority="121" timePeriod="yesterday">
      <formula>FLOOR(C4185,1)=TODAY()-1</formula>
    </cfRule>
  </conditionalFormatting>
  <conditionalFormatting sqref="C4220:C4224">
    <cfRule type="timePeriod" dxfId="7" priority="113" timePeriod="yesterday">
      <formula>FLOOR(C4220,1)=TODAY()-1</formula>
    </cfRule>
  </conditionalFormatting>
  <conditionalFormatting sqref="C4225:C4227">
    <cfRule type="timePeriod" dxfId="7" priority="110" timePeriod="yesterday">
      <formula>FLOOR(C4225,1)=TODAY()-1</formula>
    </cfRule>
  </conditionalFormatting>
  <conditionalFormatting sqref="C4228:C4233">
    <cfRule type="timePeriod" dxfId="7" priority="107" timePeriod="yesterday">
      <formula>FLOOR(C4228,1)=TODAY()-1</formula>
    </cfRule>
  </conditionalFormatting>
  <conditionalFormatting sqref="C4234:C4238">
    <cfRule type="timePeriod" dxfId="7" priority="106" timePeriod="yesterday">
      <formula>FLOOR(C4234,1)=TODAY()-1</formula>
    </cfRule>
  </conditionalFormatting>
  <conditionalFormatting sqref="C4239:C4242">
    <cfRule type="timePeriod" dxfId="7" priority="105" timePeriod="yesterday">
      <formula>FLOOR(C4239,1)=TODAY()-1</formula>
    </cfRule>
  </conditionalFormatting>
  <conditionalFormatting sqref="C4243:C4245">
    <cfRule type="timePeriod" dxfId="7" priority="104" timePeriod="yesterday">
      <formula>FLOOR(C4243,1)=TODAY()-1</formula>
    </cfRule>
  </conditionalFormatting>
  <conditionalFormatting sqref="C4744:C4748">
    <cfRule type="timePeriod" dxfId="7" priority="44" timePeriod="yesterday">
      <formula>FLOOR(C4744,1)=TODAY()-1</formula>
    </cfRule>
  </conditionalFormatting>
  <conditionalFormatting sqref="C4749:C4753">
    <cfRule type="timePeriod" dxfId="7" priority="43" timePeriod="yesterday">
      <formula>FLOOR(C4749,1)=TODAY()-1</formula>
    </cfRule>
  </conditionalFormatting>
  <conditionalFormatting sqref="C4754:C4766">
    <cfRule type="timePeriod" dxfId="7" priority="42" timePeriod="yesterday">
      <formula>FLOOR(C4754,1)=TODAY()-1</formula>
    </cfRule>
  </conditionalFormatting>
  <conditionalFormatting sqref="C4767:C4774">
    <cfRule type="timePeriod" dxfId="7" priority="41" timePeriod="yesterday">
      <formula>FLOOR(C4767,1)=TODAY()-1</formula>
    </cfRule>
  </conditionalFormatting>
  <conditionalFormatting sqref="C4775:C4784">
    <cfRule type="timePeriod" dxfId="7" priority="40" timePeriod="yesterday">
      <formula>FLOOR(C4775,1)=TODAY()-1</formula>
    </cfRule>
  </conditionalFormatting>
  <conditionalFormatting sqref="C4879:C4916">
    <cfRule type="timePeriod" dxfId="7" priority="20" timePeriod="yesterday">
      <formula>FLOOR(C4879,1)=TODAY()-1</formula>
    </cfRule>
  </conditionalFormatting>
  <conditionalFormatting sqref="C4917:C4966">
    <cfRule type="containsText" dxfId="1" priority="11" operator="between" text="送货车型9.6米">
      <formula>NOT(ISERROR(SEARCH("送货车型9.6米",C4917)))</formula>
    </cfRule>
  </conditionalFormatting>
  <conditionalFormatting sqref="C4967:C4981">
    <cfRule type="containsText" dxfId="1" priority="10" operator="between" text="送货车型9.6米">
      <formula>NOT(ISERROR(SEARCH("送货车型9.6米",C4967)))</formula>
    </cfRule>
  </conditionalFormatting>
  <conditionalFormatting sqref="C4982:C4992">
    <cfRule type="containsText" dxfId="1" priority="9" operator="between" text="送货车型9.6米">
      <formula>NOT(ISERROR(SEARCH("送货车型9.6米",C4982)))</formula>
    </cfRule>
  </conditionalFormatting>
  <conditionalFormatting sqref="C5087:C5092">
    <cfRule type="timePeriod" dxfId="7" priority="2" timePeriod="yesterday">
      <formula>FLOOR(C5087,1)=TODAY()-1</formula>
    </cfRule>
  </conditionalFormatting>
  <conditionalFormatting sqref="D1401:D1402">
    <cfRule type="expression" dxfId="3" priority="7718">
      <formula>AND(NOT(HasFormula(XEZ1401)),XEZ1401&lt;&gt;"")</formula>
    </cfRule>
    <cfRule type="expression" dxfId="4" priority="7717">
      <formula>AND(NOT(HasFormula(#REF!)),#REF!&lt;&gt;"")</formula>
    </cfRule>
  </conditionalFormatting>
  <conditionalFormatting sqref="D1589:D1597">
    <cfRule type="expression" dxfId="2" priority="929">
      <formula>AND(NOT(_xlfn.ISFORMULA(D1589)),D1589&lt;&gt;"")</formula>
    </cfRule>
    <cfRule type="expression" dxfId="4" priority="931">
      <formula>AND(NOT(HasFormula(XFD1590)),XFD1590&lt;&gt;"")</formula>
    </cfRule>
  </conditionalFormatting>
  <conditionalFormatting sqref="D1598:D1604">
    <cfRule type="expression" dxfId="2" priority="7779">
      <formula>AND(NOT(_xlfn.ISFORMULA(D1598)),D1598&lt;&gt;"")</formula>
    </cfRule>
    <cfRule type="expression" dxfId="4" priority="7780">
      <formula>AND(NOT(HasFormula(#REF!)),#REF!&lt;&gt;"")</formula>
    </cfRule>
  </conditionalFormatting>
  <conditionalFormatting sqref="D1702:D1706">
    <cfRule type="expression" dxfId="4" priority="7802">
      <formula>AND(NOT(HasFormula(#REF!)),#REF!&lt;&gt;"")</formula>
    </cfRule>
  </conditionalFormatting>
  <conditionalFormatting sqref="D1708:D1740">
    <cfRule type="expression" dxfId="4" priority="7808">
      <formula>AND(NOT(HasFormula(#REF!)),#REF!&lt;&gt;"")</formula>
    </cfRule>
  </conditionalFormatting>
  <conditionalFormatting sqref="D1762:D1769">
    <cfRule type="expression" dxfId="4" priority="7814">
      <formula>AND(NOT(HasFormula(#REF!)),#REF!&lt;&gt;"")</formula>
    </cfRule>
  </conditionalFormatting>
  <conditionalFormatting sqref="D1881:D1882">
    <cfRule type="expression" dxfId="4" priority="829">
      <formula>AND(NOT(HasFormula(XFD1882)),XFD1882&lt;&gt;"")</formula>
    </cfRule>
    <cfRule type="expression" dxfId="2" priority="827">
      <formula>AND(NOT(_xlfn.ISFORMULA(D1881)),D1881&lt;&gt;"")</formula>
    </cfRule>
  </conditionalFormatting>
  <conditionalFormatting sqref="D1907:D1918">
    <cfRule type="expression" dxfId="4" priority="7838">
      <formula>AND(NOT(HasFormula(#REF!)),#REF!&lt;&gt;"")</formula>
    </cfRule>
  </conditionalFormatting>
  <conditionalFormatting sqref="D1919:D1924">
    <cfRule type="expression" dxfId="4" priority="787">
      <formula>AND(NOT(HasFormula(XFD1920)),XFD1920&lt;&gt;"")</formula>
    </cfRule>
  </conditionalFormatting>
  <conditionalFormatting sqref="D2053:D2054">
    <cfRule type="expression" dxfId="4" priority="7856">
      <formula>AND(NOT(HasFormula(#REF!)),#REF!&lt;&gt;"")</formula>
    </cfRule>
  </conditionalFormatting>
  <conditionalFormatting sqref="D2056:D2057">
    <cfRule type="expression" dxfId="4" priority="7862">
      <formula>AND(NOT(HasFormula(#REF!)),#REF!&lt;&gt;"")</formula>
    </cfRule>
  </conditionalFormatting>
  <conditionalFormatting sqref="D2058:D2086">
    <cfRule type="expression" dxfId="2" priority="706">
      <formula>AND(NOT(_xlfn.ISFORMULA(D2058)),D2058&lt;&gt;"")</formula>
    </cfRule>
    <cfRule type="expression" dxfId="4" priority="708">
      <formula>AND(NOT(HasFormula(XFD2059)),XFD2059&lt;&gt;"")</formula>
    </cfRule>
  </conditionalFormatting>
  <conditionalFormatting sqref="D2090:D2108">
    <cfRule type="expression" dxfId="4" priority="7879">
      <formula>AND(NOT(HasFormula(#REF!)),#REF!&lt;&gt;"")</formula>
    </cfRule>
  </conditionalFormatting>
  <conditionalFormatting sqref="D2110:D2111">
    <cfRule type="expression" dxfId="4" priority="7885">
      <formula>AND(NOT(HasFormula(XFD2119)),XFD2119&lt;&gt;"")</formula>
    </cfRule>
  </conditionalFormatting>
  <conditionalFormatting sqref="D2112:D2118">
    <cfRule type="expression" dxfId="4" priority="7889">
      <formula>AND(NOT(HasFormula(XFD2129)),XFD2129&lt;&gt;"")</formula>
    </cfRule>
  </conditionalFormatting>
  <conditionalFormatting sqref="D2120:D2126">
    <cfRule type="expression" dxfId="4" priority="7901">
      <formula>AND(NOT(HasFormula(XFD2129)),XFD2129&lt;&gt;"")</formula>
    </cfRule>
  </conditionalFormatting>
  <conditionalFormatting sqref="D2127:D2128">
    <cfRule type="expression" dxfId="4" priority="7907">
      <formula>AND(NOT(HasFormula(#REF!)),#REF!&lt;&gt;"")</formula>
    </cfRule>
  </conditionalFormatting>
  <conditionalFormatting sqref="D2138:D2139">
    <cfRule type="expression" dxfId="4" priority="7921">
      <formula>AND(NOT(HasFormula(#REF!)),#REF!&lt;&gt;"")</formula>
    </cfRule>
  </conditionalFormatting>
  <conditionalFormatting sqref="D2165:D2166">
    <cfRule type="expression" dxfId="4" priority="7927">
      <formula>AND(NOT(HasFormula(#REF!)),#REF!&lt;&gt;"")</formula>
    </cfRule>
  </conditionalFormatting>
  <conditionalFormatting sqref="D2168:D2170">
    <cfRule type="expression" dxfId="4" priority="7962">
      <formula>AND(NOT(HasFormula(#REF!)),#REF!&lt;&gt;"")</formula>
    </cfRule>
  </conditionalFormatting>
  <conditionalFormatting sqref="D2225:D2226">
    <cfRule type="expression" dxfId="4" priority="8045">
      <formula>AND(NOT(HasFormula(XFD2227)),XFD2227&lt;&gt;"")</formula>
    </cfRule>
  </conditionalFormatting>
  <conditionalFormatting sqref="D2234:D2237">
    <cfRule type="expression" dxfId="2" priority="621">
      <formula>AND(NOT(_xlfn.ISFORMULA(D2234)),D2234&lt;&gt;"")</formula>
    </cfRule>
    <cfRule type="expression" dxfId="4" priority="623">
      <formula>AND(NOT(HasFormula(XFD2235)),XFD2235&lt;&gt;"")</formula>
    </cfRule>
  </conditionalFormatting>
  <conditionalFormatting sqref="D2247:D2249">
    <cfRule type="expression" dxfId="4" priority="8057">
      <formula>AND(NOT(HasFormula(XFD2252)),XFD2252&lt;&gt;"")</formula>
    </cfRule>
  </conditionalFormatting>
  <conditionalFormatting sqref="D2270:D2277">
    <cfRule type="expression" dxfId="2" priority="605">
      <formula>AND(NOT(_xlfn.ISFORMULA(D2270)),D2270&lt;&gt;"")</formula>
    </cfRule>
    <cfRule type="expression" dxfId="4" priority="606">
      <formula>AND(NOT(HasFormula(XFD2271)),XFD2271&lt;&gt;"")</formula>
    </cfRule>
  </conditionalFormatting>
  <conditionalFormatting sqref="D2529:D2532">
    <cfRule type="expression" dxfId="4" priority="8167">
      <formula>AND(NOT(HasFormula(XFD2533)),XFD2533&lt;&gt;"")</formula>
    </cfRule>
  </conditionalFormatting>
  <conditionalFormatting sqref="D2537:D2548">
    <cfRule type="expression" dxfId="4" priority="528">
      <formula>AND(NOT(HasFormula(XFD2538)),XFD2538&lt;&gt;"")</formula>
    </cfRule>
  </conditionalFormatting>
  <conditionalFormatting sqref="D2602:D2603">
    <cfRule type="expression" dxfId="4" priority="8189">
      <formula>AND(NOT(HasFormula(XFD2605)),XFD2605&lt;&gt;"")</formula>
    </cfRule>
  </conditionalFormatting>
  <conditionalFormatting sqref="D2725:D2726">
    <cfRule type="expression" dxfId="4" priority="8258">
      <formula>AND(NOT(HasFormula(XFD2727)),XFD2727&lt;&gt;"")</formula>
    </cfRule>
  </conditionalFormatting>
  <conditionalFormatting sqref="D2758:D2761">
    <cfRule type="expression" dxfId="4" priority="478">
      <formula>AND(NOT(HasFormula(XFD2759)),XFD2759&lt;&gt;"")</formula>
    </cfRule>
    <cfRule type="expression" dxfId="2" priority="477">
      <formula>AND(NOT(_xlfn.ISFORMULA(D2758)),D2758&lt;&gt;"")</formula>
    </cfRule>
  </conditionalFormatting>
  <conditionalFormatting sqref="D2768:D2769">
    <cfRule type="expression" dxfId="4" priority="8288">
      <formula>AND(NOT(HasFormula(XFD2770)),XFD2770&lt;&gt;"")</formula>
    </cfRule>
  </conditionalFormatting>
  <conditionalFormatting sqref="D2771:D2772">
    <cfRule type="expression" dxfId="4" priority="8266">
      <formula>AND(NOT(HasFormula(#REF!)),#REF!&lt;&gt;"")</formula>
    </cfRule>
  </conditionalFormatting>
  <conditionalFormatting sqref="D2796:D2797">
    <cfRule type="expression" dxfId="4" priority="8282">
      <formula>AND(NOT(HasFormula(XFD2798)),XFD2798&lt;&gt;"")</formula>
    </cfRule>
  </conditionalFormatting>
  <conditionalFormatting sqref="D2906:D2907">
    <cfRule type="expression" dxfId="4" priority="8374">
      <formula>AND(NOT(HasFormula(XFD2908)),XFD2908&lt;&gt;"")</formula>
    </cfRule>
  </conditionalFormatting>
  <conditionalFormatting sqref="D2924:D2925">
    <cfRule type="expression" dxfId="4" priority="8368">
      <formula>AND(NOT(HasFormula(XFD2926)),XFD2926&lt;&gt;"")</formula>
    </cfRule>
  </conditionalFormatting>
  <conditionalFormatting sqref="D2949:D2953">
    <cfRule type="expression" dxfId="2" priority="451">
      <formula>AND(NOT(_xlfn.ISFORMULA(D2949)),D2949&lt;&gt;"")</formula>
    </cfRule>
    <cfRule type="expression" dxfId="4" priority="453">
      <formula>AND(NOT(HasFormula(XFD2950)),XFD2950&lt;&gt;"")</formula>
    </cfRule>
  </conditionalFormatting>
  <conditionalFormatting sqref="D2958:D2960">
    <cfRule type="expression" dxfId="2" priority="437">
      <formula>AND(NOT(_xlfn.ISFORMULA(D2958)),D2958&lt;&gt;"")</formula>
    </cfRule>
    <cfRule type="expression" dxfId="4" priority="439">
      <formula>AND(NOT(HasFormula(XFD2959)),XFD2959&lt;&gt;"")</formula>
    </cfRule>
  </conditionalFormatting>
  <conditionalFormatting sqref="D2966:D2967">
    <cfRule type="expression" dxfId="4" priority="8428">
      <formula>AND(NOT(HasFormula(XFD2968)),XFD2968&lt;&gt;"")</formula>
    </cfRule>
  </conditionalFormatting>
  <conditionalFormatting sqref="D2974:D2975">
    <cfRule type="expression" dxfId="4" priority="8432">
      <formula>AND(NOT(HasFormula(XFD2976)),XFD2976&lt;&gt;"")</formula>
    </cfRule>
  </conditionalFormatting>
  <conditionalFormatting sqref="D2996:D3002">
    <cfRule type="expression" dxfId="2" priority="420">
      <formula>AND(NOT(_xlfn.ISFORMULA(D2996)),D2996&lt;&gt;"")</formula>
    </cfRule>
  </conditionalFormatting>
  <conditionalFormatting sqref="D3026:D3028">
    <cfRule type="expression" dxfId="2" priority="395">
      <formula>AND(NOT(_xlfn.ISFORMULA(D3026)),D3026&lt;&gt;"")</formula>
    </cfRule>
  </conditionalFormatting>
  <conditionalFormatting sqref="D3026:D3027">
    <cfRule type="expression" dxfId="4" priority="396">
      <formula>AND(NOT(HasFormula(XFD3027)),XFD3027&lt;&gt;"")</formula>
    </cfRule>
  </conditionalFormatting>
  <conditionalFormatting sqref="D3043:D3048">
    <cfRule type="expression" dxfId="2" priority="318">
      <formula>AND(NOT(_xlfn.ISFORMULA(D3043)),D3043&lt;&gt;"")</formula>
    </cfRule>
  </conditionalFormatting>
  <conditionalFormatting sqref="D3049:D3051">
    <cfRule type="expression" dxfId="2" priority="331">
      <formula>AND(NOT(_xlfn.ISFORMULA(D3049)),D3049&lt;&gt;"")</formula>
    </cfRule>
  </conditionalFormatting>
  <conditionalFormatting sqref="D3057:D3058">
    <cfRule type="expression" dxfId="2" priority="8489">
      <formula>AND(NOT(_xlfn.ISFORMULA(D3057)),D3057&lt;&gt;"")</formula>
    </cfRule>
    <cfRule type="expression" dxfId="4" priority="8490">
      <formula>AND(NOT(HasFormula(XFD3059)),XFD3059&lt;&gt;"")</formula>
    </cfRule>
  </conditionalFormatting>
  <conditionalFormatting sqref="D3075:D3077">
    <cfRule type="expression" dxfId="2" priority="287">
      <formula>AND(NOT(_xlfn.ISFORMULA(D3075)),D3075&lt;&gt;"")</formula>
    </cfRule>
    <cfRule type="expression" dxfId="4" priority="288">
      <formula>AND(NOT(HasFormula(XFD3076)),XFD3076&lt;&gt;"")</formula>
    </cfRule>
  </conditionalFormatting>
  <conditionalFormatting sqref="D3078:D3087">
    <cfRule type="expression" dxfId="2" priority="8485">
      <formula>AND(NOT(_xlfn.ISFORMULA(D3078)),D3078&lt;&gt;"")</formula>
    </cfRule>
    <cfRule type="expression" dxfId="4" priority="8486">
      <formula>AND(NOT(HasFormula(XFD3089)),XFD3089&lt;&gt;"")</formula>
    </cfRule>
  </conditionalFormatting>
  <conditionalFormatting sqref="D3141:D3142">
    <cfRule type="expression" dxfId="4" priority="8533">
      <formula>AND(NOT(HasFormula(XFD3143)),XFD3143&lt;&gt;"")</formula>
    </cfRule>
  </conditionalFormatting>
  <conditionalFormatting sqref="D3184:D3227">
    <cfRule type="expression" dxfId="2" priority="238">
      <formula>AND(NOT(_xlfn.ISFORMULA(D3184)),D3184&lt;&gt;"")</formula>
    </cfRule>
  </conditionalFormatting>
  <conditionalFormatting sqref="D3212:D3213">
    <cfRule type="expression" dxfId="4" priority="8573">
      <formula>AND(NOT(HasFormula(XFD3214)),XFD3214&lt;&gt;"")</formula>
    </cfRule>
  </conditionalFormatting>
  <conditionalFormatting sqref="D3284:D3285">
    <cfRule type="expression" dxfId="4" priority="8581">
      <formula>AND(NOT(HasFormula(#REF!)),#REF!&lt;&gt;"")</formula>
    </cfRule>
  </conditionalFormatting>
  <conditionalFormatting sqref="D3322:D3323">
    <cfRule type="expression" dxfId="4" priority="8587">
      <formula>AND(NOT(HasFormula(XFD3324)),XFD3324&lt;&gt;"")</formula>
    </cfRule>
  </conditionalFormatting>
  <conditionalFormatting sqref="D3330:D3331">
    <cfRule type="expression" dxfId="4" priority="8613">
      <formula>AND(NOT(HasFormula(XFD3332)),XFD3332&lt;&gt;"")</formula>
    </cfRule>
  </conditionalFormatting>
  <conditionalFormatting sqref="D3540:D3541">
    <cfRule type="expression" dxfId="4" priority="8777">
      <formula>AND(NOT(HasFormula(XFD3542)),XFD3542&lt;&gt;"")</formula>
    </cfRule>
  </conditionalFormatting>
  <conditionalFormatting sqref="D3569:D3570">
    <cfRule type="expression" dxfId="4" priority="8787">
      <formula>AND(NOT(HasFormula(XFD3572)),XFD3572&lt;&gt;"")</formula>
    </cfRule>
  </conditionalFormatting>
  <conditionalFormatting sqref="D3604:D3605">
    <cfRule type="expression" dxfId="4" priority="8811">
      <formula>AND(NOT(HasFormula(XFD3606)),XFD3606&lt;&gt;"")</formula>
    </cfRule>
  </conditionalFormatting>
  <conditionalFormatting sqref="D3609:D3610">
    <cfRule type="expression" dxfId="4" priority="8831">
      <formula>AND(NOT(HasFormula(XFD3611)),XFD3611&lt;&gt;"")</formula>
    </cfRule>
  </conditionalFormatting>
  <conditionalFormatting sqref="D3617:D3618">
    <cfRule type="expression" dxfId="4" priority="8839">
      <formula>AND(NOT(HasFormula(XFD3619)),XFD3619&lt;&gt;"")</formula>
    </cfRule>
  </conditionalFormatting>
  <conditionalFormatting sqref="D3627:D3628">
    <cfRule type="expression" dxfId="4" priority="8851">
      <formula>AND(NOT(HasFormula(XFD3629)),XFD3629&lt;&gt;"")</formula>
    </cfRule>
  </conditionalFormatting>
  <conditionalFormatting sqref="D3630:D3633">
    <cfRule type="expression" dxfId="4" priority="8857">
      <formula>AND(NOT(HasFormula(XFD3634)),XFD3634&lt;&gt;"")</formula>
    </cfRule>
  </conditionalFormatting>
  <conditionalFormatting sqref="D3673:D3674">
    <cfRule type="expression" dxfId="4" priority="8867">
      <formula>AND(NOT(HasFormula(XFD3679)),XFD3679&lt;&gt;"")</formula>
    </cfRule>
  </conditionalFormatting>
  <conditionalFormatting sqref="D3675:D3678">
    <cfRule type="expression" dxfId="4" priority="8873">
      <formula>AND(NOT(HasFormula(XFD3679)),XFD3679&lt;&gt;"")</formula>
    </cfRule>
  </conditionalFormatting>
  <conditionalFormatting sqref="D3852:D3853">
    <cfRule type="expression" dxfId="4" priority="8947">
      <formula>AND(NOT(HasFormula(XFD3854)),XFD3854&lt;&gt;"")</formula>
    </cfRule>
  </conditionalFormatting>
  <conditionalFormatting sqref="D3876:D3877">
    <cfRule type="expression" dxfId="4" priority="8941">
      <formula>AND(NOT(HasFormula(#REF!)),#REF!&lt;&gt;"")</formula>
    </cfRule>
  </conditionalFormatting>
  <conditionalFormatting sqref="D3911:D3913">
    <cfRule type="expression" dxfId="4" priority="8965">
      <formula>AND(NOT(HasFormula(#REF!)),#REF!&lt;&gt;"")</formula>
    </cfRule>
  </conditionalFormatting>
  <conditionalFormatting sqref="D4087:D4088">
    <cfRule type="expression" dxfId="4" priority="8977">
      <formula>AND(NOT(HasFormula(XFD4089)),XFD4089&lt;&gt;"")</formula>
    </cfRule>
  </conditionalFormatting>
  <conditionalFormatting sqref="D4220:D4224">
    <cfRule type="expression" dxfId="2" priority="114">
      <formula>AND(NOT(_xlfn.ISFORMULA(D4220)),D4220&lt;&gt;"")</formula>
    </cfRule>
    <cfRule type="expression" dxfId="4" priority="116">
      <formula>AND(NOT(HasFormula(XFD4221)),XFD4221&lt;&gt;"")</formula>
    </cfRule>
  </conditionalFormatting>
  <conditionalFormatting sqref="D4633:D4634">
    <cfRule type="expression" dxfId="4" priority="9114">
      <formula>AND(NOT(HasFormula(XFD4635)),XFD4635&lt;&gt;"")</formula>
    </cfRule>
  </conditionalFormatting>
  <conditionalFormatting sqref="D4658:D4659">
    <cfRule type="expression" dxfId="4" priority="9148">
      <formula>AND(NOT(HasFormula(XFD4660)),XFD4660&lt;&gt;"")</formula>
    </cfRule>
  </conditionalFormatting>
  <conditionalFormatting sqref="D4884:D4886">
    <cfRule type="expression" dxfId="2" priority="9170">
      <formula>AND(NOT(_xlfn.ISFORMULA(D4884)),D4884&lt;&gt;"")</formula>
    </cfRule>
    <cfRule type="expression" dxfId="4" priority="9171">
      <formula>AND(NOT(HasFormula(XFD4887)),XFD4887&lt;&gt;"")</formula>
    </cfRule>
  </conditionalFormatting>
  <conditionalFormatting sqref="D4888:D4889">
    <cfRule type="expression" dxfId="2" priority="9177">
      <formula>AND(NOT(_xlfn.ISFORMULA(D4888)),D4888&lt;&gt;"")</formula>
    </cfRule>
    <cfRule type="expression" dxfId="4" priority="9178">
      <formula>AND(NOT(HasFormula(XFD4890)),XFD4890&lt;&gt;"")</formula>
    </cfRule>
  </conditionalFormatting>
  <conditionalFormatting sqref="D5027:D5028">
    <cfRule type="expression" dxfId="4" priority="9220">
      <formula>AND(NOT(HasFormula(XFD5029)),XFD5029&lt;&gt;"")</formula>
    </cfRule>
  </conditionalFormatting>
  <conditionalFormatting sqref="D5097:D5098">
    <cfRule type="expression" dxfId="4" priority="9236">
      <formula>AND(NOT(HasFormula(XFD5100)),XFD5100&lt;&gt;"")</formula>
    </cfRule>
  </conditionalFormatting>
  <conditionalFormatting sqref="E1589:E1597">
    <cfRule type="expression" dxfId="4" priority="939">
      <formula>AND(NOT(HasFormula(A1590)),A1590&lt;&gt;"")</formula>
    </cfRule>
  </conditionalFormatting>
  <conditionalFormatting sqref="E1598:E1604">
    <cfRule type="expression" dxfId="4" priority="7781">
      <formula>AND(NOT(HasFormula(#REF!)),#REF!&lt;&gt;"")</formula>
    </cfRule>
  </conditionalFormatting>
  <conditionalFormatting sqref="E1702:E1706">
    <cfRule type="expression" dxfId="4" priority="7803">
      <formula>AND(NOT(HasFormula(#REF!)),#REF!&lt;&gt;"")</formula>
    </cfRule>
  </conditionalFormatting>
  <conditionalFormatting sqref="E1708:E1740">
    <cfRule type="expression" dxfId="4" priority="7809">
      <formula>AND(NOT(HasFormula(#REF!)),#REF!&lt;&gt;"")</formula>
    </cfRule>
  </conditionalFormatting>
  <conditionalFormatting sqref="E1762:E1769">
    <cfRule type="expression" dxfId="4" priority="7815">
      <formula>AND(NOT(HasFormula(#REF!)),#REF!&lt;&gt;"")</formula>
    </cfRule>
  </conditionalFormatting>
  <conditionalFormatting sqref="E1881:E1882">
    <cfRule type="expression" dxfId="4" priority="837">
      <formula>AND(NOT(HasFormula(A1882)),A1882&lt;&gt;"")</formula>
    </cfRule>
  </conditionalFormatting>
  <conditionalFormatting sqref="E1907:E1918">
    <cfRule type="expression" dxfId="4" priority="7839">
      <formula>AND(NOT(HasFormula(#REF!)),#REF!&lt;&gt;"")</formula>
    </cfRule>
  </conditionalFormatting>
  <conditionalFormatting sqref="E1919:E1924">
    <cfRule type="expression" dxfId="4" priority="795">
      <formula>AND(NOT(HasFormula(A1920)),A1920&lt;&gt;"")</formula>
    </cfRule>
  </conditionalFormatting>
  <conditionalFormatting sqref="E2053:E2054">
    <cfRule type="expression" dxfId="4" priority="7857">
      <formula>AND(NOT(HasFormula(#REF!)),#REF!&lt;&gt;"")</formula>
    </cfRule>
  </conditionalFormatting>
  <conditionalFormatting sqref="E2056:E2057">
    <cfRule type="expression" dxfId="4" priority="7863">
      <formula>AND(NOT(HasFormula(#REF!)),#REF!&lt;&gt;"")</formula>
    </cfRule>
  </conditionalFormatting>
  <conditionalFormatting sqref="E2058:E2086">
    <cfRule type="expression" dxfId="4" priority="714">
      <formula>AND(NOT(HasFormula(A2059)),A2059&lt;&gt;"")</formula>
    </cfRule>
  </conditionalFormatting>
  <conditionalFormatting sqref="E2090:E2108">
    <cfRule type="expression" dxfId="4" priority="7880">
      <formula>AND(NOT(HasFormula(#REF!)),#REF!&lt;&gt;"")</formula>
    </cfRule>
  </conditionalFormatting>
  <conditionalFormatting sqref="E2110:E2111">
    <cfRule type="expression" dxfId="4" priority="7886">
      <formula>AND(NOT(HasFormula(A2119)),A2119&lt;&gt;"")</formula>
    </cfRule>
  </conditionalFormatting>
  <conditionalFormatting sqref="E2112:E2118">
    <cfRule type="expression" dxfId="4" priority="7890">
      <formula>AND(NOT(HasFormula(A2129)),A2129&lt;&gt;"")</formula>
    </cfRule>
  </conditionalFormatting>
  <conditionalFormatting sqref="E2120:E2126">
    <cfRule type="expression" dxfId="4" priority="7902">
      <formula>AND(NOT(HasFormula(A2129)),A2129&lt;&gt;"")</formula>
    </cfRule>
  </conditionalFormatting>
  <conditionalFormatting sqref="E2127:E2128">
    <cfRule type="expression" dxfId="4" priority="7908">
      <formula>AND(NOT(HasFormula(#REF!)),#REF!&lt;&gt;"")</formula>
    </cfRule>
  </conditionalFormatting>
  <conditionalFormatting sqref="E2138:E2139">
    <cfRule type="expression" dxfId="4" priority="7922">
      <formula>AND(NOT(HasFormula(#REF!)),#REF!&lt;&gt;"")</formula>
    </cfRule>
  </conditionalFormatting>
  <conditionalFormatting sqref="E2166:E2167">
    <cfRule type="expression" dxfId="4" priority="7982">
      <formula>AND(NOT(HasFormula(#REF!)),#REF!&lt;&gt;"")</formula>
    </cfRule>
  </conditionalFormatting>
  <conditionalFormatting sqref="E2169:E2170">
    <cfRule type="expression" dxfId="4" priority="7976">
      <formula>AND(NOT(HasFormula(#REF!)),#REF!&lt;&gt;"")</formula>
    </cfRule>
  </conditionalFormatting>
  <conditionalFormatting sqref="E2225:E2226">
    <cfRule type="expression" dxfId="4" priority="8046">
      <formula>AND(NOT(HasFormula(A2227)),A2227&lt;&gt;"")</formula>
    </cfRule>
  </conditionalFormatting>
  <conditionalFormatting sqref="E2234:E2237">
    <cfRule type="expression" dxfId="4" priority="631">
      <formula>AND(NOT(HasFormula(A2235)),A2235&lt;&gt;"")</formula>
    </cfRule>
  </conditionalFormatting>
  <conditionalFormatting sqref="E2247:E2249">
    <cfRule type="expression" dxfId="4" priority="8058">
      <formula>AND(NOT(HasFormula(A2252)),A2252&lt;&gt;"")</formula>
    </cfRule>
  </conditionalFormatting>
  <conditionalFormatting sqref="E2270:E2277">
    <cfRule type="expression" dxfId="4" priority="612">
      <formula>AND(NOT(HasFormula(A2271)),A2271&lt;&gt;"")</formula>
    </cfRule>
  </conditionalFormatting>
  <conditionalFormatting sqref="E2349:E2351">
    <cfRule type="expression" dxfId="4" priority="558">
      <formula>AND(NOT(HasFormula(A2336)),A2336&lt;&gt;"")</formula>
    </cfRule>
  </conditionalFormatting>
  <conditionalFormatting sqref="E2529:E2532">
    <cfRule type="expression" dxfId="4" priority="8168">
      <formula>AND(NOT(HasFormula(A2533)),A2533&lt;&gt;"")</formula>
    </cfRule>
  </conditionalFormatting>
  <conditionalFormatting sqref="E2602:E2603">
    <cfRule type="expression" dxfId="4" priority="8190">
      <formula>AND(NOT(HasFormula(A2605)),A2605&lt;&gt;"")</formula>
    </cfRule>
  </conditionalFormatting>
  <conditionalFormatting sqref="E2725:E2726">
    <cfRule type="expression" dxfId="4" priority="8259">
      <formula>AND(NOT(HasFormula(A2727)),A2727&lt;&gt;"")</formula>
    </cfRule>
  </conditionalFormatting>
  <conditionalFormatting sqref="E2758:E2761">
    <cfRule type="expression" dxfId="4" priority="484">
      <formula>AND(NOT(HasFormula(A2759)),A2759&lt;&gt;"")</formula>
    </cfRule>
  </conditionalFormatting>
  <conditionalFormatting sqref="E2768:E2769">
    <cfRule type="expression" dxfId="4" priority="8289">
      <formula>AND(NOT(HasFormula(A2770)),A2770&lt;&gt;"")</formula>
    </cfRule>
  </conditionalFormatting>
  <conditionalFormatting sqref="E2771:E2772">
    <cfRule type="expression" dxfId="4" priority="8267">
      <formula>AND(NOT(HasFormula(#REF!)),#REF!&lt;&gt;"")</formula>
    </cfRule>
  </conditionalFormatting>
  <conditionalFormatting sqref="E2796:E2797">
    <cfRule type="expression" dxfId="4" priority="8283">
      <formula>AND(NOT(HasFormula(A2798)),A2798&lt;&gt;"")</formula>
    </cfRule>
  </conditionalFormatting>
  <conditionalFormatting sqref="E2906:E2907">
    <cfRule type="expression" dxfId="4" priority="8375">
      <formula>AND(NOT(HasFormula(A2908)),A2908&lt;&gt;"")</formula>
    </cfRule>
  </conditionalFormatting>
  <conditionalFormatting sqref="E2924:E2925">
    <cfRule type="expression" dxfId="4" priority="8369">
      <formula>AND(NOT(HasFormula(A2926)),A2926&lt;&gt;"")</formula>
    </cfRule>
  </conditionalFormatting>
  <conditionalFormatting sqref="E2949:E2953">
    <cfRule type="expression" dxfId="4" priority="461">
      <formula>AND(NOT(HasFormula(A2950)),A2950&lt;&gt;"")</formula>
    </cfRule>
  </conditionalFormatting>
  <conditionalFormatting sqref="E2958:E2960">
    <cfRule type="expression" dxfId="4" priority="445">
      <formula>AND(NOT(HasFormula(A2959)),A2959&lt;&gt;"")</formula>
    </cfRule>
  </conditionalFormatting>
  <conditionalFormatting sqref="E2966:E2967">
    <cfRule type="expression" dxfId="4" priority="8429">
      <formula>AND(NOT(HasFormula(A2968)),A2968&lt;&gt;"")</formula>
    </cfRule>
  </conditionalFormatting>
  <conditionalFormatting sqref="E2974:E2975">
    <cfRule type="expression" dxfId="4" priority="8433">
      <formula>AND(NOT(HasFormula(A2976)),A2976&lt;&gt;"")</formula>
    </cfRule>
  </conditionalFormatting>
  <conditionalFormatting sqref="E3026:E3027">
    <cfRule type="expression" dxfId="4" priority="402">
      <formula>AND(NOT(HasFormula(A3027)),A3027&lt;&gt;"")</formula>
    </cfRule>
  </conditionalFormatting>
  <conditionalFormatting sqref="E3057:E3058">
    <cfRule type="expression" dxfId="3" priority="303">
      <formula>AND(NOT(HasFormula(XFA3057)),XFA3057&lt;&gt;"")</formula>
    </cfRule>
    <cfRule type="expression" dxfId="4" priority="306">
      <formula>AND(NOT(HasFormula(A3059)),A3059&lt;&gt;"")</formula>
    </cfRule>
  </conditionalFormatting>
  <conditionalFormatting sqref="E3075:E3077">
    <cfRule type="expression" dxfId="4" priority="292">
      <formula>AND(NOT(HasFormula(A3076)),A3076&lt;&gt;"")</formula>
    </cfRule>
  </conditionalFormatting>
  <conditionalFormatting sqref="E3078:E3088">
    <cfRule type="expression" dxfId="4" priority="293">
      <formula>AND(NOT(HasFormula(#REF!)),#REF!&lt;&gt;"")</formula>
    </cfRule>
  </conditionalFormatting>
  <conditionalFormatting sqref="E3141:E3142">
    <cfRule type="expression" dxfId="4" priority="8534">
      <formula>AND(NOT(HasFormula(A3143)),A3143&lt;&gt;"")</formula>
    </cfRule>
  </conditionalFormatting>
  <conditionalFormatting sqref="E3212:E3213">
    <cfRule type="expression" dxfId="4" priority="8574">
      <formula>AND(NOT(HasFormula(A3214)),A3214&lt;&gt;"")</formula>
    </cfRule>
  </conditionalFormatting>
  <conditionalFormatting sqref="E3284:E3285">
    <cfRule type="expression" dxfId="4" priority="8582">
      <formula>AND(NOT(HasFormula(#REF!)),#REF!&lt;&gt;"")</formula>
    </cfRule>
  </conditionalFormatting>
  <conditionalFormatting sqref="E3322:E3323">
    <cfRule type="expression" dxfId="4" priority="8588">
      <formula>AND(NOT(HasFormula(A3324)),A3324&lt;&gt;"")</formula>
    </cfRule>
  </conditionalFormatting>
  <conditionalFormatting sqref="E3330:E3331">
    <cfRule type="expression" dxfId="4" priority="8614">
      <formula>AND(NOT(HasFormula(A3332)),A3332&lt;&gt;"")</formula>
    </cfRule>
  </conditionalFormatting>
  <conditionalFormatting sqref="E3540:E3541">
    <cfRule type="expression" dxfId="4" priority="8778">
      <formula>AND(NOT(HasFormula(A3542)),A3542&lt;&gt;"")</formula>
    </cfRule>
  </conditionalFormatting>
  <conditionalFormatting sqref="E3569:E3570">
    <cfRule type="expression" dxfId="4" priority="8788">
      <formula>AND(NOT(HasFormula(A3572)),A3572&lt;&gt;"")</formula>
    </cfRule>
  </conditionalFormatting>
  <conditionalFormatting sqref="E3604:E3605">
    <cfRule type="expression" dxfId="4" priority="8813">
      <formula>AND(NOT(HasFormula(A3606)),A3606&lt;&gt;"")</formula>
    </cfRule>
  </conditionalFormatting>
  <conditionalFormatting sqref="E3609:E3610">
    <cfRule type="expression" dxfId="4" priority="8832">
      <formula>AND(NOT(HasFormula(A3611)),A3611&lt;&gt;"")</formula>
    </cfRule>
  </conditionalFormatting>
  <conditionalFormatting sqref="E3617:E3618">
    <cfRule type="expression" dxfId="4" priority="8840">
      <formula>AND(NOT(HasFormula(A3619)),A3619&lt;&gt;"")</formula>
    </cfRule>
  </conditionalFormatting>
  <conditionalFormatting sqref="E3627:E3628">
    <cfRule type="expression" dxfId="4" priority="8852">
      <formula>AND(NOT(HasFormula(A3629)),A3629&lt;&gt;"")</formula>
    </cfRule>
  </conditionalFormatting>
  <conditionalFormatting sqref="E3630:E3633">
    <cfRule type="expression" dxfId="4" priority="8858">
      <formula>AND(NOT(HasFormula(A3634)),A3634&lt;&gt;"")</formula>
    </cfRule>
  </conditionalFormatting>
  <conditionalFormatting sqref="E3673:E3674">
    <cfRule type="expression" dxfId="4" priority="8868">
      <formula>AND(NOT(HasFormula(A3679)),A3679&lt;&gt;"")</formula>
    </cfRule>
  </conditionalFormatting>
  <conditionalFormatting sqref="E3675:E3678">
    <cfRule type="expression" dxfId="4" priority="8874">
      <formula>AND(NOT(HasFormula(A3679)),A3679&lt;&gt;"")</formula>
    </cfRule>
  </conditionalFormatting>
  <conditionalFormatting sqref="E3852:E3853">
    <cfRule type="expression" dxfId="4" priority="8948">
      <formula>AND(NOT(HasFormula(A3854)),A3854&lt;&gt;"")</formula>
    </cfRule>
  </conditionalFormatting>
  <conditionalFormatting sqref="E3876:E3877">
    <cfRule type="expression" dxfId="4" priority="8942">
      <formula>AND(NOT(HasFormula(#REF!)),#REF!&lt;&gt;"")</formula>
    </cfRule>
  </conditionalFormatting>
  <conditionalFormatting sqref="E3911:E3913">
    <cfRule type="expression" dxfId="4" priority="8966">
      <formula>AND(NOT(HasFormula(#REF!)),#REF!&lt;&gt;"")</formula>
    </cfRule>
  </conditionalFormatting>
  <conditionalFormatting sqref="E4087:E4088">
    <cfRule type="expression" dxfId="4" priority="8978">
      <formula>AND(NOT(HasFormula(A4089)),A4089&lt;&gt;"")</formula>
    </cfRule>
  </conditionalFormatting>
  <conditionalFormatting sqref="E4220:E4224">
    <cfRule type="expression" dxfId="4" priority="120">
      <formula>AND(NOT(HasFormula(A4221)),A4221&lt;&gt;"")</formula>
    </cfRule>
  </conditionalFormatting>
  <conditionalFormatting sqref="E4633:E4634">
    <cfRule type="expression" dxfId="4" priority="9115">
      <formula>AND(NOT(HasFormula(A4635)),A4635&lt;&gt;"")</formula>
    </cfRule>
  </conditionalFormatting>
  <conditionalFormatting sqref="E4658:E4659">
    <cfRule type="expression" dxfId="4" priority="9149">
      <formula>AND(NOT(HasFormula(A4660)),A4660&lt;&gt;"")</formula>
    </cfRule>
  </conditionalFormatting>
  <conditionalFormatting sqref="E4884:E4886">
    <cfRule type="expression" dxfId="4" priority="9172">
      <formula>AND(NOT(HasFormula(A4887)),A4887&lt;&gt;"")</formula>
    </cfRule>
  </conditionalFormatting>
  <conditionalFormatting sqref="E4888:E4889">
    <cfRule type="expression" dxfId="4" priority="9179">
      <formula>AND(NOT(HasFormula(A4890)),A4890&lt;&gt;"")</formula>
    </cfRule>
  </conditionalFormatting>
  <conditionalFormatting sqref="E5027:E5028">
    <cfRule type="expression" dxfId="4" priority="9221">
      <formula>AND(NOT(HasFormula(A5029)),A5029&lt;&gt;"")</formula>
    </cfRule>
  </conditionalFormatting>
  <conditionalFormatting sqref="E5097:E5098">
    <cfRule type="expression" dxfId="4" priority="9237">
      <formula>AND(NOT(HasFormula(A5100)),A5100&lt;&gt;"")</formula>
    </cfRule>
  </conditionalFormatting>
  <conditionalFormatting sqref="F1:F170">
    <cfRule type="containsText" dxfId="6" priority="1978" operator="between" text="12m">
      <formula>NOT(ISERROR(SEARCH("12m",F1)))</formula>
    </cfRule>
    <cfRule type="containsText" dxfId="5" priority="1979" operator="between" text="HRB500E">
      <formula>NOT(ISERROR(SEARCH("HRB500E",F1)))</formula>
    </cfRule>
  </conditionalFormatting>
  <conditionalFormatting sqref="F172:F607">
    <cfRule type="containsText" dxfId="5" priority="1880" operator="between" text="HRB500E">
      <formula>NOT(ISERROR(SEARCH("HRB500E",F172)))</formula>
    </cfRule>
    <cfRule type="containsText" dxfId="6" priority="1879" operator="between" text="12m">
      <formula>NOT(ISERROR(SEARCH("12m",F172)))</formula>
    </cfRule>
  </conditionalFormatting>
  <conditionalFormatting sqref="F1589:F1591">
    <cfRule type="containsText" dxfId="5" priority="934" operator="between" text="HRB500E">
      <formula>NOT(ISERROR(SEARCH("HRB500E",F1589)))</formula>
    </cfRule>
    <cfRule type="containsText" dxfId="6" priority="933" operator="between" text="12m">
      <formula>NOT(ISERROR(SEARCH("12m",F1589)))</formula>
    </cfRule>
  </conditionalFormatting>
  <conditionalFormatting sqref="F1881:F1882">
    <cfRule type="containsText" dxfId="5" priority="832" operator="between" text="HRB500E">
      <formula>NOT(ISERROR(SEARCH("HRB500E",F1881)))</formula>
    </cfRule>
    <cfRule type="containsText" dxfId="6" priority="831" operator="between" text="12m">
      <formula>NOT(ISERROR(SEARCH("12m",F1881)))</formula>
    </cfRule>
  </conditionalFormatting>
  <conditionalFormatting sqref="F1919:F1925">
    <cfRule type="containsText" dxfId="5" priority="790" operator="between" text="HRB500E">
      <formula>NOT(ISERROR(SEARCH("HRB500E",F1919)))</formula>
    </cfRule>
    <cfRule type="containsText" dxfId="6" priority="789" operator="between" text="12m">
      <formula>NOT(ISERROR(SEARCH("12m",F1919)))</formula>
    </cfRule>
  </conditionalFormatting>
  <conditionalFormatting sqref="F2234:F2237">
    <cfRule type="containsText" dxfId="6" priority="625" operator="between" text="12m">
      <formula>NOT(ISERROR(SEARCH("12m",F2234)))</formula>
    </cfRule>
    <cfRule type="containsText" dxfId="5" priority="626" operator="between" text="HRB500E">
      <formula>NOT(ISERROR(SEARCH("HRB500E",F2234)))</formula>
    </cfRule>
  </conditionalFormatting>
  <conditionalFormatting sqref="F2270:F2277">
    <cfRule type="containsText" dxfId="6" priority="608" operator="between" text="12m">
      <formula>NOT(ISERROR(SEARCH("12m",F2270)))</formula>
    </cfRule>
    <cfRule type="containsText" dxfId="5" priority="609" operator="between" text="HRB500E">
      <formula>NOT(ISERROR(SEARCH("HRB500E",F2270)))</formula>
    </cfRule>
  </conditionalFormatting>
  <conditionalFormatting sqref="F2758:F2761">
    <cfRule type="containsText" dxfId="5" priority="481" operator="between" text="HRB500E">
      <formula>NOT(ISERROR(SEARCH("HRB500E",F2758)))</formula>
    </cfRule>
    <cfRule type="containsText" dxfId="6" priority="480" operator="between" text="12m">
      <formula>NOT(ISERROR(SEARCH("12m",F2758)))</formula>
    </cfRule>
  </conditionalFormatting>
  <conditionalFormatting sqref="F2778:F2784">
    <cfRule type="containsText" dxfId="5" priority="474" operator="between" text="HRB500E">
      <formula>NOT(ISERROR(SEARCH("HRB500E",F2778)))</formula>
    </cfRule>
  </conditionalFormatting>
  <conditionalFormatting sqref="F2949:F2953">
    <cfRule type="containsText" dxfId="6" priority="455" operator="between" text="12m">
      <formula>NOT(ISERROR(SEARCH("12m",F2949)))</formula>
    </cfRule>
    <cfRule type="containsText" dxfId="5" priority="456" operator="between" text="HRB500E">
      <formula>NOT(ISERROR(SEARCH("HRB500E",F2949)))</formula>
    </cfRule>
  </conditionalFormatting>
  <conditionalFormatting sqref="F2958:F2960">
    <cfRule type="containsText" dxfId="6" priority="441" operator="between" text="12m">
      <formula>NOT(ISERROR(SEARCH("12m",F2958)))</formula>
    </cfRule>
    <cfRule type="containsText" dxfId="5" priority="442" operator="between" text="HRB500E">
      <formula>NOT(ISERROR(SEARCH("HRB500E",F2958)))</formula>
    </cfRule>
  </conditionalFormatting>
  <conditionalFormatting sqref="F2996:F3002">
    <cfRule type="containsText" dxfId="6" priority="423" operator="between" text="12m">
      <formula>NOT(ISERROR(SEARCH("12m",F2996)))</formula>
    </cfRule>
    <cfRule type="containsText" dxfId="5" priority="424" operator="between" text="HRB500E">
      <formula>NOT(ISERROR(SEARCH("HRB500E",F2996)))</formula>
    </cfRule>
  </conditionalFormatting>
  <conditionalFormatting sqref="F3026:F3028">
    <cfRule type="containsText" dxfId="6" priority="398" operator="between" text="12m">
      <formula>NOT(ISERROR(SEARCH("12m",F3026)))</formula>
    </cfRule>
    <cfRule type="containsText" dxfId="5" priority="399" operator="between" text="HRB500E">
      <formula>NOT(ISERROR(SEARCH("HRB500E",F3026)))</formula>
    </cfRule>
  </conditionalFormatting>
  <conditionalFormatting sqref="F3043:F3048">
    <cfRule type="containsText" dxfId="6" priority="321" operator="between" text="12m">
      <formula>NOT(ISERROR(SEARCH("12m",F3043)))</formula>
    </cfRule>
    <cfRule type="containsText" dxfId="5" priority="322" operator="between" text="HRB500E">
      <formula>NOT(ISERROR(SEARCH("HRB500E",F3043)))</formula>
    </cfRule>
  </conditionalFormatting>
  <conditionalFormatting sqref="F3049:F3051">
    <cfRule type="containsText" dxfId="6" priority="334" operator="between" text="12m">
      <formula>NOT(ISERROR(SEARCH("12m",F3049)))</formula>
    </cfRule>
    <cfRule type="containsText" dxfId="5" priority="335" operator="between" text="HRB500E">
      <formula>NOT(ISERROR(SEARCH("HRB500E",F3049)))</formula>
    </cfRule>
  </conditionalFormatting>
  <conditionalFormatting sqref="F3052:F3056">
    <cfRule type="containsText" dxfId="6" priority="347" operator="between" text="12m">
      <formula>NOT(ISERROR(SEARCH("12m",F3052)))</formula>
    </cfRule>
    <cfRule type="containsText" dxfId="5" priority="348" operator="between" text="HRB500E">
      <formula>NOT(ISERROR(SEARCH("HRB500E",F3052)))</formula>
    </cfRule>
  </conditionalFormatting>
  <conditionalFormatting sqref="F3057:F3058">
    <cfRule type="containsText" dxfId="6" priority="304" operator="between" text="12m">
      <formula>NOT(ISERROR(SEARCH("12m",F3057)))</formula>
    </cfRule>
    <cfRule type="containsText" dxfId="5" priority="305" operator="between" text="HRB500E">
      <formula>NOT(ISERROR(SEARCH("HRB500E",F3057)))</formula>
    </cfRule>
  </conditionalFormatting>
  <conditionalFormatting sqref="F3075:F3088">
    <cfRule type="containsText" dxfId="6" priority="290" operator="between" text="12m">
      <formula>NOT(ISERROR(SEARCH("12m",F3075)))</formula>
    </cfRule>
    <cfRule type="containsText" dxfId="5" priority="291" operator="between" text="HRB500E">
      <formula>NOT(ISERROR(SEARCH("HRB500E",F3075)))</formula>
    </cfRule>
  </conditionalFormatting>
  <conditionalFormatting sqref="F3184:F3227">
    <cfRule type="containsText" dxfId="6" priority="242" operator="between" text="12m">
      <formula>NOT(ISERROR(SEARCH("12m",F3184)))</formula>
    </cfRule>
    <cfRule type="containsText" dxfId="5" priority="243" operator="between" text="HRB500E">
      <formula>NOT(ISERROR(SEARCH("HRB500E",F3184)))</formula>
    </cfRule>
  </conditionalFormatting>
  <conditionalFormatting sqref="F4220:F4224">
    <cfRule type="containsText" dxfId="6" priority="118" operator="between" text="12m">
      <formula>NOT(ISERROR(SEARCH("12m",F4220)))</formula>
    </cfRule>
    <cfRule type="containsText" dxfId="5" priority="119" operator="between" text="HRB500E">
      <formula>NOT(ISERROR(SEARCH("HRB500E",F4220)))</formula>
    </cfRule>
  </conditionalFormatting>
  <conditionalFormatting sqref="F4878:F4907">
    <cfRule type="containsText" dxfId="6" priority="27" operator="between" text="12m">
      <formula>NOT(ISERROR(SEARCH("12m",F4878)))</formula>
    </cfRule>
    <cfRule type="containsText" dxfId="5" priority="28" operator="between" text="HRB500E">
      <formula>NOT(ISERROR(SEARCH("HRB500E",F4878)))</formula>
    </cfRule>
  </conditionalFormatting>
  <conditionalFormatting sqref="H1589:H1604">
    <cfRule type="expression" dxfId="3" priority="936">
      <formula>AND(NOT(HasFormula(XFD1589)),XFD1589&lt;&gt;"")</formula>
    </cfRule>
    <cfRule type="expression" dxfId="4" priority="935">
      <formula>AND(NOT(HasFormula(D1590)),D1590&lt;&gt;"")</formula>
    </cfRule>
  </conditionalFormatting>
  <conditionalFormatting sqref="H1702:H1706">
    <cfRule type="expression" dxfId="4" priority="7800">
      <formula>AND(NOT(HasFormula(#REF!)),#REF!&lt;&gt;"")</formula>
    </cfRule>
    <cfRule type="expression" dxfId="3" priority="7801">
      <formula>AND(NOT(HasFormula(XFD1702)),XFD1702&lt;&gt;"")</formula>
    </cfRule>
  </conditionalFormatting>
  <conditionalFormatting sqref="H1708:H1740">
    <cfRule type="expression" dxfId="4" priority="7806">
      <formula>AND(NOT(HasFormula(#REF!)),#REF!&lt;&gt;"")</formula>
    </cfRule>
    <cfRule type="expression" dxfId="3" priority="7807">
      <formula>AND(NOT(HasFormula(XFD1708)),XFD1708&lt;&gt;"")</formula>
    </cfRule>
  </conditionalFormatting>
  <conditionalFormatting sqref="H1753:H1769">
    <cfRule type="expression" dxfId="3" priority="855">
      <formula>AND(NOT(HasFormula(XFD1753)),XFD1753&lt;&gt;"")</formula>
    </cfRule>
    <cfRule type="expression" dxfId="4" priority="854">
      <formula>AND(NOT(HasFormula(D1754)),D1754&lt;&gt;"")</formula>
    </cfRule>
  </conditionalFormatting>
  <conditionalFormatting sqref="H1881:H1882">
    <cfRule type="expression" dxfId="3" priority="834">
      <formula>AND(NOT(HasFormula(XFD1881)),XFD1881&lt;&gt;"")</formula>
    </cfRule>
    <cfRule type="expression" dxfId="4" priority="833">
      <formula>AND(NOT(HasFormula(D1882)),D1882&lt;&gt;"")</formula>
    </cfRule>
  </conditionalFormatting>
  <conditionalFormatting sqref="H2053:H2054">
    <cfRule type="expression" dxfId="4" priority="7854">
      <formula>AND(NOT(HasFormula(#REF!)),#REF!&lt;&gt;"")</formula>
    </cfRule>
    <cfRule type="expression" dxfId="3" priority="7855">
      <formula>AND(NOT(HasFormula(XFD2053)),XFD2053&lt;&gt;"")</formula>
    </cfRule>
  </conditionalFormatting>
  <conditionalFormatting sqref="H2056:H2057">
    <cfRule type="expression" dxfId="4" priority="7860">
      <formula>AND(NOT(HasFormula(#REF!)),#REF!&lt;&gt;"")</formula>
    </cfRule>
    <cfRule type="expression" dxfId="3" priority="7861">
      <formula>AND(NOT(HasFormula(XFD2056)),XFD2056&lt;&gt;"")</formula>
    </cfRule>
  </conditionalFormatting>
  <conditionalFormatting sqref="H2090:H2108">
    <cfRule type="expression" dxfId="4" priority="7877">
      <formula>AND(NOT(HasFormula(#REF!)),#REF!&lt;&gt;"")</formula>
    </cfRule>
    <cfRule type="expression" dxfId="3" priority="7878">
      <formula>AND(NOT(HasFormula(XFD2090)),XFD2090&lt;&gt;"")</formula>
    </cfRule>
  </conditionalFormatting>
  <conditionalFormatting sqref="H2110:H2111">
    <cfRule type="expression" dxfId="4" priority="7883">
      <formula>AND(NOT(HasFormula(D2119)),D2119&lt;&gt;"")</formula>
    </cfRule>
    <cfRule type="expression" dxfId="3" priority="7884">
      <formula>AND(NOT(HasFormula(XFD2110)),XFD2110&lt;&gt;"")</formula>
    </cfRule>
  </conditionalFormatting>
  <conditionalFormatting sqref="H2112:H2118">
    <cfRule type="expression" dxfId="4" priority="7891">
      <formula>AND(NOT(HasFormula(D2129)),D2129&lt;&gt;"")</formula>
    </cfRule>
    <cfRule type="expression" dxfId="3" priority="7892">
      <formula>AND(NOT(HasFormula(XFD2112)),XFD2112&lt;&gt;"")</formula>
    </cfRule>
  </conditionalFormatting>
  <conditionalFormatting sqref="H2120:H2126">
    <cfRule type="expression" dxfId="4" priority="7903">
      <formula>AND(NOT(HasFormula(D2129)),D2129&lt;&gt;"")</formula>
    </cfRule>
    <cfRule type="expression" dxfId="3" priority="7904">
      <formula>AND(NOT(HasFormula(XFD2120)),XFD2120&lt;&gt;"")</formula>
    </cfRule>
  </conditionalFormatting>
  <conditionalFormatting sqref="H2127:H2128">
    <cfRule type="expression" dxfId="4" priority="7909">
      <formula>AND(NOT(HasFormula(#REF!)),#REF!&lt;&gt;"")</formula>
    </cfRule>
    <cfRule type="expression" dxfId="3" priority="7910">
      <formula>AND(NOT(HasFormula(XFD2127)),XFD2127&lt;&gt;"")</formula>
    </cfRule>
  </conditionalFormatting>
  <conditionalFormatting sqref="H2138:H2139">
    <cfRule type="expression" dxfId="4" priority="7919">
      <formula>AND(NOT(HasFormula(#REF!)),#REF!&lt;&gt;"")</formula>
    </cfRule>
    <cfRule type="expression" dxfId="3" priority="7920">
      <formula>AND(NOT(HasFormula(XFD2138)),XFD2138&lt;&gt;"")</formula>
    </cfRule>
  </conditionalFormatting>
  <conditionalFormatting sqref="H2165:H2166">
    <cfRule type="expression" dxfId="4" priority="7925">
      <formula>AND(NOT(HasFormula(#REF!)),#REF!&lt;&gt;"")</formula>
    </cfRule>
    <cfRule type="expression" dxfId="3" priority="7926">
      <formula>AND(NOT(HasFormula(XFD2165)),XFD2165&lt;&gt;"")</formula>
    </cfRule>
  </conditionalFormatting>
  <conditionalFormatting sqref="H2168:H2173">
    <cfRule type="expression" dxfId="4" priority="7964">
      <formula>AND(NOT(HasFormula(#REF!)),#REF!&lt;&gt;"")</formula>
    </cfRule>
    <cfRule type="expression" dxfId="3" priority="7965">
      <formula>AND(NOT(HasFormula(XFD2168)),XFD2168&lt;&gt;"")</formula>
    </cfRule>
  </conditionalFormatting>
  <conditionalFormatting sqref="H2247:H2249">
    <cfRule type="expression" dxfId="4" priority="8055">
      <formula>AND(NOT(HasFormula(D2252)),D2252&lt;&gt;"")</formula>
    </cfRule>
    <cfRule type="expression" dxfId="3" priority="8056">
      <formula>AND(NOT(HasFormula(XFD2247)),XFD2247&lt;&gt;"")</formula>
    </cfRule>
    <cfRule type="expression" dxfId="4" priority="8067">
      <formula>AND(NOT(HasFormula(D2252)),D2252&lt;&gt;"")</formula>
    </cfRule>
    <cfRule type="expression" dxfId="3" priority="8068">
      <formula>AND(NOT(HasFormula(XFD2247)),XFD2247&lt;&gt;"")</formula>
    </cfRule>
  </conditionalFormatting>
  <conditionalFormatting sqref="H2270:H2277">
    <cfRule type="expression" dxfId="4" priority="602">
      <formula>AND(NOT(HasFormula(D2271)),D2271&lt;&gt;"")</formula>
    </cfRule>
    <cfRule type="expression" dxfId="3" priority="603">
      <formula>AND(NOT(HasFormula(XFD2270)),XFD2270&lt;&gt;"")</formula>
    </cfRule>
  </conditionalFormatting>
  <conditionalFormatting sqref="H2338:H2348">
    <cfRule type="expression" dxfId="3" priority="575">
      <formula>AND(NOT(HasFormula(XFD2338)),XFD2338&lt;&gt;"")</formula>
    </cfRule>
    <cfRule type="expression" dxfId="4" priority="574">
      <formula>AND(NOT(HasFormula(D2325)),D2325&lt;&gt;"")</formula>
    </cfRule>
  </conditionalFormatting>
  <conditionalFormatting sqref="H2349:H2358">
    <cfRule type="expression" dxfId="3" priority="560">
      <formula>AND(NOT(HasFormula(XFD2349)),XFD2349&lt;&gt;"")</formula>
    </cfRule>
    <cfRule type="expression" dxfId="4" priority="559">
      <formula>AND(NOT(HasFormula(D2336)),D2336&lt;&gt;"")</formula>
    </cfRule>
  </conditionalFormatting>
  <conditionalFormatting sqref="H2359:H2437">
    <cfRule type="expression" dxfId="4" priority="546">
      <formula>AND(NOT(HasFormula(D2347)),D2347&lt;&gt;"")</formula>
    </cfRule>
    <cfRule type="expression" dxfId="3" priority="547">
      <formula>AND(NOT(HasFormula(XFD2359)),XFD2359&lt;&gt;"")</formula>
    </cfRule>
  </conditionalFormatting>
  <conditionalFormatting sqref="H2483:H2521">
    <cfRule type="expression" dxfId="3" priority="532">
      <formula>AND(NOT(HasFormula(XFD2483)),XFD2483&lt;&gt;"")</formula>
    </cfRule>
    <cfRule type="expression" dxfId="4" priority="531">
      <formula>AND(NOT(HasFormula(D2484)),D2484&lt;&gt;"")</formula>
    </cfRule>
  </conditionalFormatting>
  <conditionalFormatting sqref="H2529:H2534">
    <cfRule type="expression" dxfId="4" priority="8165">
      <formula>AND(NOT(HasFormula(D2533)),D2533&lt;&gt;"")</formula>
    </cfRule>
    <cfRule type="expression" dxfId="3" priority="8166">
      <formula>AND(NOT(HasFormula(XFD2529)),XFD2529&lt;&gt;"")</formula>
    </cfRule>
  </conditionalFormatting>
  <conditionalFormatting sqref="H2576:H2581">
    <cfRule type="expression" dxfId="3" priority="524">
      <formula>AND(NOT(HasFormula(XFD2576)),XFD2576&lt;&gt;"")</formula>
    </cfRule>
    <cfRule type="expression" dxfId="4" priority="523">
      <formula>AND(NOT(HasFormula(D2577)),D2577&lt;&gt;"")</formula>
    </cfRule>
  </conditionalFormatting>
  <conditionalFormatting sqref="H2602:H2604">
    <cfRule type="expression" dxfId="4" priority="8191">
      <formula>AND(NOT(HasFormula(D2605)),D2605&lt;&gt;"")</formula>
    </cfRule>
    <cfRule type="expression" dxfId="3" priority="8192">
      <formula>AND(NOT(HasFormula(XFD2602)),XFD2602&lt;&gt;"")</formula>
    </cfRule>
  </conditionalFormatting>
  <conditionalFormatting sqref="H2611:H2643">
    <cfRule type="expression" dxfId="4" priority="8195">
      <formula>AND(NOT(HasFormula(#REF!)),#REF!&lt;&gt;"")</formula>
    </cfRule>
    <cfRule type="expression" dxfId="3" priority="8196">
      <formula>AND(NOT(HasFormula(XFD2611)),XFD2611&lt;&gt;"")</formula>
    </cfRule>
  </conditionalFormatting>
  <conditionalFormatting sqref="H2650:H2664">
    <cfRule type="expression" dxfId="4" priority="514">
      <formula>AND(NOT(HasFormula(D2651)),D2651&lt;&gt;"")</formula>
    </cfRule>
    <cfRule type="expression" dxfId="3" priority="515">
      <formula>AND(NOT(HasFormula(XFD2650)),XFD2650&lt;&gt;"")</formula>
    </cfRule>
  </conditionalFormatting>
  <conditionalFormatting sqref="H2758:H2777">
    <cfRule type="expression" dxfId="4" priority="485">
      <formula>AND(NOT(HasFormula(#REF!)),#REF!&lt;&gt;"")</formula>
    </cfRule>
    <cfRule type="expression" dxfId="3" priority="486">
      <formula>AND(NOT(HasFormula(XFD2758)),XFD2758&lt;&gt;"")</formula>
    </cfRule>
  </conditionalFormatting>
  <conditionalFormatting sqref="H2778:H2801">
    <cfRule type="expression" dxfId="4" priority="471">
      <formula>AND(NOT(HasFormula(#REF!)),#REF!&lt;&gt;"")</formula>
    </cfRule>
    <cfRule type="expression" dxfId="3" priority="472">
      <formula>AND(NOT(HasFormula(XFD2778)),XFD2778&lt;&gt;"")</formula>
    </cfRule>
  </conditionalFormatting>
  <conditionalFormatting sqref="H2802:H2842">
    <cfRule type="expression" dxfId="3" priority="466">
      <formula>AND(NOT(HasFormula(XFD2802)),XFD2802&lt;&gt;"")</formula>
    </cfRule>
    <cfRule type="expression" dxfId="4" priority="465">
      <formula>AND(NOT(HasFormula(#REF!)),#REF!&lt;&gt;"")</formula>
    </cfRule>
  </conditionalFormatting>
  <conditionalFormatting sqref="H2851:H2859">
    <cfRule type="expression" dxfId="4" priority="8334">
      <formula>AND(NOT(HasFormula(#REF!)),#REF!&lt;&gt;"")</formula>
    </cfRule>
    <cfRule type="expression" dxfId="3" priority="8335">
      <formula>AND(NOT(HasFormula(XFD2851)),XFD2851&lt;&gt;"")</formula>
    </cfRule>
  </conditionalFormatting>
  <conditionalFormatting sqref="H2906:H2907">
    <cfRule type="expression" dxfId="4" priority="8372">
      <formula>AND(NOT(HasFormula(D2908)),D2908&lt;&gt;"")</formula>
    </cfRule>
    <cfRule type="expression" dxfId="3" priority="8373">
      <formula>AND(NOT(HasFormula(XFD2906)),XFD2906&lt;&gt;"")</formula>
    </cfRule>
  </conditionalFormatting>
  <conditionalFormatting sqref="H2932:H2948">
    <cfRule type="expression" dxfId="4" priority="462">
      <formula>AND(NOT(HasFormula(#REF!)),#REF!&lt;&gt;"")</formula>
    </cfRule>
    <cfRule type="expression" dxfId="3" priority="463">
      <formula>AND(NOT(HasFormula(XFD2932)),XFD2932&lt;&gt;"")</formula>
    </cfRule>
  </conditionalFormatting>
  <conditionalFormatting sqref="H2949:H2957">
    <cfRule type="expression" dxfId="4" priority="446">
      <formula>AND(NOT(HasFormula(#REF!)),#REF!&lt;&gt;"")</formula>
    </cfRule>
    <cfRule type="expression" dxfId="3" priority="447">
      <formula>AND(NOT(HasFormula(XFD2949)),XFD2949&lt;&gt;"")</formula>
    </cfRule>
  </conditionalFormatting>
  <conditionalFormatting sqref="H2958:H2995">
    <cfRule type="expression" dxfId="4" priority="434">
      <formula>AND(NOT(HasFormula(#REF!)),#REF!&lt;&gt;"")</formula>
    </cfRule>
    <cfRule type="expression" dxfId="3" priority="435">
      <formula>AND(NOT(HasFormula(XFD2958)),XFD2958&lt;&gt;"")</formula>
    </cfRule>
  </conditionalFormatting>
  <conditionalFormatting sqref="H2996:H3025">
    <cfRule type="expression" dxfId="4" priority="407">
      <formula>AND(NOT(HasFormula(#REF!)),#REF!&lt;&gt;"")</formula>
    </cfRule>
    <cfRule type="expression" dxfId="3" priority="408">
      <formula>AND(NOT(HasFormula(XFD2996)),XFD2996&lt;&gt;"")</formula>
    </cfRule>
  </conditionalFormatting>
  <conditionalFormatting sqref="H3026:H3032">
    <cfRule type="expression" dxfId="4" priority="367">
      <formula>AND(NOT(HasFormula(#REF!)),#REF!&lt;&gt;"")</formula>
    </cfRule>
    <cfRule type="expression" dxfId="3" priority="368">
      <formula>AND(NOT(HasFormula(XFD3026)),XFD3026&lt;&gt;"")</formula>
    </cfRule>
  </conditionalFormatting>
  <conditionalFormatting sqref="H3033:H3038">
    <cfRule type="expression" dxfId="4" priority="301">
      <formula>AND(NOT(HasFormula(#REF!)),#REF!&lt;&gt;"")</formula>
    </cfRule>
    <cfRule type="expression" dxfId="3" priority="302">
      <formula>AND(NOT(HasFormula(XFD3033)),XFD3033&lt;&gt;"")</formula>
    </cfRule>
  </conditionalFormatting>
  <conditionalFormatting sqref="H3039:H3042">
    <cfRule type="expression" dxfId="4" priority="363">
      <formula>AND(NOT(HasFormula(#REF!)),#REF!&lt;&gt;"")</formula>
    </cfRule>
    <cfRule type="expression" dxfId="3" priority="364">
      <formula>AND(NOT(HasFormula(XFD3039)),XFD3039&lt;&gt;"")</formula>
    </cfRule>
  </conditionalFormatting>
  <conditionalFormatting sqref="H3043:H3054">
    <cfRule type="expression" dxfId="4" priority="299">
      <formula>AND(NOT(HasFormula(#REF!)),#REF!&lt;&gt;"")</formula>
    </cfRule>
    <cfRule type="expression" dxfId="3" priority="300">
      <formula>AND(NOT(HasFormula(XFD3043)),XFD3043&lt;&gt;"")</formula>
    </cfRule>
  </conditionalFormatting>
  <conditionalFormatting sqref="H3055:H3102">
    <cfRule type="expression" dxfId="3" priority="256">
      <formula>AND(NOT(HasFormula(XFD3055)),XFD3055&lt;&gt;"")</formula>
    </cfRule>
    <cfRule type="expression" dxfId="4" priority="255">
      <formula>AND(NOT(HasFormula(#REF!)),#REF!&lt;&gt;"")</formula>
    </cfRule>
  </conditionalFormatting>
  <conditionalFormatting sqref="H3141:H3142">
    <cfRule type="expression" dxfId="4" priority="8531">
      <formula>AND(NOT(HasFormula(D3143)),D3143&lt;&gt;"")</formula>
    </cfRule>
    <cfRule type="expression" dxfId="3" priority="8532">
      <formula>AND(NOT(HasFormula(XFD3141)),XFD3141&lt;&gt;"")</formula>
    </cfRule>
  </conditionalFormatting>
  <conditionalFormatting sqref="H3154:H3183">
    <cfRule type="expression" dxfId="4" priority="8537">
      <formula>AND(NOT(HasFormula(#REF!)),#REF!&lt;&gt;"")</formula>
    </cfRule>
    <cfRule type="expression" dxfId="3" priority="8538">
      <formula>AND(NOT(HasFormula(XFD3154)),XFD3154&lt;&gt;"")</formula>
    </cfRule>
  </conditionalFormatting>
  <conditionalFormatting sqref="H3184:H3261">
    <cfRule type="expression" dxfId="4" priority="234">
      <formula>AND(NOT(HasFormula(#REF!)),#REF!&lt;&gt;"")</formula>
    </cfRule>
    <cfRule type="expression" dxfId="3" priority="235">
      <formula>AND(NOT(HasFormula(XFD3184)),XFD3184&lt;&gt;"")</formula>
    </cfRule>
  </conditionalFormatting>
  <conditionalFormatting sqref="H3284:H3289">
    <cfRule type="expression" dxfId="4" priority="8579">
      <formula>AND(NOT(HasFormula(#REF!)),#REF!&lt;&gt;"")</formula>
    </cfRule>
    <cfRule type="expression" dxfId="3" priority="8580">
      <formula>AND(NOT(HasFormula(XFD3284)),XFD3284&lt;&gt;"")</formula>
    </cfRule>
  </conditionalFormatting>
  <conditionalFormatting sqref="H3290:H3316">
    <cfRule type="expression" dxfId="4" priority="232">
      <formula>AND(NOT(HasFormula(#REF!)),#REF!&lt;&gt;"")</formula>
    </cfRule>
    <cfRule type="expression" dxfId="3" priority="233">
      <formula>AND(NOT(HasFormula(XFD3290)),XFD3290&lt;&gt;"")</formula>
    </cfRule>
  </conditionalFormatting>
  <conditionalFormatting sqref="H3317:H3318">
    <cfRule type="expression" dxfId="4" priority="230">
      <formula>AND(NOT(HasFormula(#REF!)),#REF!&lt;&gt;"")</formula>
    </cfRule>
    <cfRule type="expression" dxfId="3" priority="231">
      <formula>AND(NOT(HasFormula(XFD3317)),XFD3317&lt;&gt;"")</formula>
    </cfRule>
  </conditionalFormatting>
  <conditionalFormatting sqref="H3319:H3329">
    <cfRule type="expression" dxfId="4" priority="228">
      <formula>AND(NOT(HasFormula(#REF!)),#REF!&lt;&gt;"")</formula>
    </cfRule>
    <cfRule type="expression" dxfId="3" priority="229">
      <formula>AND(NOT(HasFormula(XFD3319)),XFD3319&lt;&gt;"")</formula>
    </cfRule>
  </conditionalFormatting>
  <conditionalFormatting sqref="H3330:H3335">
    <cfRule type="expression" dxfId="4" priority="224">
      <formula>AND(NOT(HasFormula(#REF!)),#REF!&lt;&gt;"")</formula>
    </cfRule>
    <cfRule type="expression" dxfId="3" priority="225">
      <formula>AND(NOT(HasFormula(XFD3330)),XFD3330&lt;&gt;"")</formula>
    </cfRule>
  </conditionalFormatting>
  <conditionalFormatting sqref="H3336:H3375">
    <cfRule type="expression" dxfId="4" priority="222">
      <formula>AND(NOT(HasFormula(#REF!)),#REF!&lt;&gt;"")</formula>
    </cfRule>
    <cfRule type="expression" dxfId="3" priority="223">
      <formula>AND(NOT(HasFormula(XFD3336)),XFD3336&lt;&gt;"")</formula>
    </cfRule>
  </conditionalFormatting>
  <conditionalFormatting sqref="H3376:H3408">
    <cfRule type="expression" dxfId="4" priority="210">
      <formula>AND(NOT(HasFormula(#REF!)),#REF!&lt;&gt;"")</formula>
    </cfRule>
    <cfRule type="expression" dxfId="3" priority="211">
      <formula>AND(NOT(HasFormula(XFD3376)),XFD3376&lt;&gt;"")</formula>
    </cfRule>
  </conditionalFormatting>
  <conditionalFormatting sqref="H3489:H3503">
    <cfRule type="expression" dxfId="4" priority="204">
      <formula>AND(NOT(HasFormula(#REF!)),#REF!&lt;&gt;"")</formula>
    </cfRule>
    <cfRule type="expression" dxfId="3" priority="205">
      <formula>AND(NOT(HasFormula(XFD3489)),XFD3489&lt;&gt;"")</formula>
    </cfRule>
  </conditionalFormatting>
  <conditionalFormatting sqref="H3504:H3509">
    <cfRule type="expression" dxfId="4" priority="200">
      <formula>AND(NOT(HasFormula(#REF!)),#REF!&lt;&gt;"")</formula>
    </cfRule>
    <cfRule type="expression" dxfId="3" priority="201">
      <formula>AND(NOT(HasFormula(XFD3504)),XFD3504&lt;&gt;"")</formula>
    </cfRule>
  </conditionalFormatting>
  <conditionalFormatting sqref="H3510:H3527">
    <cfRule type="expression" dxfId="4" priority="198">
      <formula>AND(NOT(HasFormula(#REF!)),#REF!&lt;&gt;"")</formula>
    </cfRule>
    <cfRule type="expression" dxfId="3" priority="199">
      <formula>AND(NOT(HasFormula(XFD3510)),XFD3510&lt;&gt;"")</formula>
    </cfRule>
  </conditionalFormatting>
  <conditionalFormatting sqref="H3540:H3541">
    <cfRule type="expression" dxfId="4" priority="8775">
      <formula>AND(NOT(HasFormula(D3542)),D3542&lt;&gt;"")</formula>
    </cfRule>
    <cfRule type="expression" dxfId="3" priority="8776">
      <formula>AND(NOT(HasFormula(XFD3540)),XFD3540&lt;&gt;"")</formula>
    </cfRule>
  </conditionalFormatting>
  <conditionalFormatting sqref="H3570:H3571">
    <cfRule type="expression" dxfId="3" priority="197">
      <formula>AND(NOT(HasFormula(XFD3570)),XFD3570&lt;&gt;"")</formula>
    </cfRule>
    <cfRule type="expression" dxfId="4" priority="196">
      <formula>AND(NOT(HasFormula(D3573)),D3573&lt;&gt;"")</formula>
    </cfRule>
  </conditionalFormatting>
  <conditionalFormatting sqref="H3572:H3580">
    <cfRule type="expression" dxfId="4" priority="194">
      <formula>AND(NOT(HasFormula(D3573)),D3573&lt;&gt;"")</formula>
    </cfRule>
    <cfRule type="expression" dxfId="3" priority="195">
      <formula>AND(NOT(HasFormula(XFD3572)),XFD3572&lt;&gt;"")</formula>
    </cfRule>
  </conditionalFormatting>
  <conditionalFormatting sqref="H3587:H3588">
    <cfRule type="expression" dxfId="3" priority="181">
      <formula>AND(NOT(HasFormula(XFD3587)),XFD3587&lt;&gt;"")</formula>
    </cfRule>
    <cfRule type="expression" dxfId="4" priority="180">
      <formula>AND(NOT(HasFormula(D3588)),D3588&lt;&gt;"")</formula>
    </cfRule>
  </conditionalFormatting>
  <conditionalFormatting sqref="H3590:H3593">
    <cfRule type="expression" dxfId="3" priority="179">
      <formula>AND(NOT(HasFormula(XFD3590)),XFD3590&lt;&gt;"")</formula>
    </cfRule>
    <cfRule type="expression" dxfId="4" priority="178">
      <formula>AND(NOT(HasFormula(D3591)),D3591&lt;&gt;"")</formula>
    </cfRule>
  </conditionalFormatting>
  <conditionalFormatting sqref="H3596:H3598">
    <cfRule type="expression" dxfId="3" priority="177">
      <formula>AND(NOT(HasFormula(XFD3596)),XFD3596&lt;&gt;"")</formula>
    </cfRule>
    <cfRule type="expression" dxfId="4" priority="176">
      <formula>AND(NOT(HasFormula(D3597)),D3597&lt;&gt;"")</formula>
    </cfRule>
  </conditionalFormatting>
  <conditionalFormatting sqref="H3599:H3602">
    <cfRule type="expression" dxfId="4" priority="192">
      <formula>AND(NOT(HasFormula(D3600)),D3600&lt;&gt;"")</formula>
    </cfRule>
    <cfRule type="expression" dxfId="3" priority="193">
      <formula>AND(NOT(HasFormula(XFD3599)),XFD3599&lt;&gt;"")</formula>
    </cfRule>
  </conditionalFormatting>
  <conditionalFormatting sqref="H3603:H3661">
    <cfRule type="expression" dxfId="3" priority="175">
      <formula>AND(NOT(HasFormula(XFD3603)),XFD3603&lt;&gt;"")</formula>
    </cfRule>
    <cfRule type="expression" dxfId="4" priority="174">
      <formula>AND(NOT(HasFormula(D3604)),D3604&lt;&gt;"")</formula>
    </cfRule>
  </conditionalFormatting>
  <conditionalFormatting sqref="H3669:H3716">
    <cfRule type="expression" dxfId="3" priority="173">
      <formula>AND(NOT(HasFormula(XFD3669)),XFD3669&lt;&gt;"")</formula>
    </cfRule>
    <cfRule type="expression" dxfId="4" priority="172">
      <formula>AND(NOT(HasFormula(D3670)),D3670&lt;&gt;"")</formula>
    </cfRule>
  </conditionalFormatting>
  <conditionalFormatting sqref="H3753:H3781">
    <cfRule type="expression" dxfId="3" priority="171">
      <formula>AND(NOT(HasFormula(XFD3753)),XFD3753&lt;&gt;"")</formula>
    </cfRule>
    <cfRule type="expression" dxfId="4" priority="170">
      <formula>AND(NOT(HasFormula(D3754)),D3754&lt;&gt;"")</formula>
    </cfRule>
  </conditionalFormatting>
  <conditionalFormatting sqref="H3852:H3854">
    <cfRule type="expression" dxfId="4" priority="8945">
      <formula>AND(NOT(HasFormula(D3854)),D3854&lt;&gt;"")</formula>
    </cfRule>
    <cfRule type="expression" dxfId="3" priority="8946">
      <formula>AND(NOT(HasFormula(XFD3852)),XFD3852&lt;&gt;"")</formula>
    </cfRule>
  </conditionalFormatting>
  <conditionalFormatting sqref="H3882:H3997">
    <cfRule type="expression" dxfId="3" priority="162">
      <formula>AND(NOT(HasFormula(XFD3882)),XFD3882&lt;&gt;"")</formula>
    </cfRule>
    <cfRule type="expression" dxfId="4" priority="161">
      <formula>AND(NOT(HasFormula(D3883)),D3883&lt;&gt;"")</formula>
    </cfRule>
  </conditionalFormatting>
  <conditionalFormatting sqref="H4067:H4086">
    <cfRule type="expression" dxfId="4" priority="146">
      <formula>AND(NOT(HasFormula(D4068)),D4068&lt;&gt;"")</formula>
    </cfRule>
    <cfRule type="expression" dxfId="3" priority="147">
      <formula>AND(NOT(HasFormula(XFD4067)),XFD4067&lt;&gt;"")</formula>
    </cfRule>
  </conditionalFormatting>
  <conditionalFormatting sqref="H4087:H4104">
    <cfRule type="expression" dxfId="4" priority="8975">
      <formula>AND(NOT(HasFormula(D4089)),D4089&lt;&gt;"")</formula>
    </cfRule>
    <cfRule type="expression" dxfId="3" priority="8976">
      <formula>AND(NOT(HasFormula(XFD4087)),XFD4087&lt;&gt;"")</formula>
    </cfRule>
  </conditionalFormatting>
  <conditionalFormatting sqref="H4156:H4158">
    <cfRule type="expression" dxfId="3" priority="103">
      <formula>AND(NOT(HasFormula(XFD4156)),XFD4156&lt;&gt;"")</formula>
    </cfRule>
    <cfRule type="expression" dxfId="4" priority="102">
      <formula>AND(NOT(HasFormula(D4157)),D4157&lt;&gt;"")</formula>
    </cfRule>
  </conditionalFormatting>
  <conditionalFormatting sqref="H4162:H4245">
    <cfRule type="expression" dxfId="3" priority="101">
      <formula>AND(NOT(HasFormula(XFD4162)),XFD4162&lt;&gt;"")</formula>
    </cfRule>
    <cfRule type="expression" dxfId="4" priority="100">
      <formula>AND(NOT(HasFormula(D4163)),D4163&lt;&gt;"")</formula>
    </cfRule>
  </conditionalFormatting>
  <conditionalFormatting sqref="H4402:H4403">
    <cfRule type="expression" dxfId="4" priority="98">
      <formula>AND(NOT(HasFormula(#REF!)),#REF!&lt;&gt;"")</formula>
    </cfRule>
    <cfRule type="expression" dxfId="3" priority="99">
      <formula>AND(NOT(HasFormula(XFD4402)),XFD4402&lt;&gt;"")</formula>
    </cfRule>
  </conditionalFormatting>
  <conditionalFormatting sqref="H4404:H4528">
    <cfRule type="expression" dxfId="3" priority="89">
      <formula>AND(NOT(HasFormula(XFD4404)),XFD4404&lt;&gt;"")</formula>
    </cfRule>
    <cfRule type="expression" dxfId="4" priority="88">
      <formula>AND(NOT(HasFormula(#REF!)),#REF!&lt;&gt;"")</formula>
    </cfRule>
  </conditionalFormatting>
  <conditionalFormatting sqref="H4547:H4601">
    <cfRule type="expression" dxfId="3" priority="85">
      <formula>AND(NOT(HasFormula(XFD4547)),XFD4547&lt;&gt;"")</formula>
    </cfRule>
    <cfRule type="expression" dxfId="4" priority="84">
      <formula>AND(NOT(HasFormula(D4548)),D4548&lt;&gt;"")</formula>
    </cfRule>
  </conditionalFormatting>
  <conditionalFormatting sqref="H4726:H4736">
    <cfRule type="expression" dxfId="4" priority="45">
      <formula>AND(NOT(HasFormula(#REF!)),#REF!&lt;&gt;"")</formula>
    </cfRule>
    <cfRule type="expression" dxfId="3" priority="46">
      <formula>AND(NOT(HasFormula(XFD4726)),XFD4726&lt;&gt;"")</formula>
    </cfRule>
  </conditionalFormatting>
  <conditionalFormatting sqref="H4885:H4886">
    <cfRule type="expression" dxfId="4" priority="16">
      <formula>AND(NOT(HasFormula(D4887)),D4887&lt;&gt;"")</formula>
    </cfRule>
    <cfRule type="expression" dxfId="3" priority="17">
      <formula>AND(NOT(HasFormula(XFD4885)),XFD4885&lt;&gt;"")</formula>
    </cfRule>
  </conditionalFormatting>
  <conditionalFormatting sqref="H4888:H4890">
    <cfRule type="expression" dxfId="4" priority="9175">
      <formula>AND(NOT(HasFormula(D4890)),D4890&lt;&gt;"")</formula>
    </cfRule>
    <cfRule type="expression" dxfId="3" priority="9176">
      <formula>AND(NOT(HasFormula(XFD4888)),XFD4888&lt;&gt;"")</formula>
    </cfRule>
  </conditionalFormatting>
  <conditionalFormatting sqref="H4907:H4937">
    <cfRule type="expression" dxfId="4" priority="14">
      <formula>AND(NOT(HasFormula(D4908)),D4908&lt;&gt;"")</formula>
    </cfRule>
    <cfRule type="expression" dxfId="3" priority="15">
      <formula>AND(NOT(HasFormula(XFD4907)),XFD4907&lt;&gt;"")</formula>
    </cfRule>
  </conditionalFormatting>
  <conditionalFormatting sqref="H5027:H5121">
    <cfRule type="expression" dxfId="4" priority="9218">
      <formula>AND(NOT(HasFormula(D5029)),D5029&lt;&gt;"")</formula>
    </cfRule>
    <cfRule type="expression" dxfId="3" priority="9219">
      <formula>AND(NOT(HasFormula(XFD5027)),XFD5027&lt;&gt;"")</formula>
    </cfRule>
  </conditionalFormatting>
  <conditionalFormatting sqref="H1047528:H1048576">
    <cfRule type="expression" dxfId="4" priority="7701">
      <formula>AND(NOT(HasFormula(D1)),D1&lt;&gt;"")</formula>
    </cfRule>
    <cfRule type="expression" dxfId="3" priority="7702">
      <formula>AND(NOT(HasFormula(XFD1047528)),XFD1047528&lt;&gt;"")</formula>
    </cfRule>
  </conditionalFormatting>
  <conditionalFormatting sqref="L880:L881">
    <cfRule type="containsText" dxfId="1" priority="1699" operator="between" text="送货车型9.6米">
      <formula>NOT(ISERROR(SEARCH("送货车型9.6米",L880)))</formula>
    </cfRule>
  </conditionalFormatting>
  <conditionalFormatting sqref="L917:L918">
    <cfRule type="containsText" dxfId="1" priority="1694" operator="between" text="送货车型9.6米">
      <formula>NOT(ISERROR(SEARCH("送货车型9.6米",L917)))</formula>
    </cfRule>
  </conditionalFormatting>
  <conditionalFormatting sqref="L968:L969">
    <cfRule type="containsText" dxfId="1" priority="1599" operator="between" text="送货车型9.6米">
      <formula>NOT(ISERROR(SEARCH("送货车型9.6米",L968)))</formula>
    </cfRule>
  </conditionalFormatting>
  <conditionalFormatting sqref="L1000:L1002">
    <cfRule type="containsText" dxfId="1" priority="1376" operator="between" text="送货车型9.6米">
      <formula>NOT(ISERROR(SEARCH("送货车型9.6米",L1000)))</formula>
    </cfRule>
  </conditionalFormatting>
  <conditionalFormatting sqref="L1069:L1137">
    <cfRule type="containsText" dxfId="1" priority="1188" operator="between" text="送货车型9.6米">
      <formula>NOT(ISERROR(SEARCH("送货车型9.6米",L1069)))</formula>
    </cfRule>
  </conditionalFormatting>
  <conditionalFormatting sqref="M887:M904">
    <cfRule type="containsText" dxfId="1" priority="1709" operator="between" text="送货车型9.6米">
      <formula>NOT(ISERROR(SEARCH("送货车型9.6米",M887)))</formula>
    </cfRule>
  </conditionalFormatting>
  <conditionalFormatting sqref="M1599:M1601">
    <cfRule type="containsText" dxfId="1" priority="927" operator="between" text="送货车型9.6米">
      <formula>NOT(ISERROR(SEARCH("送货车型9.6米",M1599)))</formula>
    </cfRule>
  </conditionalFormatting>
  <conditionalFormatting sqref="M1636:M1637">
    <cfRule type="containsText" dxfId="1" priority="890" operator="between" text="送货车型9.6米">
      <formula>NOT(ISERROR(SEARCH("送货车型9.6米",M1636)))</formula>
    </cfRule>
  </conditionalFormatting>
  <conditionalFormatting sqref="M1638:M1643">
    <cfRule type="containsText" dxfId="1" priority="889" operator="between" text="送货车型9.6米">
      <formula>NOT(ISERROR(SEARCH("送货车型9.6米",M1638)))</formula>
    </cfRule>
  </conditionalFormatting>
  <conditionalFormatting sqref="M1644:M1645">
    <cfRule type="containsText" dxfId="1" priority="888" operator="between" text="送货车型9.6米">
      <formula>NOT(ISERROR(SEARCH("送货车型9.6米",M1644)))</formula>
    </cfRule>
  </conditionalFormatting>
  <conditionalFormatting sqref="M1646:M1649">
    <cfRule type="containsText" dxfId="1" priority="887" operator="between" text="送货车型9.6米">
      <formula>NOT(ISERROR(SEARCH("送货车型9.6米",M1646)))</formula>
    </cfRule>
  </conditionalFormatting>
  <conditionalFormatting sqref="M1665:M1685">
    <cfRule type="containsText" dxfId="1" priority="856" operator="between" text="送货车型9.6米">
      <formula>NOT(ISERROR(SEARCH("送货车型9.6米",M1665)))</formula>
    </cfRule>
  </conditionalFormatting>
  <conditionalFormatting sqref="M1871:M1880">
    <cfRule type="containsText" dxfId="1" priority="824" operator="between" text="送货车型9.6米">
      <formula>NOT(ISERROR(SEARCH("送货车型9.6米",M1871)))</formula>
    </cfRule>
  </conditionalFormatting>
  <conditionalFormatting sqref="M1883:M1899">
    <cfRule type="containsText" dxfId="1" priority="825" operator="between" text="送货车型9.6米">
      <formula>NOT(ISERROR(SEARCH("送货车型9.6米",M1883)))</formula>
    </cfRule>
  </conditionalFormatting>
  <conditionalFormatting sqref="M1908:M1925">
    <cfRule type="containsText" dxfId="1" priority="748" operator="between" text="送货车型9.6米">
      <formula>NOT(ISERROR(SEARCH("送货车型9.6米",M1908)))</formula>
    </cfRule>
  </conditionalFormatting>
  <conditionalFormatting sqref="M1936:M1939">
    <cfRule type="containsText" dxfId="1" priority="717" operator="between" text="送货车型9.6米">
      <formula>NOT(ISERROR(SEARCH("送货车型9.6米",M1936)))</formula>
    </cfRule>
  </conditionalFormatting>
  <conditionalFormatting sqref="M1967:M1986">
    <cfRule type="containsText" dxfId="1" priority="715" operator="between" text="送货车型9.6米">
      <formula>NOT(ISERROR(SEARCH("送货车型9.6米",M1967)))</formula>
    </cfRule>
  </conditionalFormatting>
  <conditionalFormatting sqref="M2234:M2237">
    <cfRule type="containsText" dxfId="1" priority="614" operator="between" text="送货车型9.6米">
      <formula>NOT(ISERROR(SEARCH("送货车型9.6米",M2234)))</formula>
    </cfRule>
  </conditionalFormatting>
  <conditionalFormatting sqref="M2239:M2246">
    <cfRule type="containsText" dxfId="1" priority="613" operator="between" text="送货车型9.6米">
      <formula>NOT(ISERROR(SEARCH("送货车型9.6米",M2239)))</formula>
    </cfRule>
  </conditionalFormatting>
  <conditionalFormatting sqref="M2271:M2277">
    <cfRule type="containsText" dxfId="1" priority="599" operator="between" text="送货车型9.6米">
      <formula>NOT(ISERROR(SEARCH("送货车型9.6米",M2271)))</formula>
    </cfRule>
  </conditionalFormatting>
  <conditionalFormatting sqref="M2300:M2305">
    <cfRule type="containsText" dxfId="1" priority="593" operator="between" text="送货车型9.6米">
      <formula>NOT(ISERROR(SEARCH("送货车型9.6米",M2300)))</formula>
    </cfRule>
  </conditionalFormatting>
  <conditionalFormatting sqref="M2306:M2337">
    <cfRule type="containsText" dxfId="1" priority="576" operator="between" text="送货车型9.6米">
      <formula>NOT(ISERROR(SEARCH("送货车型9.6米",M2306)))</formula>
    </cfRule>
  </conditionalFormatting>
  <conditionalFormatting sqref="M2338:M2342">
    <cfRule type="containsText" dxfId="1" priority="563" operator="between" text="送货车型9.6米">
      <formula>NOT(ISERROR(SEARCH("送货车型9.6米",M2338)))</formula>
    </cfRule>
  </conditionalFormatting>
  <conditionalFormatting sqref="M2343:M2348">
    <cfRule type="containsText" dxfId="1" priority="561" operator="between" text="送货车型9.6米">
      <formula>NOT(ISERROR(SEARCH("送货车型9.6米",M2343)))</formula>
    </cfRule>
  </conditionalFormatting>
  <conditionalFormatting sqref="M2360:M2428">
    <cfRule type="containsText" dxfId="1" priority="533" operator="between" text="送货车型9.6米">
      <formula>NOT(ISERROR(SEARCH("送货车型9.6米",M2360)))</formula>
    </cfRule>
  </conditionalFormatting>
  <conditionalFormatting sqref="M3043:M3048">
    <cfRule type="containsText" dxfId="1" priority="311" operator="between" text="送货车型9.6米">
      <formula>NOT(ISERROR(SEARCH("送货车型9.6米",M3043)))</formula>
    </cfRule>
  </conditionalFormatting>
  <conditionalFormatting sqref="M3052:M3053">
    <cfRule type="containsText" dxfId="1" priority="310" operator="between" text="送货车型9.6米">
      <formula>NOT(ISERROR(SEARCH("送货车型9.6米",M3052)))</formula>
    </cfRule>
  </conditionalFormatting>
  <conditionalFormatting sqref="M3090:M3096">
    <cfRule type="containsText" dxfId="1" priority="279" operator="between" text="送货车型9.6米">
      <formula>NOT(ISERROR(SEARCH("送货车型9.6米",M3090)))</formula>
    </cfRule>
  </conditionalFormatting>
  <conditionalFormatting sqref="M5036:M5041">
    <cfRule type="containsText" dxfId="1" priority="6" operator="between" text="送货车型9.6米">
      <formula>NOT(ISERROR(SEARCH("送货车型9.6米",M5036)))</formula>
    </cfRule>
  </conditionalFormatting>
  <conditionalFormatting sqref="M5042:M5057">
    <cfRule type="containsText" dxfId="1" priority="4" operator="between" text="送货车型9.6米">
      <formula>NOT(ISERROR(SEARCH("送货车型9.6米",M5042)))</formula>
    </cfRule>
  </conditionalFormatting>
  <conditionalFormatting sqref="M5058:M5069">
    <cfRule type="containsText" dxfId="1" priority="3" operator="between" text="送货车型9.6米">
      <formula>NOT(ISERROR(SEARCH("送货车型9.6米",M5058)))</formula>
    </cfRule>
  </conditionalFormatting>
  <conditionalFormatting sqref="M5089:M5092">
    <cfRule type="timePeriod" dxfId="7" priority="1" timePeriod="yesterday">
      <formula>FLOOR(M5089,1)=TODAY()-1</formula>
    </cfRule>
  </conditionalFormatting>
  <conditionalFormatting sqref="N888:N904">
    <cfRule type="containsText" dxfId="1" priority="1721" operator="between" text="送货车型9.6米">
      <formula>NOT(ISERROR(SEARCH("送货车型9.6米",N888)))</formula>
    </cfRule>
  </conditionalFormatting>
  <conditionalFormatting sqref="O955:O996">
    <cfRule type="containsText" dxfId="1" priority="1386" operator="between" text="送货车型9.6米">
      <formula>NOT(ISERROR(SEARCH("送货车型9.6米",O955)))</formula>
    </cfRule>
  </conditionalFormatting>
  <conditionalFormatting sqref="P598:P692">
    <cfRule type="expression" dxfId="2" priority="1872">
      <formula>P598&gt;0</formula>
    </cfRule>
  </conditionalFormatting>
  <conditionalFormatting sqref="P751:P773">
    <cfRule type="expression" dxfId="2" priority="1772">
      <formula>P751&gt;0</formula>
    </cfRule>
  </conditionalFormatting>
  <conditionalFormatting sqref="P812:P1315">
    <cfRule type="expression" dxfId="2" priority="1075">
      <formula>P812&gt;0</formula>
    </cfRule>
  </conditionalFormatting>
  <conditionalFormatting sqref="P1402:P1524">
    <cfRule type="expression" dxfId="2" priority="1073">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5086 C5093:C1048576">
    <cfRule type="timePeriod" dxfId="7" priority="949" timePeriod="yesterday">
      <formula>FLOOR(C1,1)=TODAY()-1</formula>
    </cfRule>
  </conditionalFormatting>
  <conditionalFormatting sqref="D2:E1400 D1403:E1404 D1407:E1418 D1422:E1427 D1429:E1430 D1432:E1433 D1436:E1486 D1488:E1496 E1 I1:L1 H2:L1401 E1401">
    <cfRule type="expression" dxfId="4" priority="1079">
      <formula>AND(NOT(HasFormula(XFD2)),XFD2&lt;&gt;"")</formula>
    </cfRule>
  </conditionalFormatting>
  <conditionalFormatting sqref="E1 I1:L1 H2:L1401 D2:E1400 E1401 D1403:E1404 D1407:E1418 D1422:E1427 D1429:E1430 D1432:E1433 D1436:E1486 D1488:E1496">
    <cfRule type="expression" dxfId="3" priority="1080">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9"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3">
      <formula>AND(NOT(_xlfn.ISFORMULA(D2)),D2&lt;&gt;"")</formula>
    </cfRule>
  </conditionalFormatting>
  <conditionalFormatting sqref="L13:O14">
    <cfRule type="containsText" dxfId="1" priority="1989" operator="between" text="送货车型9.6米">
      <formula>NOT(ISERROR(SEARCH("送货车型9.6米",L13)))</formula>
    </cfRule>
  </conditionalFormatting>
  <conditionalFormatting sqref="L18:O18 L21:O21 L23:O23">
    <cfRule type="containsText" dxfId="1" priority="1988" operator="between" text="送货车型9.6米">
      <formula>NOT(ISERROR(SEARCH("送货车型9.6米",L18)))</formula>
    </cfRule>
  </conditionalFormatting>
  <conditionalFormatting sqref="L27:O28">
    <cfRule type="containsText" dxfId="1" priority="1985" operator="between" text="送货车型9.6米">
      <formula>NOT(ISERROR(SEARCH("送货车型9.6米",L27)))</formula>
    </cfRule>
  </conditionalFormatting>
  <conditionalFormatting sqref="L174:O176">
    <cfRule type="containsText" dxfId="1" priority="1966" operator="between" text="送货车型9.6米">
      <formula>NOT(ISERROR(SEARCH("送货车型9.6米",L174)))</formula>
    </cfRule>
  </conditionalFormatting>
  <conditionalFormatting sqref="L185:O188">
    <cfRule type="containsText" dxfId="1" priority="1963" operator="between" text="送货车型9.6米">
      <formula>NOT(ISERROR(SEARCH("送货车型9.6米",L185)))</formula>
    </cfRule>
  </conditionalFormatting>
  <conditionalFormatting sqref="L200:O201">
    <cfRule type="containsText" dxfId="1" priority="1960" operator="between" text="送货车型9.6米">
      <formula>NOT(ISERROR(SEARCH("送货车型9.6米",L200)))</formula>
    </cfRule>
  </conditionalFormatting>
  <conditionalFormatting sqref="M318:O335">
    <cfRule type="containsText" dxfId="1" priority="1928" operator="between" text="送货车型9.6米">
      <formula>NOT(ISERROR(SEARCH("送货车型9.6米",M318)))</formula>
    </cfRule>
  </conditionalFormatting>
  <conditionalFormatting sqref="M351:O382">
    <cfRule type="containsText" dxfId="1" priority="1893" operator="between" text="送货车型9.6米">
      <formula>NOT(ISERROR(SEARCH("送货车型9.6米",M351)))</formula>
    </cfRule>
  </conditionalFormatting>
  <conditionalFormatting sqref="M391:O397">
    <cfRule type="containsText" dxfId="1" priority="1887"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2" operator="between" text="12m">
      <formula>NOT(ISERROR(SEARCH("12m",F613)))</formula>
    </cfRule>
    <cfRule type="containsText" dxfId="5" priority="1103" operator="between" text="HRB500E">
      <formula>NOT(ISERROR(SEARCH("HRB500E",F613)))</formula>
    </cfRule>
  </conditionalFormatting>
  <conditionalFormatting sqref="M689:O696">
    <cfRule type="containsText" dxfId="1" priority="1868" operator="between" text="送货车型9.6米">
      <formula>NOT(ISERROR(SEARCH("送货车型9.6米",M689)))</formula>
    </cfRule>
  </conditionalFormatting>
  <conditionalFormatting sqref="M700:O717">
    <cfRule type="containsText" dxfId="1" priority="1861" operator="between" text="送货车型9.6米">
      <formula>NOT(ISERROR(SEARCH("送货车型9.6米",M700)))</formula>
    </cfRule>
  </conditionalFormatting>
  <conditionalFormatting sqref="M719:O758">
    <cfRule type="containsText" dxfId="1" priority="1793" operator="between" text="送货车型9.6米">
      <formula>NOT(ISERROR(SEARCH("送货车型9.6米",M719)))</formula>
    </cfRule>
  </conditionalFormatting>
  <conditionalFormatting sqref="M787:O800 O801:O803">
    <cfRule type="containsText" dxfId="1" priority="1785" operator="between" text="送货车型9.6米">
      <formula>NOT(ISERROR(SEARCH("送货车型9.6米",M787)))</formula>
    </cfRule>
  </conditionalFormatting>
  <conditionalFormatting sqref="M801:N802">
    <cfRule type="containsText" dxfId="1" priority="1782" operator="between" text="送货车型9.6米">
      <formula>NOT(ISERROR(SEARCH("送货车型9.6米",M801)))</formula>
    </cfRule>
  </conditionalFormatting>
  <conditionalFormatting sqref="M804:O811">
    <cfRule type="containsText" dxfId="1" priority="1780" operator="between" text="送货车型9.6米">
      <formula>NOT(ISERROR(SEARCH("送货车型9.6米",M804)))</formula>
    </cfRule>
  </conditionalFormatting>
  <conditionalFormatting sqref="M819:O833">
    <cfRule type="containsText" dxfId="1" priority="1762" operator="between" text="送货车型9.6米">
      <formula>NOT(ISERROR(SEARCH("送货车型9.6米",M819)))</formula>
    </cfRule>
  </conditionalFormatting>
  <conditionalFormatting sqref="M845:O855">
    <cfRule type="containsText" dxfId="1" priority="1750" operator="between" text="送货车型9.6米">
      <formula>NOT(ISERROR(SEARCH("送货车型9.6米",M845)))</formula>
    </cfRule>
  </conditionalFormatting>
  <conditionalFormatting sqref="L856:O857">
    <cfRule type="containsText" dxfId="1" priority="1754" operator="between" text="送货车型9.6米">
      <formula>NOT(ISERROR(SEARCH("送货车型9.6米",L856)))</formula>
    </cfRule>
  </conditionalFormatting>
  <conditionalFormatting sqref="M955:N994">
    <cfRule type="containsText" dxfId="1" priority="1686" operator="between" text="送货车型9.6米">
      <formula>NOT(ISERROR(SEARCH("送货车型9.6米",M955)))</formula>
    </cfRule>
  </conditionalFormatting>
  <conditionalFormatting sqref="L995:N996">
    <cfRule type="containsText" dxfId="1" priority="1387" operator="between" text="送货车型9.6米">
      <formula>NOT(ISERROR(SEARCH("送货车型9.6米",L995)))</formula>
    </cfRule>
  </conditionalFormatting>
  <conditionalFormatting sqref="M999:O1019">
    <cfRule type="containsText" dxfId="1" priority="1375" operator="between" text="送货车型9.6米">
      <formula>NOT(ISERROR(SEARCH("送货车型9.6米",M999)))</formula>
    </cfRule>
  </conditionalFormatting>
  <conditionalFormatting sqref="M1024:O1137">
    <cfRule type="containsText" dxfId="1" priority="1100" operator="between" text="送货车型9.6米">
      <formula>NOT(ISERROR(SEARCH("送货车型9.6米",M1024)))</formula>
    </cfRule>
  </conditionalFormatting>
  <conditionalFormatting sqref="L1138:O1503">
    <cfRule type="containsText" dxfId="1" priority="940" operator="between" text="送货车型9.6米">
      <formula>NOT(ISERROR(SEARCH("送货车型9.6米",L1138)))</formula>
    </cfRule>
  </conditionalFormatting>
  <conditionalFormatting sqref="E1402 H1402:L1402">
    <cfRule type="expression" dxfId="4" priority="7719">
      <formula>AND(NOT(HasFormula(#REF!)),#REF!&lt;&gt;"")</formula>
    </cfRule>
    <cfRule type="expression" dxfId="3" priority="7720">
      <formula>AND(NOT(HasFormula(XFA1402)),XFA1402&lt;&gt;"")</formula>
    </cfRule>
  </conditionalFormatting>
  <conditionalFormatting sqref="H1403:L1404 H1407:L1418 E1420 H1420:L1420">
    <cfRule type="expression" dxfId="4" priority="7697">
      <formula>AND(NOT(HasFormula(A1404)),A1404&lt;&gt;"")</formula>
    </cfRule>
    <cfRule type="expression" dxfId="3" priority="7698">
      <formula>AND(NOT(HasFormula(XFA1403)),XFA1403&lt;&gt;"")</formula>
    </cfRule>
  </conditionalFormatting>
  <conditionalFormatting sqref="D1405:E1406">
    <cfRule type="expression" dxfId="4" priority="7723">
      <formula>AND(NOT(HasFormula(XFD1407)),XFD1407&lt;&gt;"")</formula>
    </cfRule>
    <cfRule type="expression" dxfId="3" priority="7724">
      <formula>AND(NOT(HasFormula(XEZ1405)),XEZ1405&lt;&gt;"")</formula>
    </cfRule>
  </conditionalFormatting>
  <conditionalFormatting sqref="H1405:L1406">
    <cfRule type="expression" dxfId="3" priority="7726">
      <formula>AND(NOT(HasFormula(XFD1405)),XFD1405&lt;&gt;"")</formula>
    </cfRule>
    <cfRule type="expression" dxfId="4" priority="7725">
      <formula>AND(NOT(HasFormula(D1407)),D1407&lt;&gt;"")</formula>
    </cfRule>
  </conditionalFormatting>
  <conditionalFormatting sqref="E1421 H1421:L1421">
    <cfRule type="expression" dxfId="3" priority="7676">
      <formula>AND(NOT(HasFormula(XFA1421)),XFA1421&lt;&gt;"")</formula>
    </cfRule>
    <cfRule type="expression" dxfId="4" priority="7675">
      <formula>AND(NOT(HasFormula(A1429)),A1429&lt;&gt;"")</formula>
    </cfRule>
  </conditionalFormatting>
  <conditionalFormatting sqref="H1422:L1427 H1432:L1433">
    <cfRule type="expression" dxfId="3" priority="7670">
      <formula>AND(NOT(HasFormula(XFD1422)),XFD1422&lt;&gt;"")</formula>
    </cfRule>
    <cfRule type="expression" dxfId="4" priority="7669">
      <formula>AND(NOT(HasFormula(D1423)),D1423&lt;&gt;"")</formula>
    </cfRule>
  </conditionalFormatting>
  <conditionalFormatting sqref="D1428:E1428 D1431:E1431">
    <cfRule type="expression" dxfId="3" priority="7682">
      <formula>AND(NOT(HasFormula(XEZ1428)),XEZ1428&lt;&gt;"")</formula>
    </cfRule>
    <cfRule type="expression" dxfId="4" priority="7681">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122:H1047527">
    <cfRule type="expression" dxfId="4" priority="7663">
      <formula>AND(NOT(HasFormula(D1430)),D1430&lt;&gt;"")</formula>
    </cfRule>
    <cfRule type="expression" dxfId="3" priority="7664">
      <formula>AND(NOT(HasFormula(XFD1429)),XFD1429&lt;&gt;"")</formula>
    </cfRule>
  </conditionalFormatting>
  <conditionalFormatting sqref="D1434:E1435">
    <cfRule type="expression" dxfId="3" priority="7672">
      <formula>AND(NOT(HasFormula(XEZ1434)),XEZ1434&lt;&gt;"")</formula>
    </cfRule>
    <cfRule type="expression" dxfId="4" priority="7671">
      <formula>AND(NOT(HasFormula(XFD1421)),XFD1421&lt;&gt;"")</formula>
    </cfRule>
  </conditionalFormatting>
  <conditionalFormatting sqref="H1434:L1435">
    <cfRule type="expression" dxfId="4" priority="7685">
      <formula>AND(NOT(HasFormula(D1429)),D1429&lt;&gt;"")</formula>
    </cfRule>
    <cfRule type="expression" dxfId="3" priority="7686">
      <formula>AND(NOT(HasFormula(XFD1434)),XFD1434&lt;&gt;"")</formula>
    </cfRule>
  </conditionalFormatting>
  <conditionalFormatting sqref="D1498:E1501">
    <cfRule type="expression" dxfId="4" priority="945">
      <formula>AND(NOT(HasFormula(XFD1499)),XFD1499&lt;&gt;"")</formula>
    </cfRule>
    <cfRule type="expression" dxfId="3" priority="947">
      <formula>AND(NOT(HasFormula(XEZ1498)),XEZ1498&lt;&gt;"")</formula>
    </cfRule>
  </conditionalFormatting>
  <conditionalFormatting sqref="H1498:L1501">
    <cfRule type="expression" dxfId="4" priority="957">
      <formula>AND(NOT(HasFormula(D1499)),D1499&lt;&gt;"")</formula>
    </cfRule>
    <cfRule type="expression" dxfId="3" priority="959">
      <formula>AND(NOT(HasFormula(XFD1498)),XFD1498&lt;&gt;"")</formula>
    </cfRule>
  </conditionalFormatting>
  <conditionalFormatting sqref="H1502:L1524">
    <cfRule type="expression" dxfId="3" priority="7744">
      <formula>AND(NOT(HasFormula(XFD1502)),XFD1502&lt;&gt;"")</formula>
    </cfRule>
    <cfRule type="expression" dxfId="4" priority="7743">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1">
    <cfRule type="expression" dxfId="3" priority="1005">
      <formula>AND(NOT(HasFormula(XEZ1504)),XEZ1504&lt;&gt;"")</formula>
    </cfRule>
  </conditionalFormatting>
  <conditionalFormatting sqref="D1506:E1512">
    <cfRule type="expression" dxfId="4" priority="998">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5096 D5100:D5102 D5104:D1047521">
    <cfRule type="expression" dxfId="4" priority="988">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5088 L5089:L5092 N5089:O5092 L5093:O1048576">
    <cfRule type="containsText" dxfId="1" priority="942"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5096 E5100:E5102 E5104:E1047521">
    <cfRule type="expression" dxfId="4" priority="7762">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5096 I5100:L5102 I5104:L1047527">
    <cfRule type="expression" dxfId="4" priority="7759">
      <formula>AND(NOT(HasFormula(E1565)),E1565&lt;&gt;"")</formula>
    </cfRule>
    <cfRule type="expression" dxfId="3" priority="7760">
      <formula>AND(NOT(HasFormula(A1564)),A1564&lt;&gt;"")</formula>
    </cfRule>
  </conditionalFormatting>
  <conditionalFormatting sqref="D1589:E1604">
    <cfRule type="expression" dxfId="3" priority="932">
      <formula>AND(NOT(HasFormula(XEZ1589)),XEZ1589&lt;&gt;"")</formula>
    </cfRule>
  </conditionalFormatting>
  <conditionalFormatting sqref="I1589:L1604">
    <cfRule type="expression" dxfId="3" priority="938">
      <formula>AND(NOT(HasFormula(A1589)),A1589&lt;&gt;"")</formula>
    </cfRule>
    <cfRule type="expression" dxfId="4" priority="937">
      <formula>AND(NOT(HasFormula(E1590)),E1590&lt;&gt;"")</formula>
    </cfRule>
  </conditionalFormatting>
  <conditionalFormatting sqref="L1589:O1598 L1599:L1604 O1599:O1625">
    <cfRule type="containsText" dxfId="1" priority="928" operator="between" text="送货车型9.6米">
      <formula>NOT(ISERROR(SEARCH("送货车型9.6米",L1589)))</formula>
    </cfRule>
  </conditionalFormatting>
  <conditionalFormatting sqref="D1625 D1629">
    <cfRule type="expression" dxfId="4" priority="7790">
      <formula>AND(NOT(HasFormula(#REF!)),#REF!&lt;&gt;"")</formula>
    </cfRule>
  </conditionalFormatting>
  <conditionalFormatting sqref="E1625 E1629">
    <cfRule type="expression" dxfId="4" priority="7791">
      <formula>AND(NOT(HasFormula(#REF!)),#REF!&lt;&gt;"")</formula>
    </cfRule>
  </conditionalFormatting>
  <conditionalFormatting sqref="H1625 H1629">
    <cfRule type="expression" dxfId="4" priority="7788">
      <formula>AND(NOT(HasFormula(#REF!)),#REF!&lt;&gt;"")</formula>
    </cfRule>
    <cfRule type="expression" dxfId="3" priority="7789">
      <formula>AND(NOT(HasFormula(XFD1625)),XFD1625&lt;&gt;"")</formula>
    </cfRule>
  </conditionalFormatting>
  <conditionalFormatting sqref="I1625:L1625 I1629:L1629">
    <cfRule type="expression" dxfId="4" priority="7792">
      <formula>AND(NOT(HasFormula(#REF!)),#REF!&lt;&gt;"")</formula>
    </cfRule>
    <cfRule type="expression" dxfId="3" priority="7793">
      <formula>AND(NOT(HasFormula(A1625)),A1625&lt;&gt;"")</formula>
    </cfRule>
  </conditionalFormatting>
  <conditionalFormatting sqref="D1630:D1649 D1651:D1676 D1686:D1700">
    <cfRule type="expression" dxfId="4" priority="7796">
      <formula>AND(NOT(HasFormula(#REF!)),#REF!&lt;&gt;"")</formula>
    </cfRule>
  </conditionalFormatting>
  <conditionalFormatting sqref="E1630:E1649 E1651:E1676 E1686:E1700">
    <cfRule type="expression" dxfId="4" priority="7797">
      <formula>AND(NOT(HasFormula(#REF!)),#REF!&lt;&gt;"")</formula>
    </cfRule>
  </conditionalFormatting>
  <conditionalFormatting sqref="H1630:H1649 H1651:H1700">
    <cfRule type="expression" dxfId="4" priority="7794">
      <formula>AND(NOT(HasFormula(#REF!)),#REF!&lt;&gt;"")</formula>
    </cfRule>
    <cfRule type="expression" dxfId="3" priority="7795">
      <formula>AND(NOT(HasFormula(XFD1630)),XFD1630&lt;&gt;"")</formula>
    </cfRule>
  </conditionalFormatting>
  <conditionalFormatting sqref="I1630:L1649 I1651:L1676 I1686:L1700">
    <cfRule type="expression" dxfId="4" priority="7798">
      <formula>AND(NOT(HasFormula(#REF!)),#REF!&lt;&gt;"")</formula>
    </cfRule>
    <cfRule type="expression" dxfId="3" priority="7799">
      <formula>AND(NOT(HasFormula(A1630)),A1630&lt;&gt;"")</formula>
    </cfRule>
  </conditionalFormatting>
  <conditionalFormatting sqref="M1635:O1635 O1636:O1649 O1651:O1664 O1686:O1700">
    <cfRule type="containsText" dxfId="1" priority="891" operator="between" text="送货车型9.6米">
      <formula>NOT(ISERROR(SEARCH("送货车型9.6米",M1635)))</formula>
    </cfRule>
  </conditionalFormatting>
  <conditionalFormatting sqref="I1702:L1706">
    <cfRule type="expression" dxfId="4" priority="7804">
      <formula>AND(NOT(HasFormula(#REF!)),#REF!&lt;&gt;"")</formula>
    </cfRule>
    <cfRule type="expression" dxfId="3" priority="7805">
      <formula>AND(NOT(HasFormula(A1702)),A1702&lt;&gt;"")</formula>
    </cfRule>
  </conditionalFormatting>
  <conditionalFormatting sqref="I1708:L1740">
    <cfRule type="expression" dxfId="4" priority="7810">
      <formula>AND(NOT(HasFormula(#REF!)),#REF!&lt;&gt;"")</formula>
    </cfRule>
    <cfRule type="expression" dxfId="3" priority="7811">
      <formula>AND(NOT(HasFormula(A1708)),A1708&lt;&gt;"")</formula>
    </cfRule>
  </conditionalFormatting>
  <conditionalFormatting sqref="D1758 D1761">
    <cfRule type="expression" dxfId="4" priority="7820">
      <formula>AND(NOT(HasFormula(#REF!)),#REF!&lt;&gt;"")</formula>
    </cfRule>
  </conditionalFormatting>
  <conditionalFormatting sqref="E1758 E1761">
    <cfRule type="expression" dxfId="4" priority="7821">
      <formula>AND(NOT(HasFormula(#REF!)),#REF!&lt;&gt;"")</formula>
    </cfRule>
  </conditionalFormatting>
  <conditionalFormatting sqref="I1758:L1758 I1761:L1761 L1762:L1769">
    <cfRule type="expression" dxfId="4" priority="7822">
      <formula>AND(NOT(HasFormula(#REF!)),#REF!&lt;&gt;"")</formula>
    </cfRule>
    <cfRule type="expression" dxfId="3" priority="7823">
      <formula>AND(NOT(HasFormula(A1758)),A1758&lt;&gt;"")</formula>
    </cfRule>
  </conditionalFormatting>
  <conditionalFormatting sqref="I1762:K1769">
    <cfRule type="expression" dxfId="4" priority="7816">
      <formula>AND(NOT(HasFormula(#REF!)),#REF!&lt;&gt;"")</formula>
    </cfRule>
    <cfRule type="expression" dxfId="3" priority="7817">
      <formula>AND(NOT(HasFormula(A1762)),A1762&lt;&gt;"")</formula>
    </cfRule>
  </conditionalFormatting>
  <conditionalFormatting sqref="D1881:E1882">
    <cfRule type="expression" dxfId="3" priority="830">
      <formula>AND(NOT(HasFormula(XEZ1881)),XEZ1881&lt;&gt;"")</formula>
    </cfRule>
  </conditionalFormatting>
  <conditionalFormatting sqref="I1881:L1882">
    <cfRule type="expression" dxfId="3" priority="836">
      <formula>AND(NOT(HasFormula(A1881)),A1881&lt;&gt;"")</formula>
    </cfRule>
    <cfRule type="expression" dxfId="4" priority="835">
      <formula>AND(NOT(HasFormula(E1882)),E1882&lt;&gt;"")</formula>
    </cfRule>
  </conditionalFormatting>
  <conditionalFormatting sqref="L1881:O1882">
    <cfRule type="containsText" dxfId="1" priority="826" operator="between" text="送货车型9.6米">
      <formula>NOT(ISERROR(SEARCH("送货车型9.6米",L1881)))</formula>
    </cfRule>
  </conditionalFormatting>
  <conditionalFormatting sqref="C1908:C1935 C1940:C1961">
    <cfRule type="timePeriod" dxfId="7" priority="782" timePeriod="yesterday">
      <formula>FLOOR(C1908,1)=TODAY()-1</formula>
    </cfRule>
  </conditionalFormatting>
  <conditionalFormatting sqref="L1908 N1908:O1908">
    <cfRule type="containsText" dxfId="1" priority="759" operator="between" text="送货车型9.6米">
      <formula>NOT(ISERROR(SEARCH("送货车型9.6米",L1908)))</formula>
    </cfRule>
  </conditionalFormatting>
  <conditionalFormatting sqref="L1909 N1909:O1909">
    <cfRule type="containsText" dxfId="1" priority="758" operator="between" text="送货车型9.6米">
      <formula>NOT(ISERROR(SEARCH("送货车型9.6米",L1909)))</formula>
    </cfRule>
  </conditionalFormatting>
  <conditionalFormatting sqref="L1910 N1910:O1910">
    <cfRule type="containsText" dxfId="1" priority="757" operator="between" text="送货车型9.6米">
      <formula>NOT(ISERROR(SEARCH("送货车型9.6米",L1910)))</formula>
    </cfRule>
  </conditionalFormatting>
  <conditionalFormatting sqref="L1911 N1911:O1911">
    <cfRule type="containsText" dxfId="1" priority="756" operator="between" text="送货车型9.6米">
      <formula>NOT(ISERROR(SEARCH("送货车型9.6米",L1911)))</formula>
    </cfRule>
  </conditionalFormatting>
  <conditionalFormatting sqref="L1912 N1912:O1912">
    <cfRule type="containsText" dxfId="1" priority="755" operator="between" text="送货车型9.6米">
      <formula>NOT(ISERROR(SEARCH("送货车型9.6米",L1912)))</formula>
    </cfRule>
  </conditionalFormatting>
  <conditionalFormatting sqref="L1913 N1913:O1913">
    <cfRule type="containsText" dxfId="1" priority="754" operator="between" text="送货车型9.6米">
      <formula>NOT(ISERROR(SEARCH("送货车型9.6米",L1913)))</formula>
    </cfRule>
  </conditionalFormatting>
  <conditionalFormatting sqref="L1914 N1914:O1914">
    <cfRule type="containsText" dxfId="1" priority="753" operator="between" text="送货车型9.6米">
      <formula>NOT(ISERROR(SEARCH("送货车型9.6米",L1914)))</formula>
    </cfRule>
  </conditionalFormatting>
  <conditionalFormatting sqref="L1915 N1915:O1915">
    <cfRule type="containsText" dxfId="1" priority="752" operator="between" text="送货车型9.6米">
      <formula>NOT(ISERROR(SEARCH("送货车型9.6米",L1915)))</formula>
    </cfRule>
  </conditionalFormatting>
  <conditionalFormatting sqref="L1916 N1916:O1916">
    <cfRule type="containsText" dxfId="1" priority="751" operator="between" text="送货车型9.6米">
      <formula>NOT(ISERROR(SEARCH("送货车型9.6米",L1916)))</formula>
    </cfRule>
  </conditionalFormatting>
  <conditionalFormatting sqref="L1917 N1917:O1917">
    <cfRule type="containsText" dxfId="1" priority="750" operator="between" text="送货车型9.6米">
      <formula>NOT(ISERROR(SEARCH("送货车型9.6米",L1917)))</formula>
    </cfRule>
  </conditionalFormatting>
  <conditionalFormatting sqref="L1918 N1918:O1918">
    <cfRule type="containsText" dxfId="1" priority="749" operator="between" text="送货车型9.6米">
      <formula>NOT(ISERROR(SEARCH("送货车型9.6米",L1918)))</formula>
    </cfRule>
  </conditionalFormatting>
  <conditionalFormatting sqref="D1919:D1935 D1940:D1961">
    <cfRule type="expression" dxfId="2" priority="785">
      <formula>AND(NOT(_xlfn.ISFORMULA(D1919)),D1919&lt;&gt;"")</formula>
    </cfRule>
  </conditionalFormatting>
  <conditionalFormatting sqref="D1919:E1935 D1940:E1961">
    <cfRule type="expression" dxfId="3" priority="788">
      <formula>AND(NOT(HasFormula(XEZ1919)),XEZ1919&lt;&gt;"")</formula>
    </cfRule>
  </conditionalFormatting>
  <conditionalFormatting sqref="J1919:L1921 I1922:L1924">
    <cfRule type="expression" dxfId="3" priority="794">
      <formula>AND(NOT(HasFormula(A1919)),A1919&lt;&gt;"")</formula>
    </cfRule>
    <cfRule type="expression" dxfId="4" priority="793">
      <formula>AND(NOT(HasFormula(E1920)),E1920&lt;&gt;"")</formula>
    </cfRule>
  </conditionalFormatting>
  <conditionalFormatting sqref="L1919:L1961 N1919:O1935 O1936:O1986 N1940:N1966">
    <cfRule type="containsText" dxfId="1" priority="784" operator="between" text="送货车型9.6米">
      <formula>NOT(ISERROR(SEARCH("送货车型9.6米",L1919)))</formula>
    </cfRule>
  </conditionalFormatting>
  <conditionalFormatting sqref="D1925:D1935 D1940:D1961">
    <cfRule type="expression" dxfId="4" priority="798">
      <formula>AND(NOT(HasFormula(#REF!)),#REF!&lt;&gt;"")</formula>
    </cfRule>
  </conditionalFormatting>
  <conditionalFormatting sqref="E1925:E1935 E1940:E1961">
    <cfRule type="expression" dxfId="4" priority="799">
      <formula>AND(NOT(HasFormula(#REF!)),#REF!&lt;&gt;"")</formula>
    </cfRule>
  </conditionalFormatting>
  <conditionalFormatting sqref="I1925:L1961">
    <cfRule type="expression" dxfId="3" priority="801">
      <formula>AND(NOT(HasFormula(A1925)),A1925&lt;&gt;"")</formula>
    </cfRule>
    <cfRule type="expression" dxfId="4" priority="800">
      <formula>AND(NOT(HasFormula(#REF!)),#REF!&lt;&gt;"")</formula>
    </cfRule>
  </conditionalFormatting>
  <conditionalFormatting sqref="M1926:M1935 M1940:M1966">
    <cfRule type="containsText" dxfId="1" priority="783" operator="between" text="送货车型9.6米">
      <formula>NOT(ISERROR(SEARCH("送货车型9.6米",M1926)))</formula>
    </cfRule>
  </conditionalFormatting>
  <conditionalFormatting sqref="I2053:L2054">
    <cfRule type="expression" dxfId="4" priority="7858">
      <formula>AND(NOT(HasFormula(#REF!)),#REF!&lt;&gt;"")</formula>
    </cfRule>
    <cfRule type="expression" dxfId="3" priority="7859">
      <formula>AND(NOT(HasFormula(A2053)),A2053&lt;&gt;"")</formula>
    </cfRule>
  </conditionalFormatting>
  <conditionalFormatting sqref="I2056:L2057">
    <cfRule type="expression" dxfId="4" priority="7864">
      <formula>AND(NOT(HasFormula(#REF!)),#REF!&lt;&gt;"")</formula>
    </cfRule>
    <cfRule type="expression" dxfId="3" priority="7865">
      <formula>AND(NOT(HasFormula(A2056)),A2056&lt;&gt;"")</formula>
    </cfRule>
  </conditionalFormatting>
  <conditionalFormatting sqref="D2058:E2086">
    <cfRule type="expression" dxfId="3" priority="709">
      <formula>AND(NOT(HasFormula(XEZ2058)),XEZ2058&lt;&gt;"")</formula>
    </cfRule>
  </conditionalFormatting>
  <conditionalFormatting sqref="I2090:L2108">
    <cfRule type="expression" dxfId="4" priority="7881">
      <formula>AND(NOT(HasFormula(#REF!)),#REF!&lt;&gt;"")</formula>
    </cfRule>
    <cfRule type="expression" dxfId="3" priority="7882">
      <formula>AND(NOT(HasFormula(A2090)),A2090&lt;&gt;"")</formula>
    </cfRule>
  </conditionalFormatting>
  <conditionalFormatting sqref="I2110:L2111">
    <cfRule type="expression" dxfId="4" priority="7887">
      <formula>AND(NOT(HasFormula(E2119)),E2119&lt;&gt;"")</formula>
    </cfRule>
    <cfRule type="expression" dxfId="3" priority="7888">
      <formula>AND(NOT(HasFormula(A2110)),A2110&lt;&gt;"")</formula>
    </cfRule>
  </conditionalFormatting>
  <conditionalFormatting sqref="I2112:L2118">
    <cfRule type="expression" dxfId="4" priority="7899">
      <formula>AND(NOT(HasFormula(E2129)),E2129&lt;&gt;"")</formula>
    </cfRule>
    <cfRule type="expression" dxfId="3" priority="7900">
      <formula>AND(NOT(HasFormula(A2112)),A2112&lt;&gt;"")</formula>
    </cfRule>
  </conditionalFormatting>
  <conditionalFormatting sqref="I2120:L2126">
    <cfRule type="expression" dxfId="4" priority="7905">
      <formula>AND(NOT(HasFormula(E2129)),E2129&lt;&gt;"")</formula>
    </cfRule>
    <cfRule type="expression" dxfId="3" priority="7906">
      <formula>AND(NOT(HasFormula(A2120)),A2120&lt;&gt;"")</formula>
    </cfRule>
  </conditionalFormatting>
  <conditionalFormatting sqref="M2120:O2128">
    <cfRule type="containsText" dxfId="1" priority="684" operator="between" text="送货车型9.6米">
      <formula>NOT(ISERROR(SEARCH("送货车型9.6米",M2120)))</formula>
    </cfRule>
  </conditionalFormatting>
  <conditionalFormatting sqref="I2127:L2128">
    <cfRule type="expression" dxfId="4" priority="7917">
      <formula>AND(NOT(HasFormula(#REF!)),#REF!&lt;&gt;"")</formula>
    </cfRule>
    <cfRule type="expression" dxfId="3" priority="7918">
      <formula>AND(NOT(HasFormula(A2127)),A2127&lt;&gt;"")</formula>
    </cfRule>
  </conditionalFormatting>
  <conditionalFormatting sqref="I2138:L2139">
    <cfRule type="expression" dxfId="4" priority="7923">
      <formula>AND(NOT(HasFormula(#REF!)),#REF!&lt;&gt;"")</formula>
    </cfRule>
    <cfRule type="expression" dxfId="3" priority="7924">
      <formula>AND(NOT(HasFormula(A2138)),A2138&lt;&gt;"")</formula>
    </cfRule>
  </conditionalFormatting>
  <conditionalFormatting sqref="I2165:L2166">
    <cfRule type="expression" dxfId="4" priority="7929">
      <formula>AND(NOT(HasFormula(#REF!)),#REF!&lt;&gt;"")</formula>
    </cfRule>
    <cfRule type="expression" dxfId="3" priority="7930">
      <formula>AND(NOT(HasFormula(A2165)),A2165&lt;&gt;"")</formula>
    </cfRule>
  </conditionalFormatting>
  <conditionalFormatting sqref="H2201:H2218 H2234:H2244 H2220:H2232">
    <cfRule type="expression" dxfId="4" priority="617">
      <formula>AND(NOT(HasFormula(D2202)),D2202&lt;&gt;"")</formula>
    </cfRule>
    <cfRule type="expression" dxfId="3" priority="618">
      <formula>AND(NOT(HasFormula(XFD2201)),XFD2201&lt;&gt;"")</formula>
    </cfRule>
  </conditionalFormatting>
  <conditionalFormatting sqref="H2219 H2233">
    <cfRule type="expression" dxfId="4" priority="8049">
      <formula>AND(NOT(HasFormula(#REF!)),#REF!&lt;&gt;"")</formula>
    </cfRule>
    <cfRule type="expression" dxfId="3" priority="8050">
      <formula>AND(NOT(HasFormula(XFD2219)),XFD2219&lt;&gt;"")</formula>
    </cfRule>
  </conditionalFormatting>
  <conditionalFormatting sqref="I2225:L2226">
    <cfRule type="expression" dxfId="4" priority="8047">
      <formula>AND(NOT(HasFormula(E2227)),E2227&lt;&gt;"")</formula>
    </cfRule>
    <cfRule type="expression" dxfId="3" priority="8048">
      <formula>AND(NOT(HasFormula(A2225)),A2225&lt;&gt;"")</formula>
    </cfRule>
  </conditionalFormatting>
  <conditionalFormatting sqref="D2234:E2237">
    <cfRule type="expression" dxfId="3" priority="624">
      <formula>AND(NOT(HasFormula(XEZ2234)),XEZ2234&lt;&gt;"")</formula>
    </cfRule>
  </conditionalFormatting>
  <conditionalFormatting sqref="I2234:L2237">
    <cfRule type="expression" dxfId="4" priority="629">
      <formula>AND(NOT(HasFormula(E2235)),E2235&lt;&gt;"")</formula>
    </cfRule>
    <cfRule type="expression" dxfId="3" priority="630">
      <formula>AND(NOT(HasFormula(A2234)),A2234&lt;&gt;"")</formula>
    </cfRule>
  </conditionalFormatting>
  <conditionalFormatting sqref="L2234:L2237 N2234:O2237">
    <cfRule type="containsText" dxfId="1" priority="620" operator="between" text="送货车型9.6米">
      <formula>NOT(ISERROR(SEARCH("送货车型9.6米",L2234)))</formula>
    </cfRule>
  </conditionalFormatting>
  <conditionalFormatting sqref="I2247:L2249">
    <cfRule type="expression" dxfId="4" priority="8059">
      <formula>AND(NOT(HasFormula(E2252)),E2252&lt;&gt;"")</formula>
    </cfRule>
    <cfRule type="expression" dxfId="3" priority="8060">
      <formula>AND(NOT(HasFormula(A2247)),A2247&lt;&gt;"")</formula>
    </cfRule>
  </conditionalFormatting>
  <conditionalFormatting sqref="D2270:E2277">
    <cfRule type="expression" dxfId="3" priority="607">
      <formula>AND(NOT(HasFormula(XEZ2270)),XEZ2270&lt;&gt;"")</formula>
    </cfRule>
  </conditionalFormatting>
  <conditionalFormatting sqref="I2270:L2277">
    <cfRule type="expression" dxfId="4" priority="610">
      <formula>AND(NOT(HasFormula(E2271)),E2271&lt;&gt;"")</formula>
    </cfRule>
    <cfRule type="expression" dxfId="3" priority="611">
      <formula>AND(NOT(HasFormula(A2270)),A2270&lt;&gt;"")</formula>
    </cfRule>
  </conditionalFormatting>
  <conditionalFormatting sqref="L2270:L2277 N2270:O2277">
    <cfRule type="containsText" dxfId="1" priority="604" operator="between" text="送货车型9.6米">
      <formula>NOT(ISERROR(SEARCH("送货车型9.6米",L2270)))</formula>
    </cfRule>
  </conditionalFormatting>
  <conditionalFormatting sqref="H2306:H2322 H2324:H2335">
    <cfRule type="expression" dxfId="4" priority="577">
      <formula>AND(NOT(HasFormula(D2307)),D2307&lt;&gt;"")</formula>
    </cfRule>
    <cfRule type="expression" dxfId="3" priority="578">
      <formula>AND(NOT(HasFormula(XFD2306)),XFD2306&lt;&gt;"")</formula>
    </cfRule>
  </conditionalFormatting>
  <conditionalFormatting sqref="N2337:O2337 L2337">
    <cfRule type="containsText" dxfId="1" priority="581" operator="between" text="送货车型9.6米">
      <formula>NOT(ISERROR(SEARCH("送货车型9.6米",L2337)))</formula>
    </cfRule>
  </conditionalFormatting>
  <conditionalFormatting sqref="N2338:O2338 L2338">
    <cfRule type="containsText" dxfId="1" priority="565" operator="between" text="送货车型9.6米">
      <formula>NOT(ISERROR(SEARCH("送货车型9.6米",L2338)))</formula>
    </cfRule>
  </conditionalFormatting>
  <conditionalFormatting sqref="D2349:E2349 E2350:E2351">
    <cfRule type="expression" dxfId="3" priority="553">
      <formula>AND(NOT(HasFormula(XEZ2349)),XEZ2349&lt;&gt;"")</formula>
    </cfRule>
  </conditionalFormatting>
  <conditionalFormatting sqref="N2349:O2349 L2349">
    <cfRule type="containsText" dxfId="1" priority="550" operator="between" text="送货车型9.6米">
      <formula>NOT(ISERROR(SEARCH("送货车型9.6米",L2349)))</formula>
    </cfRule>
  </conditionalFormatting>
  <conditionalFormatting sqref="H2522:H2528 H2535:H2547">
    <cfRule type="expression" dxfId="4" priority="529">
      <formula>AND(NOT(HasFormula(D2523)),D2523&lt;&gt;"")</formula>
    </cfRule>
    <cfRule type="expression" dxfId="3" priority="530">
      <formula>AND(NOT(HasFormula(XFD2522)),XFD2522&lt;&gt;"")</formula>
    </cfRule>
  </conditionalFormatting>
  <conditionalFormatting sqref="I2529:L2532">
    <cfRule type="expression" dxfId="4" priority="8169">
      <formula>AND(NOT(HasFormula(E2533)),E2533&lt;&gt;"")</formula>
    </cfRule>
    <cfRule type="expression" dxfId="3" priority="8170">
      <formula>AND(NOT(HasFormula(A2529)),A2529&lt;&gt;"")</formula>
    </cfRule>
  </conditionalFormatting>
  <conditionalFormatting sqref="I2602:L2603">
    <cfRule type="expression" dxfId="4" priority="8193">
      <formula>AND(NOT(HasFormula(E2605)),E2605&lt;&gt;"")</formula>
    </cfRule>
    <cfRule type="expression" dxfId="3" priority="8194">
      <formula>AND(NOT(HasFormula(A2602)),A2602&lt;&gt;"")</formula>
    </cfRule>
  </conditionalFormatting>
  <conditionalFormatting sqref="H2665:H2757 H2647:H2649">
    <cfRule type="expression" dxfId="4" priority="8223">
      <formula>AND(NOT(HasFormula(#REF!)),#REF!&lt;&gt;"")</formula>
    </cfRule>
    <cfRule type="expression" dxfId="3" priority="8224">
      <formula>AND(NOT(HasFormula(XFD2647)),XFD2647&lt;&gt;"")</formula>
    </cfRule>
  </conditionalFormatting>
  <conditionalFormatting sqref="I2725:L2726">
    <cfRule type="expression" dxfId="4" priority="8260">
      <formula>AND(NOT(HasFormula(E2727)),E2727&lt;&gt;"")</formula>
    </cfRule>
    <cfRule type="expression" dxfId="3" priority="8261">
      <formula>AND(NOT(HasFormula(A2725)),A2725&lt;&gt;"")</formula>
    </cfRule>
  </conditionalFormatting>
  <conditionalFormatting sqref="D2758:E2761">
    <cfRule type="expression" dxfId="3" priority="479">
      <formula>AND(NOT(HasFormula(XEZ2758)),XEZ2758&lt;&gt;"")</formula>
    </cfRule>
  </conditionalFormatting>
  <conditionalFormatting sqref="I2758:L2761">
    <cfRule type="expression" dxfId="3" priority="483">
      <formula>AND(NOT(HasFormula(A2758)),A2758&lt;&gt;"")</formula>
    </cfRule>
    <cfRule type="expression" dxfId="4" priority="482">
      <formula>AND(NOT(HasFormula(E2759)),E2759&lt;&gt;"")</formula>
    </cfRule>
  </conditionalFormatting>
  <conditionalFormatting sqref="L2758:O2761">
    <cfRule type="containsText" dxfId="1" priority="476" operator="between" text="送货车型9.6米">
      <formula>NOT(ISERROR(SEARCH("送货车型9.6米",L2758)))</formula>
    </cfRule>
  </conditionalFormatting>
  <conditionalFormatting sqref="I2768:L2769">
    <cfRule type="expression" dxfId="4" priority="8290">
      <formula>AND(NOT(HasFormula(E2770)),E2770&lt;&gt;"")</formula>
    </cfRule>
    <cfRule type="expression" dxfId="3" priority="8291">
      <formula>AND(NOT(HasFormula(A2768)),A2768&lt;&gt;"")</formula>
    </cfRule>
  </conditionalFormatting>
  <conditionalFormatting sqref="I2771:L2772">
    <cfRule type="expression" dxfId="4" priority="8268">
      <formula>AND(NOT(HasFormula(#REF!)),#REF!&lt;&gt;"")</formula>
    </cfRule>
    <cfRule type="expression" dxfId="3" priority="8269">
      <formula>AND(NOT(HasFormula(A2771)),A2771&lt;&gt;"")</formula>
    </cfRule>
  </conditionalFormatting>
  <conditionalFormatting sqref="I2796:L2797">
    <cfRule type="expression" dxfId="4" priority="8284">
      <formula>AND(NOT(HasFormula(E2798)),E2798&lt;&gt;"")</formula>
    </cfRule>
    <cfRule type="expression" dxfId="3" priority="8285">
      <formula>AND(NOT(HasFormula(A2796)),A2796&lt;&gt;"")</formula>
    </cfRule>
  </conditionalFormatting>
  <conditionalFormatting sqref="L2891 I2891">
    <cfRule type="expression" dxfId="4" priority="8450">
      <formula>AND(NOT(HasFormula(#REF!)),#REF!&lt;&gt;"")</formula>
    </cfRule>
    <cfRule type="expression" dxfId="3" priority="8451">
      <formula>AND(NOT(HasFormula(A2891)),A2891&lt;&gt;"")</formula>
    </cfRule>
  </conditionalFormatting>
  <conditionalFormatting sqref="J2892:K2899">
    <cfRule type="expression" dxfId="4" priority="8362">
      <formula>AND(NOT(HasFormula(#REF!)),#REF!&lt;&gt;"")</formula>
    </cfRule>
    <cfRule type="expression" dxfId="3" priority="8363">
      <formula>AND(NOT(HasFormula(B2892)),B2892&lt;&gt;"")</formula>
    </cfRule>
  </conditionalFormatting>
  <conditionalFormatting sqref="I2906:L2907">
    <cfRule type="expression" dxfId="4" priority="8376">
      <formula>AND(NOT(HasFormula(E2908)),E2908&lt;&gt;"")</formula>
    </cfRule>
    <cfRule type="expression" dxfId="3" priority="8377">
      <formula>AND(NOT(HasFormula(A2906)),A2906&lt;&gt;"")</formula>
    </cfRule>
  </conditionalFormatting>
  <conditionalFormatting sqref="I2924:L2925">
    <cfRule type="expression" dxfId="4" priority="8370">
      <formula>AND(NOT(HasFormula(E2926)),E2926&lt;&gt;"")</formula>
    </cfRule>
    <cfRule type="expression" dxfId="3" priority="8371">
      <formula>AND(NOT(HasFormula(A2924)),A2924&lt;&gt;"")</formula>
    </cfRule>
  </conditionalFormatting>
  <conditionalFormatting sqref="D2949:E2953">
    <cfRule type="expression" dxfId="3" priority="454">
      <formula>AND(NOT(HasFormula(XEZ2949)),XEZ2949&lt;&gt;"")</formula>
    </cfRule>
  </conditionalFormatting>
  <conditionalFormatting sqref="I2949:L2953">
    <cfRule type="expression" dxfId="4" priority="459">
      <formula>AND(NOT(HasFormula(E2950)),E2950&lt;&gt;"")</formula>
    </cfRule>
    <cfRule type="expression" dxfId="3" priority="460">
      <formula>AND(NOT(HasFormula(A2949)),A2949&lt;&gt;"")</formula>
    </cfRule>
  </conditionalFormatting>
  <conditionalFormatting sqref="L2949:O2953">
    <cfRule type="containsText" dxfId="1" priority="450" operator="between" text="送货车型9.6米">
      <formula>NOT(ISERROR(SEARCH("送货车型9.6米",L2949)))</formula>
    </cfRule>
  </conditionalFormatting>
  <conditionalFormatting sqref="D2958:E2960">
    <cfRule type="expression" dxfId="3" priority="440">
      <formula>AND(NOT(HasFormula(XEZ2958)),XEZ2958&lt;&gt;"")</formula>
    </cfRule>
  </conditionalFormatting>
  <conditionalFormatting sqref="I2958:L2960">
    <cfRule type="expression" dxfId="4" priority="443">
      <formula>AND(NOT(HasFormula(E2959)),E2959&lt;&gt;"")</formula>
    </cfRule>
    <cfRule type="expression" dxfId="3" priority="444">
      <formula>AND(NOT(HasFormula(A2958)),A2958&lt;&gt;"")</formula>
    </cfRule>
  </conditionalFormatting>
  <conditionalFormatting sqref="L2958:O2960">
    <cfRule type="containsText" dxfId="1" priority="436" operator="between" text="送货车型9.6米">
      <formula>NOT(ISERROR(SEARCH("送货车型9.6米",L2958)))</formula>
    </cfRule>
  </conditionalFormatting>
  <conditionalFormatting sqref="I2966:L2967">
    <cfRule type="expression" dxfId="4" priority="8430">
      <formula>AND(NOT(HasFormula(E2968)),E2968&lt;&gt;"")</formula>
    </cfRule>
    <cfRule type="expression" dxfId="3" priority="8431">
      <formula>AND(NOT(HasFormula(A2966)),A2966&lt;&gt;"")</formula>
    </cfRule>
  </conditionalFormatting>
  <conditionalFormatting sqref="I2974:L2975">
    <cfRule type="expression" dxfId="4" priority="8434">
      <formula>AND(NOT(HasFormula(E2976)),E2976&lt;&gt;"")</formula>
    </cfRule>
    <cfRule type="expression" dxfId="3" priority="8435">
      <formula>AND(NOT(HasFormula(A2974)),A2974&lt;&gt;"")</formula>
    </cfRule>
  </conditionalFormatting>
  <conditionalFormatting sqref="D2996:E3002">
    <cfRule type="expression" dxfId="3" priority="422">
      <formula>AND(NOT(HasFormula(XEZ2996)),XEZ2996&lt;&gt;"")</formula>
    </cfRule>
  </conditionalFormatting>
  <conditionalFormatting sqref="D2996:D2998 D3000:D3002">
    <cfRule type="expression" dxfId="4" priority="421">
      <formula>AND(NOT(HasFormula(XFD2997)),XFD2997&lt;&gt;"")</formula>
    </cfRule>
  </conditionalFormatting>
  <conditionalFormatting sqref="E2996:E2998 E3000:E3002">
    <cfRule type="expression" dxfId="4" priority="427">
      <formula>AND(NOT(HasFormula(A2997)),A2997&lt;&gt;"")</formula>
    </cfRule>
  </conditionalFormatting>
  <conditionalFormatting sqref="I2996:L2998 I3000:L3002">
    <cfRule type="expression" dxfId="4" priority="425">
      <formula>AND(NOT(HasFormula(E2997)),E2997&lt;&gt;"")</formula>
    </cfRule>
    <cfRule type="expression" dxfId="3" priority="426">
      <formula>AND(NOT(HasFormula(A2996)),A2996&lt;&gt;"")</formula>
    </cfRule>
  </conditionalFormatting>
  <conditionalFormatting sqref="L2996:O3002">
    <cfRule type="containsText" dxfId="1" priority="419" operator="between" text="送货车型9.6米">
      <formula>NOT(ISERROR(SEARCH("送货车型9.6米",L2996)))</formula>
    </cfRule>
  </conditionalFormatting>
  <conditionalFormatting sqref="D3025 D3042">
    <cfRule type="expression" dxfId="4" priority="8454">
      <formula>AND(NOT(HasFormula(#REF!)),#REF!&lt;&gt;"")</formula>
    </cfRule>
  </conditionalFormatting>
  <conditionalFormatting sqref="E3025 E3042">
    <cfRule type="expression" dxfId="4" priority="8455">
      <formula>AND(NOT(HasFormula(#REF!)),#REF!&lt;&gt;"")</formula>
    </cfRule>
  </conditionalFormatting>
  <conditionalFormatting sqref="I3025:L3025 I3042:L3042">
    <cfRule type="expression" dxfId="4" priority="8456">
      <formula>AND(NOT(HasFormula(#REF!)),#REF!&lt;&gt;"")</formula>
    </cfRule>
    <cfRule type="expression" dxfId="3" priority="8457">
      <formula>AND(NOT(HasFormula(A3025)),A3025&lt;&gt;"")</formula>
    </cfRule>
  </conditionalFormatting>
  <conditionalFormatting sqref="D3026:E3028">
    <cfRule type="expression" dxfId="3" priority="397">
      <formula>AND(NOT(HasFormula(XEZ3026)),XEZ3026&lt;&gt;"")</formula>
    </cfRule>
  </conditionalFormatting>
  <conditionalFormatting sqref="I3026:L3027">
    <cfRule type="expression" dxfId="4" priority="400">
      <formula>AND(NOT(HasFormula(E3027)),E3027&lt;&gt;"")</formula>
    </cfRule>
    <cfRule type="expression" dxfId="3" priority="401">
      <formula>AND(NOT(HasFormula(A3026)),A3026&lt;&gt;"")</formula>
    </cfRule>
  </conditionalFormatting>
  <conditionalFormatting sqref="L3026:O3028">
    <cfRule type="containsText" dxfId="1" priority="394" operator="between" text="送货车型9.6米">
      <formula>NOT(ISERROR(SEARCH("送货车型9.6米",L3026)))</formula>
    </cfRule>
  </conditionalFormatting>
  <conditionalFormatting sqref="D3043:E3048">
    <cfRule type="expression" dxfId="3" priority="320">
      <formula>AND(NOT(HasFormula(XEZ3043)),XEZ3043&lt;&gt;"")</formula>
    </cfRule>
  </conditionalFormatting>
  <conditionalFormatting sqref="D3043:D3044 D3046:D3048">
    <cfRule type="expression" dxfId="4" priority="319">
      <formula>AND(NOT(HasFormula(XFD3044)),XFD3044&lt;&gt;"")</formula>
    </cfRule>
  </conditionalFormatting>
  <conditionalFormatting sqref="E3043:E3044 E3046:E3048">
    <cfRule type="expression" dxfId="4" priority="325">
      <formula>AND(NOT(HasFormula(A3044)),A3044&lt;&gt;"")</formula>
    </cfRule>
  </conditionalFormatting>
  <conditionalFormatting sqref="I3043:L3044 I3046:L3048">
    <cfRule type="expression" dxfId="4" priority="323">
      <formula>AND(NOT(HasFormula(E3044)),E3044&lt;&gt;"")</formula>
    </cfRule>
    <cfRule type="expression" dxfId="3" priority="324">
      <formula>AND(NOT(HasFormula(A3043)),A3043&lt;&gt;"")</formula>
    </cfRule>
  </conditionalFormatting>
  <conditionalFormatting sqref="L3043:L3048 N3043:O3048">
    <cfRule type="containsText" dxfId="1" priority="317" operator="between" text="送货车型9.6米">
      <formula>NOT(ISERROR(SEARCH("送货车型9.6米",L3043)))</formula>
    </cfRule>
  </conditionalFormatting>
  <conditionalFormatting sqref="D3049:E3051">
    <cfRule type="expression" dxfId="3" priority="333">
      <formula>AND(NOT(HasFormula(XEZ3049)),XEZ3049&lt;&gt;"")</formula>
    </cfRule>
  </conditionalFormatting>
  <conditionalFormatting sqref="D3049 D3051">
    <cfRule type="expression" dxfId="4" priority="332">
      <formula>AND(NOT(HasFormula(XFD3050)),XFD3050&lt;&gt;"")</formula>
    </cfRule>
  </conditionalFormatting>
  <conditionalFormatting sqref="E3049 E3051">
    <cfRule type="expression" dxfId="4" priority="338">
      <formula>AND(NOT(HasFormula(A3050)),A3050&lt;&gt;"")</formula>
    </cfRule>
  </conditionalFormatting>
  <conditionalFormatting sqref="I3049:L3049 I3051:L3051">
    <cfRule type="expression" dxfId="4" priority="336">
      <formula>AND(NOT(HasFormula(E3050)),E3050&lt;&gt;"")</formula>
    </cfRule>
    <cfRule type="expression" dxfId="3" priority="337">
      <formula>AND(NOT(HasFormula(A3049)),A3049&lt;&gt;"")</formula>
    </cfRule>
  </conditionalFormatting>
  <conditionalFormatting sqref="L3049:O3051">
    <cfRule type="containsText" dxfId="1" priority="330" operator="between" text="送货车型9.6米">
      <formula>NOT(ISERROR(SEARCH("送货车型9.6米",L3049)))</formula>
    </cfRule>
  </conditionalFormatting>
  <conditionalFormatting sqref="D3052:D3053 D3055:D3056">
    <cfRule type="expression" dxfId="2" priority="344">
      <formula>AND(NOT(_xlfn.ISFORMULA(D3052)),D3052&lt;&gt;"")</formula>
    </cfRule>
    <cfRule type="expression" dxfId="4" priority="345">
      <formula>AND(NOT(HasFormula(XFD3053)),XFD3053&lt;&gt;"")</formula>
    </cfRule>
  </conditionalFormatting>
  <conditionalFormatting sqref="D3052:E3056 D3057:D3058">
    <cfRule type="expression" dxfId="3" priority="346">
      <formula>AND(NOT(HasFormula(XEZ3052)),XEZ3052&lt;&gt;"")</formula>
    </cfRule>
  </conditionalFormatting>
  <conditionalFormatting sqref="E3052:E3053 E3056">
    <cfRule type="expression" dxfId="4" priority="351">
      <formula>AND(NOT(HasFormula(A3053)),A3053&lt;&gt;"")</formula>
    </cfRule>
  </conditionalFormatting>
  <conditionalFormatting sqref="I3052:L3053 J3055:L3056">
    <cfRule type="expression" dxfId="4" priority="349">
      <formula>AND(NOT(HasFormula(E3053)),E3053&lt;&gt;"")</formula>
    </cfRule>
    <cfRule type="expression" dxfId="3" priority="350">
      <formula>AND(NOT(HasFormula(A3052)),A3052&lt;&gt;"")</formula>
    </cfRule>
  </conditionalFormatting>
  <conditionalFormatting sqref="L3052:L3053 N3052:O3053 L3054:O3058">
    <cfRule type="containsText" dxfId="1" priority="343" operator="between" text="送货车型9.6米">
      <formula>NOT(ISERROR(SEARCH("送货车型9.6米",L3052)))</formula>
    </cfRule>
  </conditionalFormatting>
  <conditionalFormatting sqref="I3057:L3058">
    <cfRule type="expression" dxfId="4" priority="8491">
      <formula>AND(NOT(HasFormula(E3059)),E3059&lt;&gt;"")</formula>
    </cfRule>
    <cfRule type="expression" dxfId="3" priority="8492">
      <formula>AND(NOT(HasFormula(A3057)),A3057&lt;&gt;"")</formula>
    </cfRule>
  </conditionalFormatting>
  <conditionalFormatting sqref="D3075:E3088">
    <cfRule type="expression" dxfId="3" priority="289">
      <formula>AND(NOT(HasFormula(XEZ3075)),XEZ3075&lt;&gt;"")</formula>
    </cfRule>
  </conditionalFormatting>
  <conditionalFormatting sqref="I3078:L3087">
    <cfRule type="expression" dxfId="4" priority="8487">
      <formula>AND(NOT(HasFormula(E3089)),E3089&lt;&gt;"")</formula>
    </cfRule>
    <cfRule type="expression" dxfId="3" priority="8488">
      <formula>AND(NOT(HasFormula(A3078)),A3078&lt;&gt;"")</formula>
    </cfRule>
  </conditionalFormatting>
  <conditionalFormatting sqref="I3141:L3142">
    <cfRule type="expression" dxfId="4" priority="8535">
      <formula>AND(NOT(HasFormula(E3143)),E3143&lt;&gt;"")</formula>
    </cfRule>
    <cfRule type="expression" dxfId="3" priority="8536">
      <formula>AND(NOT(HasFormula(A3141)),A3141&lt;&gt;"")</formula>
    </cfRule>
  </conditionalFormatting>
  <conditionalFormatting sqref="D3184:D3204 D3214:D3227">
    <cfRule type="expression" dxfId="4" priority="240">
      <formula>AND(NOT(HasFormula(XFD3185)),XFD3185&lt;&gt;"")</formula>
    </cfRule>
  </conditionalFormatting>
  <conditionalFormatting sqref="D3184:E3227">
    <cfRule type="expression" dxfId="3" priority="241">
      <formula>AND(NOT(HasFormula(XEZ3184)),XEZ3184&lt;&gt;"")</formula>
    </cfRule>
  </conditionalFormatting>
  <conditionalFormatting sqref="E3184:E3204 E3214:E3227">
    <cfRule type="expression" dxfId="4" priority="248">
      <formula>AND(NOT(HasFormula(A3185)),A3185&lt;&gt;"")</formula>
    </cfRule>
  </conditionalFormatting>
  <conditionalFormatting sqref="I3184:L3204 I3214:L3227">
    <cfRule type="expression" dxfId="4" priority="246">
      <formula>AND(NOT(HasFormula(E3185)),E3185&lt;&gt;"")</formula>
    </cfRule>
    <cfRule type="expression" dxfId="3" priority="247">
      <formula>AND(NOT(HasFormula(A3184)),A3184&lt;&gt;"")</formula>
    </cfRule>
  </conditionalFormatting>
  <conditionalFormatting sqref="L3184:O3227">
    <cfRule type="containsText" dxfId="1" priority="237" operator="between" text="送货车型9.6米">
      <formula>NOT(ISERROR(SEARCH("送货车型9.6米",L3184)))</formula>
    </cfRule>
  </conditionalFormatting>
  <conditionalFormatting sqref="I3212:L3213">
    <cfRule type="expression" dxfId="4" priority="8575">
      <formula>AND(NOT(HasFormula(E3214)),E3214&lt;&gt;"")</formula>
    </cfRule>
    <cfRule type="expression" dxfId="3" priority="8576">
      <formula>AND(NOT(HasFormula(A3212)),A3212&lt;&gt;"")</formula>
    </cfRule>
  </conditionalFormatting>
  <conditionalFormatting sqref="I3284:L3285">
    <cfRule type="expression" dxfId="4" priority="8583">
      <formula>AND(NOT(HasFormula(#REF!)),#REF!&lt;&gt;"")</formula>
    </cfRule>
    <cfRule type="expression" dxfId="3" priority="8584">
      <formula>AND(NOT(HasFormula(A3284)),A3284&lt;&gt;"")</formula>
    </cfRule>
  </conditionalFormatting>
  <conditionalFormatting sqref="I3322:L3323">
    <cfRule type="expression" dxfId="4" priority="8589">
      <formula>AND(NOT(HasFormula(E3324)),E3324&lt;&gt;"")</formula>
    </cfRule>
    <cfRule type="expression" dxfId="3" priority="8590">
      <formula>AND(NOT(HasFormula(A3322)),A3322&lt;&gt;"")</formula>
    </cfRule>
  </conditionalFormatting>
  <conditionalFormatting sqref="I3330:L3331">
    <cfRule type="expression" dxfId="4" priority="8615">
      <formula>AND(NOT(HasFormula(E3332)),E3332&lt;&gt;"")</formula>
    </cfRule>
    <cfRule type="expression" dxfId="3" priority="8616">
      <formula>AND(NOT(HasFormula(A3330)),A3330&lt;&gt;"")</formula>
    </cfRule>
  </conditionalFormatting>
  <conditionalFormatting sqref="I3346:L3347">
    <cfRule type="expression" dxfId="4" priority="8619">
      <formula>AND(NOT(HasFormula(E3348)),E3348&lt;&gt;"")</formula>
    </cfRule>
    <cfRule type="expression" dxfId="3" priority="8620">
      <formula>AND(NOT(HasFormula(A3346)),A3346&lt;&gt;"")</formula>
    </cfRule>
  </conditionalFormatting>
  <conditionalFormatting sqref="D3469 D3481">
    <cfRule type="expression" dxfId="4" priority="8717">
      <formula>AND(NOT(HasFormula(#REF!)),#REF!&lt;&gt;"")</formula>
    </cfRule>
  </conditionalFormatting>
  <conditionalFormatting sqref="E3469 E3481">
    <cfRule type="expression" dxfId="4" priority="8718">
      <formula>AND(NOT(HasFormula(#REF!)),#REF!&lt;&gt;"")</formula>
    </cfRule>
  </conditionalFormatting>
  <conditionalFormatting sqref="H3469 H3481:H3487">
    <cfRule type="expression" dxfId="4" priority="8715">
      <formula>AND(NOT(HasFormula(#REF!)),#REF!&lt;&gt;"")</formula>
    </cfRule>
    <cfRule type="expression" dxfId="3" priority="8716">
      <formula>AND(NOT(HasFormula(XFD3469)),XFD3469&lt;&gt;"")</formula>
    </cfRule>
  </conditionalFormatting>
  <conditionalFormatting sqref="I3469:L3469 I3481:L3481">
    <cfRule type="expression" dxfId="4" priority="8719">
      <formula>AND(NOT(HasFormula(#REF!)),#REF!&lt;&gt;"")</formula>
    </cfRule>
    <cfRule type="expression" dxfId="3" priority="8720">
      <formula>AND(NOT(HasFormula(A3469)),A3469&lt;&gt;"")</formula>
    </cfRule>
  </conditionalFormatting>
  <conditionalFormatting sqref="I3540:L3541">
    <cfRule type="expression" dxfId="4" priority="8779">
      <formula>AND(NOT(HasFormula(E3542)),E3542&lt;&gt;"")</formula>
    </cfRule>
    <cfRule type="expression" dxfId="3" priority="8780">
      <formula>AND(NOT(HasFormula(A3540)),A3540&lt;&gt;"")</formula>
    </cfRule>
  </conditionalFormatting>
  <conditionalFormatting sqref="I3569:L3570">
    <cfRule type="expression" dxfId="4" priority="8791">
      <formula>AND(NOT(HasFormula(E3572)),E3572&lt;&gt;"")</formula>
    </cfRule>
    <cfRule type="expression" dxfId="3" priority="8792">
      <formula>AND(NOT(HasFormula(A3569)),A3569&lt;&gt;"")</formula>
    </cfRule>
  </conditionalFormatting>
  <conditionalFormatting sqref="I3604:L3605">
    <cfRule type="expression" dxfId="4" priority="8815">
      <formula>AND(NOT(HasFormula(E3606)),E3606&lt;&gt;"")</formula>
    </cfRule>
    <cfRule type="expression" dxfId="3" priority="8816">
      <formula>AND(NOT(HasFormula(A3604)),A3604&lt;&gt;"")</formula>
    </cfRule>
  </conditionalFormatting>
  <conditionalFormatting sqref="I3609:L3610">
    <cfRule type="expression" dxfId="4" priority="8833">
      <formula>AND(NOT(HasFormula(E3611)),E3611&lt;&gt;"")</formula>
    </cfRule>
    <cfRule type="expression" dxfId="3" priority="8834">
      <formula>AND(NOT(HasFormula(A3609)),A3609&lt;&gt;"")</formula>
    </cfRule>
  </conditionalFormatting>
  <conditionalFormatting sqref="I3617:L3618">
    <cfRule type="expression" dxfId="4" priority="8841">
      <formula>AND(NOT(HasFormula(E3619)),E3619&lt;&gt;"")</formula>
    </cfRule>
    <cfRule type="expression" dxfId="3" priority="8842">
      <formula>AND(NOT(HasFormula(A3617)),A3617&lt;&gt;"")</formula>
    </cfRule>
  </conditionalFormatting>
  <conditionalFormatting sqref="I3627:L3628">
    <cfRule type="expression" dxfId="4" priority="8853">
      <formula>AND(NOT(HasFormula(E3629)),E3629&lt;&gt;"")</formula>
    </cfRule>
    <cfRule type="expression" dxfId="3" priority="8854">
      <formula>AND(NOT(HasFormula(A3627)),A3627&lt;&gt;"")</formula>
    </cfRule>
  </conditionalFormatting>
  <conditionalFormatting sqref="I3630:L3633">
    <cfRule type="expression" dxfId="4" priority="8859">
      <formula>AND(NOT(HasFormula(E3634)),E3634&lt;&gt;"")</formula>
    </cfRule>
    <cfRule type="expression" dxfId="3" priority="8860">
      <formula>AND(NOT(HasFormula(A3630)),A3630&lt;&gt;"")</formula>
    </cfRule>
  </conditionalFormatting>
  <conditionalFormatting sqref="I3673:L3674">
    <cfRule type="expression" dxfId="4" priority="8877">
      <formula>AND(NOT(HasFormula(E3679)),E3679&lt;&gt;"")</formula>
    </cfRule>
    <cfRule type="expression" dxfId="3" priority="8878">
      <formula>AND(NOT(HasFormula(A3673)),A3673&lt;&gt;"")</formula>
    </cfRule>
  </conditionalFormatting>
  <conditionalFormatting sqref="I3675:L3678">
    <cfRule type="expression" dxfId="4" priority="8875">
      <formula>AND(NOT(HasFormula(E3679)),E3679&lt;&gt;"")</formula>
    </cfRule>
    <cfRule type="expression" dxfId="3" priority="8876">
      <formula>AND(NOT(HasFormula(A3675)),A3675&lt;&gt;"")</formula>
    </cfRule>
  </conditionalFormatting>
  <conditionalFormatting sqref="D3723:D3724 D3727">
    <cfRule type="expression" dxfId="4" priority="8881">
      <formula>AND(NOT(HasFormula(#REF!)),#REF!&lt;&gt;"")</formula>
    </cfRule>
  </conditionalFormatting>
  <conditionalFormatting sqref="E3723:E3724 E3727">
    <cfRule type="expression" dxfId="4" priority="8882">
      <formula>AND(NOT(HasFormula(#REF!)),#REF!&lt;&gt;"")</formula>
    </cfRule>
  </conditionalFormatting>
  <conditionalFormatting sqref="H3723:H3724 H3727">
    <cfRule type="expression" dxfId="4" priority="8879">
      <formula>AND(NOT(HasFormula(#REF!)),#REF!&lt;&gt;"")</formula>
    </cfRule>
    <cfRule type="expression" dxfId="3" priority="8880">
      <formula>AND(NOT(HasFormula(XFD3723)),XFD3723&lt;&gt;"")</formula>
    </cfRule>
  </conditionalFormatting>
  <conditionalFormatting sqref="I3723:L3724 I3727:L3727">
    <cfRule type="expression" dxfId="4" priority="8883">
      <formula>AND(NOT(HasFormula(#REF!)),#REF!&lt;&gt;"")</formula>
    </cfRule>
    <cfRule type="expression" dxfId="3" priority="8884">
      <formula>AND(NOT(HasFormula(A3723)),A3723&lt;&gt;"")</formula>
    </cfRule>
  </conditionalFormatting>
  <conditionalFormatting sqref="I3852:L3853">
    <cfRule type="expression" dxfId="4" priority="8949">
      <formula>AND(NOT(HasFormula(E3854)),E3854&lt;&gt;"")</formula>
    </cfRule>
    <cfRule type="expression" dxfId="3" priority="8950">
      <formula>AND(NOT(HasFormula(A3852)),A3852&lt;&gt;"")</formula>
    </cfRule>
  </conditionalFormatting>
  <conditionalFormatting sqref="I3876:L3877">
    <cfRule type="expression" dxfId="4" priority="8943">
      <formula>AND(NOT(HasFormula(#REF!)),#REF!&lt;&gt;"")</formula>
    </cfRule>
    <cfRule type="expression" dxfId="3" priority="8944">
      <formula>AND(NOT(HasFormula(A3876)),A3876&lt;&gt;"")</formula>
    </cfRule>
  </conditionalFormatting>
  <conditionalFormatting sqref="I3911:L3913">
    <cfRule type="expression" dxfId="4" priority="8967">
      <formula>AND(NOT(HasFormula(#REF!)),#REF!&lt;&gt;"")</formula>
    </cfRule>
    <cfRule type="expression" dxfId="3" priority="8968">
      <formula>AND(NOT(HasFormula(A3911)),A3911&lt;&gt;"")</formula>
    </cfRule>
  </conditionalFormatting>
  <conditionalFormatting sqref="D4067:E4067 D4068:E4068">
    <cfRule type="expression" dxfId="3" priority="153">
      <formula>AND(NOT(HasFormula(XEZ4067)),XEZ4067&lt;&gt;"")</formula>
    </cfRule>
  </conditionalFormatting>
  <conditionalFormatting sqref="D4067 D4068">
    <cfRule type="expression" dxfId="4" priority="152">
      <formula>AND(NOT(HasFormula(XFD4068)),XFD4068&lt;&gt;"")</formula>
    </cfRule>
    <cfRule type="expression" dxfId="2" priority="150">
      <formula>AND(NOT(_xlfn.ISFORMULA(D4067)),D4067&lt;&gt;"")</formula>
    </cfRule>
  </conditionalFormatting>
  <conditionalFormatting sqref="E4067 E4068">
    <cfRule type="expression" dxfId="4" priority="160">
      <formula>AND(NOT(HasFormula(A4068)),A4068&lt;&gt;"")</formula>
    </cfRule>
  </conditionalFormatting>
  <conditionalFormatting sqref="F4067 F4068">
    <cfRule type="containsText" dxfId="5" priority="155" operator="between" text="HRB500E">
      <formula>NOT(ISERROR(SEARCH("HRB500E",F4067)))</formula>
    </cfRule>
    <cfRule type="containsText" dxfId="6" priority="154" operator="between" text="12m">
      <formula>NOT(ISERROR(SEARCH("12m",F4067)))</formula>
    </cfRule>
  </conditionalFormatting>
  <conditionalFormatting sqref="I4067:L4067 I4068:L4068">
    <cfRule type="expression" dxfId="3" priority="159">
      <formula>AND(NOT(HasFormula(A4067)),A4067&lt;&gt;"")</formula>
    </cfRule>
    <cfRule type="expression" dxfId="4" priority="158">
      <formula>AND(NOT(HasFormula(E4068)),E4068&lt;&gt;"")</formula>
    </cfRule>
  </conditionalFormatting>
  <conditionalFormatting sqref="L4067:O4067 L4068:O4068">
    <cfRule type="containsText" dxfId="1" priority="149" operator="between" text="送货车型9.6米">
      <formula>NOT(ISERROR(SEARCH("送货车型9.6米",L4067)))</formula>
    </cfRule>
  </conditionalFormatting>
  <conditionalFormatting sqref="I4087:L4088">
    <cfRule type="expression" dxfId="4" priority="8979">
      <formula>AND(NOT(HasFormula(E4089)),E4089&lt;&gt;"")</formula>
    </cfRule>
    <cfRule type="expression" dxfId="3" priority="8980">
      <formula>AND(NOT(HasFormula(A4087)),A4087&lt;&gt;"")</formula>
    </cfRule>
  </conditionalFormatting>
  <conditionalFormatting sqref="H4125:H4155 H4159:H4160">
    <cfRule type="expression" dxfId="4" priority="124">
      <formula>AND(NOT(HasFormula(D4126)),D4126&lt;&gt;"")</formula>
    </cfRule>
    <cfRule type="expression" dxfId="3" priority="125">
      <formula>AND(NOT(HasFormula(XFD4125)),XFD4125&lt;&gt;"")</formula>
    </cfRule>
  </conditionalFormatting>
  <conditionalFormatting sqref="D4148:E4149 D4150:E4150">
    <cfRule type="expression" dxfId="3" priority="138">
      <formula>AND(NOT(HasFormula(XEZ4148)),XEZ4148&lt;&gt;"")</formula>
    </cfRule>
  </conditionalFormatting>
  <conditionalFormatting sqref="D4148:D4149 D4150">
    <cfRule type="expression" dxfId="4" priority="137">
      <formula>AND(NOT(HasFormula(XFD4149)),XFD4149&lt;&gt;"")</formula>
    </cfRule>
    <cfRule type="expression" dxfId="2" priority="135">
      <formula>AND(NOT(_xlfn.ISFORMULA(D4148)),D4148&lt;&gt;"")</formula>
    </cfRule>
  </conditionalFormatting>
  <conditionalFormatting sqref="E4148:E4149 E4150">
    <cfRule type="expression" dxfId="4" priority="145">
      <formula>AND(NOT(HasFormula(A4149)),A4149&lt;&gt;"")</formula>
    </cfRule>
  </conditionalFormatting>
  <conditionalFormatting sqref="F4148:F4149 F4150">
    <cfRule type="containsText" dxfId="5" priority="140" operator="between" text="HRB500E">
      <formula>NOT(ISERROR(SEARCH("HRB500E",F4148)))</formula>
    </cfRule>
    <cfRule type="containsText" dxfId="6" priority="139" operator="between" text="12m">
      <formula>NOT(ISERROR(SEARCH("12m",F4148)))</formula>
    </cfRule>
  </conditionalFormatting>
  <conditionalFormatting sqref="I4148:L4149 I4150:L4150">
    <cfRule type="expression" dxfId="3" priority="144">
      <formula>AND(NOT(HasFormula(A4148)),A4148&lt;&gt;"")</formula>
    </cfRule>
    <cfRule type="expression" dxfId="4" priority="143">
      <formula>AND(NOT(HasFormula(E4149)),E4149&lt;&gt;"")</formula>
    </cfRule>
  </conditionalFormatting>
  <conditionalFormatting sqref="L4148:O4149 L4150:O4150">
    <cfRule type="containsText" dxfId="1" priority="134" operator="between" text="送货车型9.6米">
      <formula>NOT(ISERROR(SEARCH("送货车型9.6米",L4148)))</formula>
    </cfRule>
  </conditionalFormatting>
  <conditionalFormatting sqref="D4220:E4224">
    <cfRule type="expression" dxfId="3" priority="117">
      <formula>AND(NOT(HasFormula(XEZ4220)),XEZ4220&lt;&gt;"")</formula>
    </cfRule>
  </conditionalFormatting>
  <conditionalFormatting sqref="D4549 D4552 D4574">
    <cfRule type="expression" dxfId="4" priority="9101">
      <formula>AND(NOT(HasFormula(#REF!)),#REF!&lt;&gt;"")</formula>
    </cfRule>
  </conditionalFormatting>
  <conditionalFormatting sqref="E4549 E4552 E4574">
    <cfRule type="expression" dxfId="4" priority="9102">
      <formula>AND(NOT(HasFormula(#REF!)),#REF!&lt;&gt;"")</formula>
    </cfRule>
  </conditionalFormatting>
  <conditionalFormatting sqref="I4549:L4549 I4552:L4552 I4574:L4574">
    <cfRule type="expression" dxfId="4" priority="9103">
      <formula>AND(NOT(HasFormula(#REF!)),#REF!&lt;&gt;"")</formula>
    </cfRule>
    <cfRule type="expression" dxfId="3" priority="9104">
      <formula>AND(NOT(HasFormula(A4549)),A4549&lt;&gt;"")</formula>
    </cfRule>
  </conditionalFormatting>
  <conditionalFormatting sqref="I4633:L4634">
    <cfRule type="expression" dxfId="4" priority="9116">
      <formula>AND(NOT(HasFormula(E4635)),E4635&lt;&gt;"")</formula>
    </cfRule>
    <cfRule type="expression" dxfId="3" priority="9117">
      <formula>AND(NOT(HasFormula(A4633)),A4633&lt;&gt;"")</formula>
    </cfRule>
  </conditionalFormatting>
  <conditionalFormatting sqref="I4658:L4659">
    <cfRule type="expression" dxfId="4" priority="9150">
      <formula>AND(NOT(HasFormula(E4660)),E4660&lt;&gt;"")</formula>
    </cfRule>
    <cfRule type="expression" dxfId="3" priority="9151">
      <formula>AND(NOT(HasFormula(A4658)),A4658&lt;&gt;"")</formula>
    </cfRule>
  </conditionalFormatting>
  <conditionalFormatting sqref="D4702:D4704 D4725">
    <cfRule type="expression" dxfId="4" priority="9132">
      <formula>AND(NOT(HasFormula(#REF!)),#REF!&lt;&gt;"")</formula>
    </cfRule>
  </conditionalFormatting>
  <conditionalFormatting sqref="E4702:E4704 E4725">
    <cfRule type="expression" dxfId="4" priority="9133">
      <formula>AND(NOT(HasFormula(#REF!)),#REF!&lt;&gt;"")</formula>
    </cfRule>
  </conditionalFormatting>
  <conditionalFormatting sqref="H4702:H4704 H4725">
    <cfRule type="expression" dxfId="4" priority="9130">
      <formula>AND(NOT(HasFormula(#REF!)),#REF!&lt;&gt;"")</formula>
    </cfRule>
    <cfRule type="expression" dxfId="3" priority="9131">
      <formula>AND(NOT(HasFormula(XFD4702)),XFD4702&lt;&gt;"")</formula>
    </cfRule>
  </conditionalFormatting>
  <conditionalFormatting sqref="I4702:L4704 I4725:L4725">
    <cfRule type="expression" dxfId="4" priority="9134">
      <formula>AND(NOT(HasFormula(#REF!)),#REF!&lt;&gt;"")</formula>
    </cfRule>
    <cfRule type="expression" dxfId="3" priority="9135">
      <formula>AND(NOT(HasFormula(A4702)),A4702&lt;&gt;"")</formula>
    </cfRule>
  </conditionalFormatting>
  <conditionalFormatting sqref="H4868:H4883 H4887 H4891:H4906">
    <cfRule type="expression" dxfId="4" priority="18">
      <formula>AND(NOT(HasFormula(D4869)),D4869&lt;&gt;"")</formula>
    </cfRule>
    <cfRule type="expression" dxfId="3" priority="19">
      <formula>AND(NOT(HasFormula(XFD4868)),XFD4868&lt;&gt;"")</formula>
    </cfRule>
  </conditionalFormatting>
  <conditionalFormatting sqref="D4878:E4907">
    <cfRule type="expression" dxfId="3" priority="26">
      <formula>AND(NOT(HasFormula(XEZ4878)),XEZ4878&lt;&gt;"")</formula>
    </cfRule>
  </conditionalFormatting>
  <conditionalFormatting sqref="D4878:D4883 D4887 D4890:D4907">
    <cfRule type="expression" dxfId="2" priority="23">
      <formula>AND(NOT(_xlfn.ISFORMULA(D4878)),D4878&lt;&gt;"")</formula>
    </cfRule>
    <cfRule type="expression" dxfId="4" priority="25">
      <formula>AND(NOT(HasFormula(XFD4879)),XFD4879&lt;&gt;"")</formula>
    </cfRule>
  </conditionalFormatting>
  <conditionalFormatting sqref="E4878:E4883 E4887 E4890:E4907">
    <cfRule type="expression" dxfId="4" priority="33">
      <formula>AND(NOT(HasFormula(A4879)),A4879&lt;&gt;"")</formula>
    </cfRule>
  </conditionalFormatting>
  <conditionalFormatting sqref="I4878:L4883 I4887:L4887 I4890:L4906 I4907:J4907 L4907">
    <cfRule type="expression" dxfId="4" priority="31">
      <formula>AND(NOT(HasFormula(E4879)),E4879&lt;&gt;"")</formula>
    </cfRule>
    <cfRule type="expression" dxfId="3" priority="32">
      <formula>AND(NOT(HasFormula(A4878)),A4878&lt;&gt;"")</formula>
    </cfRule>
  </conditionalFormatting>
  <conditionalFormatting sqref="L4878:O4907">
    <cfRule type="containsText" dxfId="1" priority="22" operator="between" text="送货车型9.6米">
      <formula>NOT(ISERROR(SEARCH("送货车型9.6米",L4878)))</formula>
    </cfRule>
  </conditionalFormatting>
  <conditionalFormatting sqref="I4884:L4886">
    <cfRule type="expression" dxfId="4" priority="9173">
      <formula>AND(NOT(HasFormula(E4887)),E4887&lt;&gt;"")</formula>
    </cfRule>
    <cfRule type="expression" dxfId="3" priority="9174">
      <formula>AND(NOT(HasFormula(A4884)),A4884&lt;&gt;"")</formula>
    </cfRule>
  </conditionalFormatting>
  <conditionalFormatting sqref="I4888:L4889">
    <cfRule type="expression" dxfId="4" priority="9180">
      <formula>AND(NOT(HasFormula(E4890)),E4890&lt;&gt;"")</formula>
    </cfRule>
    <cfRule type="expression" dxfId="3" priority="9181">
      <formula>AND(NOT(HasFormula(A4888)),A4888&lt;&gt;"")</formula>
    </cfRule>
  </conditionalFormatting>
  <conditionalFormatting sqref="I5027:L5028">
    <cfRule type="expression" dxfId="4" priority="9222">
      <formula>AND(NOT(HasFormula(E5029)),E5029&lt;&gt;"")</formula>
    </cfRule>
    <cfRule type="expression" dxfId="3" priority="9223">
      <formula>AND(NOT(HasFormula(A5027)),A5027&lt;&gt;"")</formula>
    </cfRule>
  </conditionalFormatting>
  <conditionalFormatting sqref="I5097:L5098">
    <cfRule type="expression" dxfId="4" priority="9240">
      <formula>AND(NOT(HasFormula(E5100)),E5100&lt;&gt;"")</formula>
    </cfRule>
    <cfRule type="expression" dxfId="3" priority="9241">
      <formula>AND(NOT(HasFormula(A5097)),A5097&lt;&gt;"")</formula>
    </cfRule>
  </conditionalFormatting>
  <conditionalFormatting sqref="D1047522:E1048576">
    <cfRule type="expression" dxfId="4" priority="7661">
      <formula>AND(NOT(HasFormula(XFD1)),XFD1&lt;&gt;"")</formula>
    </cfRule>
    <cfRule type="expression" dxfId="3" priority="7662">
      <formula>AND(NOT(HasFormula(XEZ1047522)),XEZ1047522&lt;&gt;"")</formula>
    </cfRule>
  </conditionalFormatting>
  <conditionalFormatting sqref="I1047528:L1048576">
    <cfRule type="expression" dxfId="4" priority="7763">
      <formula>AND(NOT(HasFormula(E1)),E1&lt;&gt;"")</formula>
    </cfRule>
    <cfRule type="expression" dxfId="3" priority="7764">
      <formula>AND(NOT(HasFormula(A1047528)),A1047528&lt;&gt;"")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5098 J509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5097 J5100:J5103 J5104: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5098 F5099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5097 F5100:F5103 F5104: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25" workbookViewId="0">
      <pane xSplit="2" topLeftCell="D1" activePane="topRight" state="frozen"/>
      <selection/>
      <selection pane="topRight" activeCell="A48" sqref="A8:A9 A33 A34 A38 A48"/>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211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211</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405</v>
      </c>
      <c r="E62" s="39" t="s">
        <v>224</v>
      </c>
      <c r="F62" s="40" t="s">
        <v>406</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407</v>
      </c>
      <c r="I62" s="40">
        <v>13540231225</v>
      </c>
      <c r="J62" s="55"/>
      <c r="K62" s="52" t="s">
        <v>408</v>
      </c>
      <c r="L62" s="54"/>
      <c r="M62" s="39" t="s">
        <v>409</v>
      </c>
    </row>
    <row r="63" s="25" customFormat="1" spans="1:13">
      <c r="A63" s="26"/>
      <c r="B63" s="26"/>
      <c r="C63" s="27"/>
      <c r="D63" s="39" t="s">
        <v>405</v>
      </c>
      <c r="E63" s="39" t="s">
        <v>228</v>
      </c>
      <c r="F63" s="40" t="s">
        <v>406</v>
      </c>
      <c r="G63" s="39" t="str">
        <f t="shared" si="2"/>
        <v>(五冶钢构龙泉东洪片区70亩住宅、商业及配套工程项目二标段)成都市龙泉驿外东洪路地铁2号线惠王陵地铁C口</v>
      </c>
      <c r="H63" s="40" t="s">
        <v>410</v>
      </c>
      <c r="I63" s="40">
        <v>15014331252</v>
      </c>
      <c r="J63" s="55"/>
      <c r="K63" s="52" t="s">
        <v>411</v>
      </c>
      <c r="L63" s="54"/>
      <c r="M63" s="39" t="s">
        <v>409</v>
      </c>
    </row>
    <row r="64" s="25" customFormat="1" spans="1:13">
      <c r="A64" s="26"/>
      <c r="B64" s="26"/>
      <c r="C64" s="27"/>
      <c r="D64" s="39" t="s">
        <v>405</v>
      </c>
      <c r="E64" s="39" t="s">
        <v>240</v>
      </c>
      <c r="F64" s="40" t="s">
        <v>406</v>
      </c>
      <c r="G64" s="39" t="str">
        <f t="shared" si="2"/>
        <v>(五冶钢构龙泉东洪片区70亩住宅、商业及配套工程项目三标段)成都市龙泉驿外东洪路地铁2号线惠王陵地铁C口</v>
      </c>
      <c r="H64" s="40" t="s">
        <v>410</v>
      </c>
      <c r="I64" s="40">
        <v>15014331252</v>
      </c>
      <c r="J64" s="55"/>
      <c r="K64" s="52" t="s">
        <v>412</v>
      </c>
      <c r="L64" s="54"/>
      <c r="M64" s="39" t="s">
        <v>409</v>
      </c>
    </row>
    <row r="65" s="25" customFormat="1" spans="1:13">
      <c r="A65" s="26"/>
      <c r="B65" s="26"/>
      <c r="C65" s="27"/>
      <c r="D65" s="39" t="s">
        <v>405</v>
      </c>
      <c r="E65" s="39" t="s">
        <v>225</v>
      </c>
      <c r="F65" s="40" t="s">
        <v>406</v>
      </c>
      <c r="G65" s="39" t="str">
        <f t="shared" si="2"/>
        <v>(五冶钢构龙泉东洪片区85亩住宅、商业及配套工程项目一标段)成都市龙泉驿外东洪路地铁2号线惠王陵地铁C口</v>
      </c>
      <c r="H65" s="40" t="s">
        <v>413</v>
      </c>
      <c r="I65" s="40">
        <v>18599951655</v>
      </c>
      <c r="J65" s="55"/>
      <c r="K65" s="52" t="s">
        <v>414</v>
      </c>
      <c r="L65" s="54"/>
      <c r="M65" s="39" t="s">
        <v>409</v>
      </c>
    </row>
    <row r="66" s="25" customFormat="1" spans="1:13">
      <c r="A66" s="26"/>
      <c r="B66" s="26"/>
      <c r="C66" s="27"/>
      <c r="D66" s="39" t="s">
        <v>405</v>
      </c>
      <c r="E66" s="39" t="s">
        <v>226</v>
      </c>
      <c r="F66" s="40" t="s">
        <v>406</v>
      </c>
      <c r="G66" s="39" t="str">
        <f t="shared" si="2"/>
        <v>(五冶钢构龙泉东洪片区85亩住宅、商业及配套工程项目二标段)成都市龙泉驿外东洪路地铁2号线惠王陵地铁C口</v>
      </c>
      <c r="H66" s="40" t="s">
        <v>415</v>
      </c>
      <c r="I66" s="40">
        <v>18381013849</v>
      </c>
      <c r="J66" s="55"/>
      <c r="K66" s="52" t="s">
        <v>416</v>
      </c>
      <c r="L66" s="54"/>
      <c r="M66" s="39" t="s">
        <v>409</v>
      </c>
    </row>
    <row r="67" s="25" customFormat="1" spans="1:13">
      <c r="A67" s="26"/>
      <c r="B67" s="26"/>
      <c r="C67" s="27"/>
      <c r="D67" s="39" t="s">
        <v>405</v>
      </c>
      <c r="E67" s="39" t="s">
        <v>229</v>
      </c>
      <c r="F67" s="40" t="s">
        <v>406</v>
      </c>
      <c r="G67" s="39" t="str">
        <f t="shared" si="2"/>
        <v>(五冶钢构龙泉东洪片区85亩住宅、商业及配套工程项目三标段)成都市龙泉驿外东洪路地铁2号线惠王陵地铁C口</v>
      </c>
      <c r="H67" s="40" t="s">
        <v>417</v>
      </c>
      <c r="I67" s="40">
        <v>13889142392</v>
      </c>
      <c r="J67" s="55"/>
      <c r="K67" s="52" t="s">
        <v>418</v>
      </c>
      <c r="L67" s="54"/>
      <c r="M67" s="39" t="s">
        <v>409</v>
      </c>
    </row>
    <row r="68" s="25" customFormat="1" spans="1:13">
      <c r="A68" s="26"/>
      <c r="B68" s="26"/>
      <c r="C68" s="27"/>
      <c r="D68" s="46" t="s">
        <v>419</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420</v>
      </c>
      <c r="I68" s="40">
        <v>18228076992</v>
      </c>
      <c r="J68" s="51" t="s">
        <v>421</v>
      </c>
      <c r="K68" s="52" t="s">
        <v>422</v>
      </c>
      <c r="L68" s="54"/>
      <c r="M68" s="39" t="s">
        <v>423</v>
      </c>
    </row>
    <row r="69" s="25" customFormat="1" spans="1:13">
      <c r="A69" s="26"/>
      <c r="B69" s="26"/>
      <c r="C69" s="27"/>
      <c r="D69" s="46" t="s">
        <v>419</v>
      </c>
      <c r="E69" s="39" t="s">
        <v>204</v>
      </c>
      <c r="F69" s="40" t="s">
        <v>401</v>
      </c>
      <c r="G69" s="39" t="str">
        <f>"("&amp;E69&amp;")"&amp;"四川省达州市达川区达州南站"</f>
        <v>(武汉电气化局成达万高铁强电项目-达州主城区-达州南站)四川省达州市达川区达州南站</v>
      </c>
      <c r="H69" s="40" t="s">
        <v>424</v>
      </c>
      <c r="I69" s="40">
        <v>18782679099</v>
      </c>
      <c r="J69" s="51" t="s">
        <v>421</v>
      </c>
      <c r="K69" s="52" t="s">
        <v>422</v>
      </c>
      <c r="L69" s="54"/>
      <c r="M69" s="39" t="s">
        <v>423</v>
      </c>
    </row>
    <row r="70" s="25" customFormat="1" spans="1:13">
      <c r="A70" s="26"/>
      <c r="B70" s="26"/>
      <c r="C70" s="27"/>
      <c r="D70" s="46" t="s">
        <v>419</v>
      </c>
      <c r="E70" s="39" t="s">
        <v>425</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420</v>
      </c>
      <c r="I70" s="40">
        <v>18228076992</v>
      </c>
      <c r="J70" s="51" t="s">
        <v>421</v>
      </c>
      <c r="K70" s="52" t="s">
        <v>422</v>
      </c>
      <c r="L70" s="54"/>
      <c r="M70" s="39" t="s">
        <v>423</v>
      </c>
    </row>
    <row r="71" s="25" customFormat="1" spans="1:13">
      <c r="A71" s="26"/>
      <c r="B71" s="26"/>
      <c r="C71" s="27"/>
      <c r="D71" s="46" t="s">
        <v>419</v>
      </c>
      <c r="E71" s="39" t="s">
        <v>176</v>
      </c>
      <c r="F71" s="40" t="s">
        <v>401</v>
      </c>
      <c r="G71" s="39" t="str">
        <f>"("&amp;E71&amp;")"&amp;"四川省达州市渠县渠北镇雷家湾渠县北站旁"</f>
        <v>(武汉电气化局成达万高铁强电项目-渠县)四川省达州市渠县渠北镇雷家湾渠县北站旁</v>
      </c>
      <c r="H71" s="40" t="s">
        <v>426</v>
      </c>
      <c r="I71" s="40">
        <v>18779627939</v>
      </c>
      <c r="J71" s="51" t="s">
        <v>421</v>
      </c>
      <c r="K71" s="52" t="s">
        <v>422</v>
      </c>
      <c r="L71" s="54"/>
      <c r="M71" s="39" t="s">
        <v>423</v>
      </c>
    </row>
    <row r="72" s="25" customFormat="1" spans="1:13">
      <c r="A72" s="26"/>
      <c r="B72" s="26"/>
      <c r="C72" s="27"/>
      <c r="D72" s="46" t="s">
        <v>419</v>
      </c>
      <c r="E72" s="39" t="s">
        <v>427</v>
      </c>
      <c r="F72" s="40" t="s">
        <v>401</v>
      </c>
      <c r="G72" s="39"/>
      <c r="H72" s="40"/>
      <c r="I72" s="40"/>
      <c r="J72" s="51" t="s">
        <v>421</v>
      </c>
      <c r="K72" s="52" t="s">
        <v>422</v>
      </c>
      <c r="L72" s="54"/>
      <c r="M72" s="39" t="s">
        <v>423</v>
      </c>
    </row>
    <row r="73" s="25" customFormat="1" spans="1:13">
      <c r="A73" s="26"/>
      <c r="B73" s="26"/>
      <c r="C73" s="27"/>
      <c r="D73" s="46" t="s">
        <v>419</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428</v>
      </c>
      <c r="I73" s="40">
        <v>18381485052</v>
      </c>
      <c r="J73" s="51" t="s">
        <v>421</v>
      </c>
      <c r="K73" s="52" t="s">
        <v>422</v>
      </c>
      <c r="L73" s="54"/>
      <c r="M73" s="39" t="s">
        <v>423</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429</v>
      </c>
      <c r="I74" s="40">
        <v>18883488177</v>
      </c>
      <c r="J74" s="51" t="s">
        <v>430</v>
      </c>
      <c r="K74" s="52" t="s">
        <v>431</v>
      </c>
      <c r="L74" s="54"/>
      <c r="M74" s="39" t="s">
        <v>432</v>
      </c>
    </row>
    <row r="75" s="25" customFormat="1" spans="1:13">
      <c r="A75" s="26"/>
      <c r="B75" s="26"/>
      <c r="C75" s="27"/>
      <c r="D75" s="39" t="s">
        <v>433</v>
      </c>
      <c r="E75" s="39" t="s">
        <v>187</v>
      </c>
      <c r="F75" s="40" t="s">
        <v>434</v>
      </c>
      <c r="G75" s="39" t="str">
        <f>"("&amp;E75&amp;")"&amp;"四川省乐山市市中区苏稽镇周山嘴"</f>
        <v>(乐山市校地共建产教融合基地建设项目一标段)四川省乐山市市中区苏稽镇周山嘴</v>
      </c>
      <c r="H75" s="40" t="s">
        <v>435</v>
      </c>
      <c r="I75" s="40">
        <v>13668153241</v>
      </c>
      <c r="J75" s="51" t="s">
        <v>436</v>
      </c>
      <c r="K75" s="52" t="s">
        <v>437</v>
      </c>
      <c r="L75" s="54"/>
      <c r="M75" s="39" t="s">
        <v>438</v>
      </c>
    </row>
    <row r="76" s="25" customFormat="1" spans="1:13">
      <c r="A76" s="26"/>
      <c r="B76" s="26"/>
      <c r="C76" s="27"/>
      <c r="D76" s="39" t="s">
        <v>433</v>
      </c>
      <c r="E76" s="39" t="s">
        <v>186</v>
      </c>
      <c r="F76" s="40" t="s">
        <v>434</v>
      </c>
      <c r="G76" s="39" t="str">
        <f>"("&amp;E76&amp;")"&amp;"四川省乐山市市中区苏稽镇"</f>
        <v>(乐山市校地共建产教融合基地建设项目二标段)四川省乐山市市中区苏稽镇</v>
      </c>
      <c r="H76" s="40" t="s">
        <v>439</v>
      </c>
      <c r="I76" s="40">
        <v>13990276572</v>
      </c>
      <c r="J76" s="51" t="s">
        <v>440</v>
      </c>
      <c r="K76" s="52" t="s">
        <v>441</v>
      </c>
      <c r="L76" s="54"/>
      <c r="M76" s="39" t="s">
        <v>442</v>
      </c>
    </row>
    <row r="77" hidden="1" spans="4:13">
      <c r="D77" s="44" t="s">
        <v>443</v>
      </c>
      <c r="E77" s="45" t="s">
        <v>444</v>
      </c>
      <c r="F77" s="40" t="s">
        <v>445</v>
      </c>
      <c r="G77" s="39" t="str">
        <f t="shared" ref="G71:G116" si="3">"("&amp;E77&amp;")"&amp;"四川省南充市顺庆区搬罾街道学府大道二段"</f>
        <v>(五冶钢构医学科学产业园建设项目房建一部-二标（3-3）)四川省南充市顺庆区搬罾街道学府大道二段</v>
      </c>
      <c r="H77" s="40" t="s">
        <v>446</v>
      </c>
      <c r="I77" s="40">
        <v>18141337338</v>
      </c>
      <c r="J77" s="45" t="s">
        <v>447</v>
      </c>
      <c r="K77" s="50" t="s">
        <v>448</v>
      </c>
      <c r="L77" s="47"/>
      <c r="M77" s="39" t="s">
        <v>449</v>
      </c>
    </row>
    <row r="78" hidden="1" spans="4:13">
      <c r="D78" s="44" t="s">
        <v>443</v>
      </c>
      <c r="E78" s="45" t="s">
        <v>450</v>
      </c>
      <c r="F78" s="40" t="s">
        <v>445</v>
      </c>
      <c r="G78" s="39" t="str">
        <f t="shared" si="3"/>
        <v>(五冶钢构医学科学产业园建设项目房建一部-三标（2-1）)四川省南充市顺庆区搬罾街道学府大道二段</v>
      </c>
      <c r="H78" s="40" t="s">
        <v>446</v>
      </c>
      <c r="I78" s="40">
        <v>18141337338</v>
      </c>
      <c r="J78" s="45" t="s">
        <v>447</v>
      </c>
      <c r="K78" s="50" t="s">
        <v>448</v>
      </c>
      <c r="L78" s="47"/>
      <c r="M78" s="39" t="s">
        <v>449</v>
      </c>
    </row>
    <row r="79" hidden="1" spans="4:13">
      <c r="D79" s="44" t="s">
        <v>443</v>
      </c>
      <c r="E79" s="45" t="s">
        <v>451</v>
      </c>
      <c r="F79" s="40" t="s">
        <v>445</v>
      </c>
      <c r="G79" s="39" t="str">
        <f t="shared" si="3"/>
        <v>(五冶钢构医学科学产业园建设项目房建一部-三标（2-2）)四川省南充市顺庆区搬罾街道学府大道二段</v>
      </c>
      <c r="H79" s="40" t="s">
        <v>446</v>
      </c>
      <c r="I79" s="40">
        <v>18141337338</v>
      </c>
      <c r="J79" s="45" t="s">
        <v>447</v>
      </c>
      <c r="K79" s="50" t="s">
        <v>448</v>
      </c>
      <c r="L79" s="47"/>
      <c r="M79" s="39" t="s">
        <v>449</v>
      </c>
    </row>
    <row r="80" hidden="1" spans="4:13">
      <c r="D80" s="44" t="s">
        <v>443</v>
      </c>
      <c r="E80" s="45" t="s">
        <v>452</v>
      </c>
      <c r="F80" s="40" t="s">
        <v>445</v>
      </c>
      <c r="G80" s="39" t="str">
        <f t="shared" si="3"/>
        <v>(五冶钢构医学科学产业园建设项目房建一部-三标（2-3）)四川省南充市顺庆区搬罾街道学府大道二段</v>
      </c>
      <c r="H80" s="40" t="s">
        <v>446</v>
      </c>
      <c r="I80" s="40">
        <v>18141337338</v>
      </c>
      <c r="J80" s="45" t="s">
        <v>447</v>
      </c>
      <c r="K80" s="50" t="s">
        <v>448</v>
      </c>
      <c r="L80" s="47"/>
      <c r="M80" s="39" t="s">
        <v>449</v>
      </c>
    </row>
    <row r="81" hidden="1" spans="4:13">
      <c r="D81" s="44" t="s">
        <v>443</v>
      </c>
      <c r="E81" s="45" t="s">
        <v>453</v>
      </c>
      <c r="F81" s="40" t="s">
        <v>445</v>
      </c>
      <c r="G81" s="39" t="str">
        <f t="shared" si="3"/>
        <v>(五冶钢构医学科学产业园建设项目房建一部-四标（3-4）)四川省南充市顺庆区搬罾街道学府大道二段</v>
      </c>
      <c r="H81" s="40" t="s">
        <v>446</v>
      </c>
      <c r="I81" s="40">
        <v>18141337338</v>
      </c>
      <c r="J81" s="45" t="s">
        <v>447</v>
      </c>
      <c r="K81" s="50" t="s">
        <v>448</v>
      </c>
      <c r="L81" s="47"/>
      <c r="M81" s="39" t="s">
        <v>449</v>
      </c>
    </row>
    <row r="82" hidden="1" spans="4:13">
      <c r="D82" s="44" t="s">
        <v>443</v>
      </c>
      <c r="E82" s="45" t="s">
        <v>454</v>
      </c>
      <c r="F82" s="40" t="s">
        <v>445</v>
      </c>
      <c r="G82" s="39" t="str">
        <f t="shared" si="3"/>
        <v>(五冶钢构医学科学产业园建设项目房建一部-四标（3-5）)四川省南充市顺庆区搬罾街道学府大道二段</v>
      </c>
      <c r="H82" s="40" t="s">
        <v>446</v>
      </c>
      <c r="I82" s="40">
        <v>18141337338</v>
      </c>
      <c r="J82" s="45" t="s">
        <v>447</v>
      </c>
      <c r="K82" s="50" t="s">
        <v>448</v>
      </c>
      <c r="L82" s="47"/>
      <c r="M82" s="39" t="s">
        <v>449</v>
      </c>
    </row>
    <row r="83" hidden="1" spans="4:13">
      <c r="D83" s="44" t="s">
        <v>443</v>
      </c>
      <c r="E83" s="45" t="s">
        <v>455</v>
      </c>
      <c r="F83" s="40" t="s">
        <v>445</v>
      </c>
      <c r="G83" s="39" t="str">
        <f t="shared" si="3"/>
        <v>(五冶钢构医学科学产业园建设项目房建一部-四标（3-6）)四川省南充市顺庆区搬罾街道学府大道二段</v>
      </c>
      <c r="H83" s="40" t="s">
        <v>446</v>
      </c>
      <c r="I83" s="40">
        <v>18141337338</v>
      </c>
      <c r="J83" s="45" t="s">
        <v>447</v>
      </c>
      <c r="K83" s="50" t="s">
        <v>448</v>
      </c>
      <c r="L83" s="47"/>
      <c r="M83" s="39" t="s">
        <v>449</v>
      </c>
    </row>
    <row r="84" hidden="1" spans="4:13">
      <c r="D84" s="44" t="s">
        <v>443</v>
      </c>
      <c r="E84" s="45" t="s">
        <v>151</v>
      </c>
      <c r="F84" s="40" t="s">
        <v>445</v>
      </c>
      <c r="G84" s="39" t="str">
        <f t="shared" si="3"/>
        <v>(五冶钢构医学科学产业园建设项目房建一部-四标（3-7）)四川省南充市顺庆区搬罾街道学府大道二段</v>
      </c>
      <c r="H84" s="40" t="s">
        <v>446</v>
      </c>
      <c r="I84" s="40">
        <v>18141337338</v>
      </c>
      <c r="J84" s="45" t="s">
        <v>447</v>
      </c>
      <c r="K84" s="50" t="s">
        <v>448</v>
      </c>
      <c r="L84" s="47"/>
      <c r="M84" s="39" t="s">
        <v>449</v>
      </c>
    </row>
    <row r="85" hidden="1" spans="4:13">
      <c r="D85" s="44" t="s">
        <v>443</v>
      </c>
      <c r="E85" s="45" t="s">
        <v>456</v>
      </c>
      <c r="F85" s="40" t="s">
        <v>445</v>
      </c>
      <c r="G85" s="39" t="str">
        <f t="shared" si="3"/>
        <v>(五冶钢构医学科学产业园建设项目房建一部-五标（校医院6-1）)四川省南充市顺庆区搬罾街道学府大道二段</v>
      </c>
      <c r="H85" s="40" t="s">
        <v>446</v>
      </c>
      <c r="I85" s="40">
        <v>18141337338</v>
      </c>
      <c r="J85" s="45" t="s">
        <v>447</v>
      </c>
      <c r="K85" s="50" t="s">
        <v>448</v>
      </c>
      <c r="L85" s="47"/>
      <c r="M85" s="39" t="s">
        <v>449</v>
      </c>
    </row>
    <row r="86" hidden="1" spans="4:13">
      <c r="D86" s="44" t="s">
        <v>443</v>
      </c>
      <c r="E86" s="45" t="s">
        <v>457</v>
      </c>
      <c r="F86" s="40" t="s">
        <v>445</v>
      </c>
      <c r="G86" s="39" t="str">
        <f t="shared" si="3"/>
        <v>(五冶钢构医学科学产业园建设项目房建一部-六标（3-1）)四川省南充市顺庆区搬罾街道学府大道二段</v>
      </c>
      <c r="H86" s="40" t="s">
        <v>446</v>
      </c>
      <c r="I86" s="40">
        <v>18141337338</v>
      </c>
      <c r="J86" s="45" t="s">
        <v>447</v>
      </c>
      <c r="K86" s="50" t="s">
        <v>448</v>
      </c>
      <c r="L86" s="47"/>
      <c r="M86" s="39" t="s">
        <v>449</v>
      </c>
    </row>
    <row r="87" hidden="1" spans="4:13">
      <c r="D87" s="44" t="s">
        <v>443</v>
      </c>
      <c r="E87" s="45" t="s">
        <v>458</v>
      </c>
      <c r="F87" s="40" t="s">
        <v>445</v>
      </c>
      <c r="G87" s="39" t="str">
        <f t="shared" si="3"/>
        <v>(五冶钢构医学科学产业园建设项目房建二部-一标（1-3）)四川省南充市顺庆区搬罾街道学府大道二段</v>
      </c>
      <c r="H87" s="40" t="s">
        <v>459</v>
      </c>
      <c r="I87" s="40">
        <v>19950525030</v>
      </c>
      <c r="J87" s="45" t="s">
        <v>447</v>
      </c>
      <c r="K87" s="50" t="s">
        <v>448</v>
      </c>
      <c r="L87" s="47"/>
      <c r="M87" s="39" t="s">
        <v>449</v>
      </c>
    </row>
    <row r="88" hidden="1" spans="4:13">
      <c r="D88" s="44" t="s">
        <v>443</v>
      </c>
      <c r="E88" s="45" t="s">
        <v>460</v>
      </c>
      <c r="F88" s="40" t="s">
        <v>445</v>
      </c>
      <c r="G88" s="39" t="str">
        <f t="shared" si="3"/>
        <v>(五冶钢构医学科学产业园建设项目房建二部-一标（1-4）)四川省南充市顺庆区搬罾街道学府大道二段</v>
      </c>
      <c r="H88" s="40" t="s">
        <v>459</v>
      </c>
      <c r="I88" s="40">
        <v>19950525030</v>
      </c>
      <c r="J88" s="45" t="s">
        <v>447</v>
      </c>
      <c r="K88" s="50" t="s">
        <v>448</v>
      </c>
      <c r="L88" s="47"/>
      <c r="M88" s="39" t="s">
        <v>449</v>
      </c>
    </row>
    <row r="89" hidden="1" spans="4:13">
      <c r="D89" s="44" t="s">
        <v>443</v>
      </c>
      <c r="E89" s="45" t="s">
        <v>461</v>
      </c>
      <c r="F89" s="40" t="s">
        <v>445</v>
      </c>
      <c r="G89" s="39" t="str">
        <f t="shared" si="3"/>
        <v>(五冶钢构医学科学产业园建设项目房建二部-一标（1-6）)四川省南充市顺庆区搬罾街道学府大道二段</v>
      </c>
      <c r="H89" s="40" t="s">
        <v>459</v>
      </c>
      <c r="I89" s="40">
        <v>19950525030</v>
      </c>
      <c r="J89" s="45" t="s">
        <v>447</v>
      </c>
      <c r="K89" s="50" t="s">
        <v>448</v>
      </c>
      <c r="L89" s="47"/>
      <c r="M89" s="39" t="s">
        <v>449</v>
      </c>
    </row>
    <row r="90" hidden="1" spans="4:13">
      <c r="D90" s="44" t="s">
        <v>443</v>
      </c>
      <c r="E90" s="45" t="s">
        <v>462</v>
      </c>
      <c r="F90" s="40" t="s">
        <v>445</v>
      </c>
      <c r="G90" s="39" t="str">
        <f t="shared" si="3"/>
        <v>(五冶钢构医学科学产业园建设项目房建二部-一标（1-7）)四川省南充市顺庆区搬罾街道学府大道二段</v>
      </c>
      <c r="H90" s="40" t="s">
        <v>459</v>
      </c>
      <c r="I90" s="40">
        <v>19950525030</v>
      </c>
      <c r="J90" s="45" t="s">
        <v>447</v>
      </c>
      <c r="K90" s="50" t="s">
        <v>448</v>
      </c>
      <c r="L90" s="47"/>
      <c r="M90" s="39" t="s">
        <v>449</v>
      </c>
    </row>
    <row r="91" hidden="1" spans="4:13">
      <c r="D91" s="44" t="s">
        <v>443</v>
      </c>
      <c r="E91" s="45" t="s">
        <v>463</v>
      </c>
      <c r="F91" s="40" t="s">
        <v>445</v>
      </c>
      <c r="G91" s="39" t="str">
        <f t="shared" si="3"/>
        <v>(五冶钢构医学科学产业园建设项目房建二部-二标（图情信息中心1-1）)四川省南充市顺庆区搬罾街道学府大道二段</v>
      </c>
      <c r="H91" s="40" t="s">
        <v>459</v>
      </c>
      <c r="I91" s="40">
        <v>19950525030</v>
      </c>
      <c r="J91" s="45" t="s">
        <v>447</v>
      </c>
      <c r="K91" s="50" t="s">
        <v>448</v>
      </c>
      <c r="L91" s="47"/>
      <c r="M91" s="39" t="s">
        <v>449</v>
      </c>
    </row>
    <row r="92" hidden="1" spans="4:13">
      <c r="D92" s="44" t="s">
        <v>443</v>
      </c>
      <c r="E92" s="45" t="s">
        <v>59</v>
      </c>
      <c r="F92" s="40" t="s">
        <v>445</v>
      </c>
      <c r="G92" s="39" t="str">
        <f t="shared" si="3"/>
        <v>(五冶钢构医学科学产业园建设项目房建二部-三标（1-2）)四川省南充市顺庆区搬罾街道学府大道二段</v>
      </c>
      <c r="H92" s="40" t="s">
        <v>459</v>
      </c>
      <c r="I92" s="40">
        <v>19950525030</v>
      </c>
      <c r="J92" s="45" t="s">
        <v>447</v>
      </c>
      <c r="K92" s="50" t="s">
        <v>448</v>
      </c>
      <c r="L92" s="47"/>
      <c r="M92" s="39" t="s">
        <v>449</v>
      </c>
    </row>
    <row r="93" hidden="1" spans="4:13">
      <c r="D93" s="44" t="s">
        <v>443</v>
      </c>
      <c r="E93" s="45" t="s">
        <v>71</v>
      </c>
      <c r="F93" s="40" t="s">
        <v>445</v>
      </c>
      <c r="G93" s="39" t="str">
        <f t="shared" si="3"/>
        <v>(五冶钢构医学科学产业园建设项目房建二部-三标（1-5）)四川省南充市顺庆区搬罾街道学府大道二段</v>
      </c>
      <c r="H93" s="40" t="s">
        <v>459</v>
      </c>
      <c r="I93" s="40">
        <v>19950525030</v>
      </c>
      <c r="J93" s="45" t="s">
        <v>447</v>
      </c>
      <c r="K93" s="50" t="s">
        <v>448</v>
      </c>
      <c r="L93" s="47"/>
      <c r="M93" s="39" t="s">
        <v>449</v>
      </c>
    </row>
    <row r="94" hidden="1" spans="4:13">
      <c r="D94" s="44" t="s">
        <v>443</v>
      </c>
      <c r="E94" s="45" t="s">
        <v>464</v>
      </c>
      <c r="F94" s="40" t="s">
        <v>445</v>
      </c>
      <c r="G94" s="39" t="str">
        <f t="shared" si="3"/>
        <v>(五冶钢构医学科学产业园建设项目房建二部-三标（5-1）)四川省南充市顺庆区搬罾街道学府大道二段</v>
      </c>
      <c r="H94" s="40" t="s">
        <v>459</v>
      </c>
      <c r="I94" s="40">
        <v>19950525030</v>
      </c>
      <c r="J94" s="45" t="s">
        <v>447</v>
      </c>
      <c r="K94" s="50" t="s">
        <v>448</v>
      </c>
      <c r="L94" s="47"/>
      <c r="M94" s="39" t="s">
        <v>449</v>
      </c>
    </row>
    <row r="95" hidden="1" spans="4:13">
      <c r="D95" s="44" t="s">
        <v>443</v>
      </c>
      <c r="E95" s="45" t="s">
        <v>465</v>
      </c>
      <c r="F95" s="40" t="s">
        <v>445</v>
      </c>
      <c r="G95" s="39" t="str">
        <f t="shared" si="3"/>
        <v>(五冶钢构医学科学产业园建设项目房建二部-三标（5-2）)四川省南充市顺庆区搬罾街道学府大道二段</v>
      </c>
      <c r="H95" s="40" t="s">
        <v>459</v>
      </c>
      <c r="I95" s="40">
        <v>19950525030</v>
      </c>
      <c r="J95" s="45" t="s">
        <v>447</v>
      </c>
      <c r="K95" s="50" t="s">
        <v>448</v>
      </c>
      <c r="L95" s="47"/>
      <c r="M95" s="39" t="s">
        <v>449</v>
      </c>
    </row>
    <row r="96" hidden="1" spans="4:13">
      <c r="D96" s="44" t="s">
        <v>443</v>
      </c>
      <c r="E96" s="45" t="s">
        <v>466</v>
      </c>
      <c r="F96" s="40" t="s">
        <v>445</v>
      </c>
      <c r="G96" s="39" t="str">
        <f t="shared" si="3"/>
        <v>(五冶钢构医学科学产业园建设项目房建二部-三标（5-3）)四川省南充市顺庆区搬罾街道学府大道二段</v>
      </c>
      <c r="H96" s="40" t="s">
        <v>459</v>
      </c>
      <c r="I96" s="40">
        <v>19950525030</v>
      </c>
      <c r="J96" s="45" t="s">
        <v>447</v>
      </c>
      <c r="K96" s="50" t="s">
        <v>448</v>
      </c>
      <c r="L96" s="47"/>
      <c r="M96" s="39" t="s">
        <v>449</v>
      </c>
    </row>
    <row r="97" hidden="1" spans="4:13">
      <c r="D97" s="44" t="s">
        <v>443</v>
      </c>
      <c r="E97" s="45" t="s">
        <v>88</v>
      </c>
      <c r="F97" s="40" t="s">
        <v>445</v>
      </c>
      <c r="G97" s="39" t="str">
        <f t="shared" si="3"/>
        <v>(五冶钢构医学科学产业园建设项目房建二部-四标（5-4）)四川省南充市顺庆区搬罾街道学府大道二段</v>
      </c>
      <c r="H97" s="40" t="s">
        <v>459</v>
      </c>
      <c r="I97" s="40">
        <v>19950525030</v>
      </c>
      <c r="J97" s="45" t="s">
        <v>447</v>
      </c>
      <c r="K97" s="50" t="s">
        <v>448</v>
      </c>
      <c r="L97" s="47"/>
      <c r="M97" s="39" t="s">
        <v>449</v>
      </c>
    </row>
    <row r="98" hidden="1" spans="4:13">
      <c r="D98" s="44" t="s">
        <v>443</v>
      </c>
      <c r="E98" s="45" t="s">
        <v>467</v>
      </c>
      <c r="F98" s="40" t="s">
        <v>445</v>
      </c>
      <c r="G98" s="39" t="str">
        <f t="shared" si="3"/>
        <v>(五冶钢构医学科学产业园建设项目房建二部-四标（5-5）)四川省南充市顺庆区搬罾街道学府大道二段</v>
      </c>
      <c r="H98" s="40" t="s">
        <v>459</v>
      </c>
      <c r="I98" s="40">
        <v>19950525030</v>
      </c>
      <c r="J98" s="45" t="s">
        <v>447</v>
      </c>
      <c r="K98" s="50" t="s">
        <v>448</v>
      </c>
      <c r="L98" s="47"/>
      <c r="M98" s="39" t="s">
        <v>449</v>
      </c>
    </row>
    <row r="99" hidden="1" spans="4:13">
      <c r="D99" s="44" t="s">
        <v>443</v>
      </c>
      <c r="E99" s="45" t="s">
        <v>113</v>
      </c>
      <c r="F99" s="40" t="s">
        <v>445</v>
      </c>
      <c r="G99" s="39" t="str">
        <f t="shared" si="3"/>
        <v>(五冶钢构医学科学产业园建设项目房建二部-排洪渠（五标）)四川省南充市顺庆区搬罾街道学府大道二段</v>
      </c>
      <c r="H99" s="40" t="s">
        <v>459</v>
      </c>
      <c r="I99" s="40">
        <v>19950525030</v>
      </c>
      <c r="J99" s="45" t="s">
        <v>447</v>
      </c>
      <c r="K99" s="50" t="s">
        <v>448</v>
      </c>
      <c r="L99" s="47"/>
      <c r="M99" s="39" t="s">
        <v>449</v>
      </c>
    </row>
    <row r="100" hidden="1" spans="4:13">
      <c r="D100" s="44" t="s">
        <v>443</v>
      </c>
      <c r="E100" s="45" t="s">
        <v>60</v>
      </c>
      <c r="F100" s="40" t="s">
        <v>445</v>
      </c>
      <c r="G100" s="39" t="str">
        <f t="shared" si="3"/>
        <v>(五冶钢构医学科学产业园建设项目房建二部-六标)四川省南充市顺庆区搬罾街道学府大道二段</v>
      </c>
      <c r="H100" s="40" t="s">
        <v>459</v>
      </c>
      <c r="I100" s="40">
        <v>19950525030</v>
      </c>
      <c r="J100" s="45" t="s">
        <v>447</v>
      </c>
      <c r="K100" s="50" t="s">
        <v>448</v>
      </c>
      <c r="L100" s="47"/>
      <c r="M100" s="39" t="s">
        <v>449</v>
      </c>
    </row>
    <row r="101" hidden="1" spans="4:13">
      <c r="D101" s="44" t="s">
        <v>443</v>
      </c>
      <c r="E101" s="45" t="s">
        <v>72</v>
      </c>
      <c r="F101" s="40" t="s">
        <v>445</v>
      </c>
      <c r="G101" s="39" t="str">
        <f t="shared" si="3"/>
        <v>(五冶钢构医学科学产业园建设项目房建二部-网羽馆（6-5）)四川省南充市顺庆区搬罾街道学府大道二段</v>
      </c>
      <c r="H101" s="40" t="s">
        <v>459</v>
      </c>
      <c r="I101" s="40">
        <v>19950525030</v>
      </c>
      <c r="J101" s="45" t="s">
        <v>447</v>
      </c>
      <c r="K101" s="50" t="s">
        <v>448</v>
      </c>
      <c r="L101" s="47"/>
      <c r="M101" s="39" t="s">
        <v>449</v>
      </c>
    </row>
    <row r="102" hidden="1" spans="4:13">
      <c r="D102" s="44" t="s">
        <v>443</v>
      </c>
      <c r="E102" s="45" t="s">
        <v>468</v>
      </c>
      <c r="F102" s="40" t="s">
        <v>445</v>
      </c>
      <c r="G102" s="39" t="str">
        <f t="shared" si="3"/>
        <v>(五冶钢构医学科学产业园建设项目房建三部-一标（4-1）)四川省南充市顺庆区搬罾街道学府大道二段</v>
      </c>
      <c r="H102" s="40" t="s">
        <v>469</v>
      </c>
      <c r="I102" s="40">
        <v>18349955455</v>
      </c>
      <c r="J102" s="45" t="s">
        <v>447</v>
      </c>
      <c r="K102" s="50" t="s">
        <v>448</v>
      </c>
      <c r="L102" s="47"/>
      <c r="M102" s="39" t="s">
        <v>449</v>
      </c>
    </row>
    <row r="103" hidden="1" spans="4:13">
      <c r="D103" s="44" t="s">
        <v>443</v>
      </c>
      <c r="E103" s="45" t="s">
        <v>470</v>
      </c>
      <c r="F103" s="40" t="s">
        <v>445</v>
      </c>
      <c r="G103" s="39" t="str">
        <f t="shared" si="3"/>
        <v>(五冶钢构医学科学产业园建设项目房建三部-一标（4-2）)四川省南充市顺庆区搬罾街道学府大道二段</v>
      </c>
      <c r="H103" s="40" t="s">
        <v>469</v>
      </c>
      <c r="I103" s="40">
        <v>18349955455</v>
      </c>
      <c r="J103" s="45" t="s">
        <v>447</v>
      </c>
      <c r="K103" s="50" t="s">
        <v>448</v>
      </c>
      <c r="L103" s="47"/>
      <c r="M103" s="39" t="s">
        <v>449</v>
      </c>
    </row>
    <row r="104" hidden="1" spans="4:13">
      <c r="D104" s="44" t="s">
        <v>443</v>
      </c>
      <c r="E104" s="45" t="s">
        <v>471</v>
      </c>
      <c r="F104" s="40" t="s">
        <v>445</v>
      </c>
      <c r="G104" s="39" t="str">
        <f t="shared" si="3"/>
        <v>(五冶钢构医学科学产业园建设项目房建三部-一标（4-3）)四川省南充市顺庆区搬罾街道学府大道二段</v>
      </c>
      <c r="H104" s="40" t="s">
        <v>469</v>
      </c>
      <c r="I104" s="40">
        <v>18349955455</v>
      </c>
      <c r="J104" s="45" t="s">
        <v>447</v>
      </c>
      <c r="K104" s="50" t="s">
        <v>448</v>
      </c>
      <c r="L104" s="47"/>
      <c r="M104" s="39" t="s">
        <v>449</v>
      </c>
    </row>
    <row r="105" hidden="1" spans="4:13">
      <c r="D105" s="44" t="s">
        <v>443</v>
      </c>
      <c r="E105" s="45" t="s">
        <v>472</v>
      </c>
      <c r="F105" s="40" t="s">
        <v>445</v>
      </c>
      <c r="G105" s="39" t="str">
        <f t="shared" si="3"/>
        <v>(五冶钢构医学科学产业园建设项目房建三部-一标（4-4）)四川省南充市顺庆区搬罾街道学府大道二段</v>
      </c>
      <c r="H105" s="40" t="s">
        <v>469</v>
      </c>
      <c r="I105" s="40">
        <v>18349955455</v>
      </c>
      <c r="J105" s="45" t="s">
        <v>447</v>
      </c>
      <c r="K105" s="50" t="s">
        <v>448</v>
      </c>
      <c r="L105" s="47"/>
      <c r="M105" s="39" t="s">
        <v>449</v>
      </c>
    </row>
    <row r="106" hidden="1" spans="4:13">
      <c r="D106" s="44" t="s">
        <v>443</v>
      </c>
      <c r="E106" s="45" t="s">
        <v>473</v>
      </c>
      <c r="F106" s="40" t="s">
        <v>445</v>
      </c>
      <c r="G106" s="39" t="str">
        <f t="shared" si="3"/>
        <v>(五冶钢构医学科学产业园建设项目房建三部-一标（4-5）)四川省南充市顺庆区搬罾街道学府大道二段</v>
      </c>
      <c r="H106" s="40" t="s">
        <v>469</v>
      </c>
      <c r="I106" s="40">
        <v>18349955455</v>
      </c>
      <c r="J106" s="45" t="s">
        <v>447</v>
      </c>
      <c r="K106" s="50" t="s">
        <v>448</v>
      </c>
      <c r="L106" s="47"/>
      <c r="M106" s="39" t="s">
        <v>449</v>
      </c>
    </row>
    <row r="107" hidden="1" spans="4:13">
      <c r="D107" s="44" t="s">
        <v>443</v>
      </c>
      <c r="E107" s="45" t="s">
        <v>474</v>
      </c>
      <c r="F107" s="40" t="s">
        <v>445</v>
      </c>
      <c r="G107" s="39" t="str">
        <f t="shared" si="3"/>
        <v>(五冶钢构医学科学产业园建设项目房建三部-一标（4-6）)四川省南充市顺庆区搬罾街道学府大道二段</v>
      </c>
      <c r="H107" s="40" t="s">
        <v>469</v>
      </c>
      <c r="I107" s="40">
        <v>18349955455</v>
      </c>
      <c r="J107" s="45" t="s">
        <v>447</v>
      </c>
      <c r="K107" s="50" t="s">
        <v>448</v>
      </c>
      <c r="L107" s="47"/>
      <c r="M107" s="39" t="s">
        <v>449</v>
      </c>
    </row>
    <row r="108" hidden="1" spans="4:13">
      <c r="D108" s="44" t="s">
        <v>443</v>
      </c>
      <c r="E108" s="45" t="s">
        <v>73</v>
      </c>
      <c r="F108" s="40" t="s">
        <v>445</v>
      </c>
      <c r="G108" s="39" t="str">
        <f t="shared" si="3"/>
        <v>(五冶钢构医学科学产业园建设项目房建三部-一标（7-1）)四川省南充市顺庆区搬罾街道学府大道二段</v>
      </c>
      <c r="H108" s="40" t="s">
        <v>469</v>
      </c>
      <c r="I108" s="40">
        <v>18349955455</v>
      </c>
      <c r="J108" s="45" t="s">
        <v>447</v>
      </c>
      <c r="K108" s="50" t="s">
        <v>448</v>
      </c>
      <c r="L108" s="47"/>
      <c r="M108" s="39" t="s">
        <v>449</v>
      </c>
    </row>
    <row r="109" hidden="1" spans="4:13">
      <c r="D109" s="44" t="s">
        <v>443</v>
      </c>
      <c r="E109" s="45" t="s">
        <v>20</v>
      </c>
      <c r="F109" s="40" t="s">
        <v>445</v>
      </c>
      <c r="G109" s="39" t="str">
        <f t="shared" si="3"/>
        <v>(五冶钢构医学科学产业园建设项目房建三部-一标（7-2）)四川省南充市顺庆区搬罾街道学府大道二段</v>
      </c>
      <c r="H109" s="40" t="s">
        <v>469</v>
      </c>
      <c r="I109" s="40">
        <v>18349955455</v>
      </c>
      <c r="J109" s="45" t="s">
        <v>447</v>
      </c>
      <c r="K109" s="50" t="s">
        <v>448</v>
      </c>
      <c r="L109" s="47"/>
      <c r="M109" s="39" t="s">
        <v>449</v>
      </c>
    </row>
    <row r="110" hidden="1" spans="4:13">
      <c r="D110" s="44" t="s">
        <v>443</v>
      </c>
      <c r="E110" s="45" t="s">
        <v>23</v>
      </c>
      <c r="F110" s="40" t="s">
        <v>445</v>
      </c>
      <c r="G110" s="39" t="str">
        <f t="shared" si="3"/>
        <v>(五冶钢构医学科学产业园建设项目房建三部-一标（7-3）)四川省南充市顺庆区搬罾街道学府大道二段</v>
      </c>
      <c r="H110" s="40" t="s">
        <v>469</v>
      </c>
      <c r="I110" s="40">
        <v>18349955455</v>
      </c>
      <c r="J110" s="45" t="s">
        <v>447</v>
      </c>
      <c r="K110" s="50" t="s">
        <v>448</v>
      </c>
      <c r="L110" s="47"/>
      <c r="M110" s="39" t="s">
        <v>449</v>
      </c>
    </row>
    <row r="111" hidden="1" spans="4:13">
      <c r="D111" s="44" t="s">
        <v>443</v>
      </c>
      <c r="E111" s="45" t="s">
        <v>24</v>
      </c>
      <c r="F111" s="40" t="s">
        <v>445</v>
      </c>
      <c r="G111" s="39" t="str">
        <f t="shared" si="3"/>
        <v>(五冶钢构医学科学产业园建设项目房建三部-一标（7-4）)四川省南充市顺庆区搬罾街道学府大道二段</v>
      </c>
      <c r="H111" s="40" t="s">
        <v>469</v>
      </c>
      <c r="I111" s="40">
        <v>18349955455</v>
      </c>
      <c r="J111" s="45" t="s">
        <v>447</v>
      </c>
      <c r="K111" s="50" t="s">
        <v>448</v>
      </c>
      <c r="L111" s="47"/>
      <c r="M111" s="39" t="s">
        <v>449</v>
      </c>
    </row>
    <row r="112" hidden="1" spans="4:13">
      <c r="D112" s="44" t="s">
        <v>443</v>
      </c>
      <c r="E112" s="39" t="s">
        <v>89</v>
      </c>
      <c r="F112" s="40" t="s">
        <v>445</v>
      </c>
      <c r="G112" s="39" t="str">
        <f t="shared" si="3"/>
        <v>(五冶钢构医学科学产业园建设项目房建三部-排洪渠)四川省南充市顺庆区搬罾街道学府大道二段</v>
      </c>
      <c r="H112" s="40" t="s">
        <v>469</v>
      </c>
      <c r="I112" s="40">
        <v>18349955455</v>
      </c>
      <c r="J112" s="45" t="s">
        <v>447</v>
      </c>
      <c r="K112" s="50" t="s">
        <v>448</v>
      </c>
      <c r="L112" s="47"/>
      <c r="M112" s="39" t="s">
        <v>449</v>
      </c>
    </row>
    <row r="113" hidden="1" spans="4:13">
      <c r="D113" s="44" t="s">
        <v>443</v>
      </c>
      <c r="E113" s="39" t="s">
        <v>127</v>
      </c>
      <c r="F113" s="40" t="s">
        <v>445</v>
      </c>
      <c r="G113" s="39" t="str">
        <f t="shared" si="3"/>
        <v>(五冶钢构医学科学产业园建设项目房建三部-管网总坪)四川省南充市顺庆区搬罾街道学府大道二段</v>
      </c>
      <c r="H113" s="40" t="s">
        <v>469</v>
      </c>
      <c r="I113" s="40">
        <v>18349955455</v>
      </c>
      <c r="J113" s="45" t="s">
        <v>447</v>
      </c>
      <c r="K113" s="50" t="s">
        <v>448</v>
      </c>
      <c r="L113" s="47"/>
      <c r="M113" s="39" t="s">
        <v>449</v>
      </c>
    </row>
    <row r="114" hidden="1" spans="4:13">
      <c r="D114" s="44" t="s">
        <v>443</v>
      </c>
      <c r="E114" s="39" t="s">
        <v>117</v>
      </c>
      <c r="F114" s="40" t="s">
        <v>445</v>
      </c>
      <c r="G114" s="39" t="str">
        <f t="shared" si="3"/>
        <v>(五冶钢构医学科学产业园建设项目房建三部-配套用房及围墙)四川省南充市顺庆区搬罾街道学府大道二段</v>
      </c>
      <c r="H114" s="40" t="s">
        <v>469</v>
      </c>
      <c r="I114" s="40">
        <v>18349955455</v>
      </c>
      <c r="J114" s="45" t="s">
        <v>447</v>
      </c>
      <c r="K114" s="50" t="s">
        <v>448</v>
      </c>
      <c r="L114" s="47"/>
      <c r="M114" s="39" t="s">
        <v>449</v>
      </c>
    </row>
    <row r="115" hidden="1" spans="4:13">
      <c r="D115" s="44" t="s">
        <v>443</v>
      </c>
      <c r="E115" s="39" t="s">
        <v>475</v>
      </c>
      <c r="F115" s="40" t="s">
        <v>445</v>
      </c>
      <c r="G115" s="39" t="str">
        <f t="shared" si="3"/>
        <v>(五冶钢构医学科学产业园建设项目房建连接线道路工程-1)四川省南充市顺庆区搬罾街道学府大道二段</v>
      </c>
      <c r="H115" s="40" t="s">
        <v>476</v>
      </c>
      <c r="I115" s="40">
        <v>13908143055</v>
      </c>
      <c r="J115" s="45" t="s">
        <v>447</v>
      </c>
      <c r="K115" s="50" t="s">
        <v>448</v>
      </c>
      <c r="L115" s="47"/>
      <c r="M115" s="39" t="s">
        <v>449</v>
      </c>
    </row>
    <row r="116" hidden="1" spans="4:13">
      <c r="D116" s="44" t="s">
        <v>443</v>
      </c>
      <c r="E116" s="39" t="s">
        <v>477</v>
      </c>
      <c r="F116" s="40" t="s">
        <v>445</v>
      </c>
      <c r="G116" s="39" t="str">
        <f t="shared" si="3"/>
        <v>(五冶钢构医学科学产业园建设项目房建连接线道路工程-2)四川省南充市顺庆区搬罾街道学府大道二段</v>
      </c>
      <c r="H116" s="40" t="s">
        <v>478</v>
      </c>
      <c r="I116" s="40">
        <v>15982411682</v>
      </c>
      <c r="J116" s="45" t="s">
        <v>447</v>
      </c>
      <c r="K116" s="50" t="s">
        <v>448</v>
      </c>
      <c r="L116" s="47"/>
      <c r="M116" s="39"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J14" sqref="J14"/>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1" t="s">
        <v>405</v>
      </c>
      <c r="B13" s="21" t="s">
        <v>506</v>
      </c>
      <c r="C13" s="22"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1"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2" t="s">
        <v>523</v>
      </c>
      <c r="D21" s="23"/>
    </row>
    <row r="22" s="18" customFormat="1" spans="1:4">
      <c r="A22" s="21" t="s">
        <v>196</v>
      </c>
      <c r="B22" s="21" t="s">
        <v>524</v>
      </c>
      <c r="C22" s="22"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45961</v>
      </c>
      <c r="B2" s="9" t="s">
        <v>574</v>
      </c>
      <c r="C2" s="9" t="str">
        <f>VLOOKUP(D2,辅助信息!A:B,2,FALSE)</f>
        <v>盘螺</v>
      </c>
      <c r="D2" s="9" t="s">
        <v>41</v>
      </c>
    </row>
    <row r="3" spans="1:4">
      <c r="A3" s="12">
        <f ca="1" t="shared" si="0"/>
        <v>45961</v>
      </c>
      <c r="B3" s="9" t="s">
        <v>574</v>
      </c>
      <c r="C3" s="9" t="str">
        <f>VLOOKUP(D3,辅助信息!A:B,2,FALSE)</f>
        <v>螺纹钢</v>
      </c>
      <c r="D3" s="9" t="s">
        <v>27</v>
      </c>
    </row>
    <row r="4" spans="1:4">
      <c r="A4" s="12">
        <f ca="1" t="shared" si="0"/>
        <v>45961</v>
      </c>
      <c r="B4" s="9" t="s">
        <v>574</v>
      </c>
      <c r="C4" s="9" t="str">
        <f>VLOOKUP(D4,辅助信息!A:B,2,FALSE)</f>
        <v>螺纹钢</v>
      </c>
      <c r="D4" s="9" t="s">
        <v>19</v>
      </c>
    </row>
    <row r="5" spans="1:4">
      <c r="A5" s="12">
        <f ca="1" t="shared" si="0"/>
        <v>45961</v>
      </c>
      <c r="B5" s="9" t="s">
        <v>574</v>
      </c>
      <c r="C5" s="9" t="str">
        <f>VLOOKUP(D5,辅助信息!A:B,2,FALSE)</f>
        <v>螺纹钢</v>
      </c>
      <c r="D5" s="9" t="s">
        <v>28</v>
      </c>
    </row>
    <row r="6" spans="1:4">
      <c r="A6" s="12">
        <f ca="1" t="shared" si="0"/>
        <v>45961</v>
      </c>
      <c r="B6" s="9" t="s">
        <v>574</v>
      </c>
      <c r="C6" s="9" t="str">
        <f>VLOOKUP(D6,辅助信息!A:B,2,FALSE)</f>
        <v>螺纹钢</v>
      </c>
      <c r="D6" s="9" t="s">
        <v>52</v>
      </c>
    </row>
    <row r="7" spans="1:4">
      <c r="A7" s="12">
        <f ca="1" t="shared" si="0"/>
        <v>45961</v>
      </c>
      <c r="B7" s="9" t="s">
        <v>574</v>
      </c>
      <c r="C7" s="9" t="str">
        <f>VLOOKUP(D7,辅助信息!A:B,2,FALSE)</f>
        <v>螺纹钢</v>
      </c>
      <c r="D7" s="9" t="s">
        <v>76</v>
      </c>
    </row>
    <row r="8" spans="1:4">
      <c r="A8" s="12">
        <f ca="1" t="shared" si="0"/>
        <v>45961</v>
      </c>
      <c r="B8" s="9" t="s">
        <v>574</v>
      </c>
      <c r="C8" s="9" t="str">
        <f>VLOOKUP(D8,辅助信息!A:B,2,FALSE)</f>
        <v>螺纹钢</v>
      </c>
      <c r="D8" s="9" t="s">
        <v>86</v>
      </c>
    </row>
    <row r="9" spans="1:4">
      <c r="A9" s="12">
        <f ca="1" t="shared" si="0"/>
        <v>45961</v>
      </c>
      <c r="B9" s="9" t="s">
        <v>574</v>
      </c>
      <c r="C9" s="9" t="str">
        <f>VLOOKUP(D9,辅助信息!A:B,2,FALSE)</f>
        <v>螺纹钢</v>
      </c>
      <c r="D9" s="9" t="s">
        <v>82</v>
      </c>
    </row>
    <row r="10" spans="1:4">
      <c r="A10" s="12">
        <f ca="1" t="shared" si="0"/>
        <v>45961</v>
      </c>
      <c r="B10" s="9" t="s">
        <v>574</v>
      </c>
      <c r="C10" s="9" t="str">
        <f>VLOOKUP(D10,辅助信息!A:B,2,FALSE)</f>
        <v>螺纹钢</v>
      </c>
      <c r="D10" s="9" t="s">
        <v>45</v>
      </c>
    </row>
    <row r="11" spans="1:4">
      <c r="A11" s="12">
        <f ca="1" t="shared" si="0"/>
        <v>45961</v>
      </c>
      <c r="B11" s="9" t="s">
        <v>574</v>
      </c>
      <c r="C11" s="9" t="str">
        <f>VLOOKUP(D11,辅助信息!A:B,2,FALSE)</f>
        <v>螺纹钢</v>
      </c>
      <c r="D11" s="9" t="s">
        <v>21</v>
      </c>
    </row>
    <row r="12" ht="18.95" customHeight="1" spans="1:1">
      <c r="A12" s="12">
        <f ca="1" t="shared" si="0"/>
        <v>45961</v>
      </c>
    </row>
    <row r="13" spans="1:4">
      <c r="A13" s="12">
        <f ca="1" t="shared" ref="A13:A26" si="1">TODAY()</f>
        <v>45961</v>
      </c>
      <c r="B13" s="13" t="s">
        <v>575</v>
      </c>
      <c r="C13" s="9" t="str">
        <f>VLOOKUP(D13,辅助信息!A:B,2,FALSE)</f>
        <v>螺纹钢</v>
      </c>
      <c r="D13" s="9" t="s">
        <v>133</v>
      </c>
    </row>
    <row r="14" spans="1:4">
      <c r="A14" s="12">
        <f ca="1" t="shared" si="1"/>
        <v>45961</v>
      </c>
      <c r="B14" s="13" t="s">
        <v>575</v>
      </c>
      <c r="C14" s="9" t="str">
        <f>VLOOKUP(D14,辅助信息!A:B,2,FALSE)</f>
        <v>螺纹钢</v>
      </c>
      <c r="D14" s="9" t="s">
        <v>91</v>
      </c>
    </row>
    <row r="15" spans="1:4">
      <c r="A15" s="12">
        <f ca="1" t="shared" si="1"/>
        <v>45961</v>
      </c>
      <c r="B15" s="13" t="s">
        <v>575</v>
      </c>
      <c r="C15" s="9" t="str">
        <f>VLOOKUP(D15,辅助信息!A:B,2,FALSE)</f>
        <v>螺纹钢</v>
      </c>
      <c r="D15" s="9" t="s">
        <v>77</v>
      </c>
    </row>
    <row r="16" spans="1:4">
      <c r="A16" s="12">
        <f ca="1" t="shared" si="1"/>
        <v>45961</v>
      </c>
      <c r="B16" s="13" t="s">
        <v>575</v>
      </c>
      <c r="C16" s="9" t="str">
        <f>VLOOKUP(D16,辅助信息!A:B,2,FALSE)</f>
        <v>螺纹钢</v>
      </c>
      <c r="D16" s="9" t="s">
        <v>86</v>
      </c>
    </row>
    <row r="17" spans="1:4">
      <c r="A17" s="12">
        <f ca="1" t="shared" si="1"/>
        <v>45961</v>
      </c>
      <c r="B17" s="13" t="s">
        <v>575</v>
      </c>
      <c r="C17" s="9" t="str">
        <f>VLOOKUP(D17,辅助信息!A:B,2,FALSE)</f>
        <v>螺纹钢</v>
      </c>
      <c r="D17" s="9" t="s">
        <v>66</v>
      </c>
    </row>
    <row r="18" spans="1:4">
      <c r="A18" s="12">
        <f ca="1" t="shared" si="1"/>
        <v>45961</v>
      </c>
      <c r="B18" s="13" t="s">
        <v>575</v>
      </c>
      <c r="C18" s="9" t="str">
        <f>VLOOKUP(D18,辅助信息!A:B,2,FALSE)</f>
        <v>螺纹钢</v>
      </c>
      <c r="D18" s="9" t="s">
        <v>82</v>
      </c>
    </row>
    <row r="19" spans="1:4">
      <c r="A19" s="12">
        <f ca="1" t="shared" si="1"/>
        <v>45961</v>
      </c>
      <c r="B19" s="13" t="s">
        <v>575</v>
      </c>
      <c r="C19" s="9" t="str">
        <f>VLOOKUP(D19,辅助信息!A:B,2,FALSE)</f>
        <v>螺纹钢</v>
      </c>
      <c r="D19" s="9" t="s">
        <v>45</v>
      </c>
    </row>
    <row r="20" spans="1:4">
      <c r="A20" s="12">
        <f ca="1" t="shared" si="1"/>
        <v>45961</v>
      </c>
      <c r="B20" s="13" t="s">
        <v>575</v>
      </c>
      <c r="C20" s="9" t="str">
        <f>VLOOKUP(D20,辅助信息!A:B,2,FALSE)</f>
        <v>螺纹钢</v>
      </c>
      <c r="D20" s="9" t="s">
        <v>21</v>
      </c>
    </row>
    <row r="21" spans="1:4">
      <c r="A21" s="12">
        <f ca="1" t="shared" si="1"/>
        <v>45961</v>
      </c>
      <c r="B21" s="13" t="s">
        <v>575</v>
      </c>
      <c r="C21" s="9" t="str">
        <f>VLOOKUP(D21,辅助信息!A:B,2,FALSE)</f>
        <v>螺纹钢</v>
      </c>
      <c r="D21" s="9" t="s">
        <v>58</v>
      </c>
    </row>
    <row r="22" spans="1:4">
      <c r="A22" s="12">
        <f ca="1" t="shared" si="1"/>
        <v>45961</v>
      </c>
      <c r="B22" s="13" t="s">
        <v>575</v>
      </c>
      <c r="C22" s="9" t="str">
        <f>VLOOKUP(D22,辅助信息!A:B,2,FALSE)</f>
        <v>螺纹钢</v>
      </c>
      <c r="D22" s="9" t="s">
        <v>46</v>
      </c>
    </row>
    <row r="23" spans="1:4">
      <c r="A23" s="12">
        <f ca="1" t="shared" si="1"/>
        <v>45961</v>
      </c>
      <c r="B23" s="13" t="s">
        <v>575</v>
      </c>
      <c r="C23" s="9" t="str">
        <f>VLOOKUP(D23,辅助信息!A:B,2,FALSE)</f>
        <v>螺纹钢</v>
      </c>
      <c r="D23" s="9" t="s">
        <v>22</v>
      </c>
    </row>
    <row r="24" spans="1:4">
      <c r="A24" s="12">
        <f ca="1" t="shared" si="1"/>
        <v>45961</v>
      </c>
      <c r="B24" s="13" t="s">
        <v>575</v>
      </c>
      <c r="C24" s="9" t="str">
        <f>VLOOKUP(D24,辅助信息!A:B,2,FALSE)</f>
        <v>螺纹钢</v>
      </c>
      <c r="D24" s="9" t="s">
        <v>181</v>
      </c>
    </row>
    <row r="25" spans="1:4">
      <c r="A25" s="12">
        <f ca="1" t="shared" si="1"/>
        <v>45961</v>
      </c>
      <c r="B25" s="13" t="s">
        <v>575</v>
      </c>
      <c r="C25" s="9" t="str">
        <f>VLOOKUP(D25,辅助信息!A:B,2,FALSE)</f>
        <v>螺纹钢</v>
      </c>
      <c r="D25" s="9" t="s">
        <v>182</v>
      </c>
    </row>
    <row r="26" spans="1:4">
      <c r="A26" s="12">
        <f ca="1" t="shared" si="1"/>
        <v>45961</v>
      </c>
      <c r="B26" s="9" t="s">
        <v>576</v>
      </c>
      <c r="C26" s="9" t="str">
        <f>VLOOKUP(D26,辅助信息!A:B,2,FALSE)</f>
        <v>盘螺</v>
      </c>
      <c r="D26" s="9" t="s">
        <v>49</v>
      </c>
    </row>
    <row r="27" spans="1:4">
      <c r="A27" s="12">
        <f ca="1" t="shared" ref="A27:A36" si="2">TODAY()</f>
        <v>45961</v>
      </c>
      <c r="B27" s="9" t="s">
        <v>576</v>
      </c>
      <c r="C27" s="9" t="str">
        <f>VLOOKUP(D27,辅助信息!A:B,2,FALSE)</f>
        <v>盘螺</v>
      </c>
      <c r="D27" s="9" t="s">
        <v>40</v>
      </c>
    </row>
    <row r="28" spans="1:4">
      <c r="A28" s="12">
        <f ca="1" t="shared" si="2"/>
        <v>45961</v>
      </c>
      <c r="B28" s="9" t="s">
        <v>576</v>
      </c>
      <c r="C28" s="9" t="str">
        <f>VLOOKUP(D28,辅助信息!A:B,2,FALSE)</f>
        <v>盘螺</v>
      </c>
      <c r="D28" s="9" t="s">
        <v>41</v>
      </c>
    </row>
    <row r="29" spans="1:4">
      <c r="A29" s="12">
        <f ca="1" t="shared" si="2"/>
        <v>45961</v>
      </c>
      <c r="B29" s="9" t="s">
        <v>576</v>
      </c>
      <c r="C29" s="9" t="str">
        <f>VLOOKUP(D29,辅助信息!A:B,2,FALSE)</f>
        <v>盘螺</v>
      </c>
      <c r="D29" s="9" t="s">
        <v>26</v>
      </c>
    </row>
    <row r="30" spans="1:4">
      <c r="A30" s="12">
        <f ca="1" t="shared" si="2"/>
        <v>45961</v>
      </c>
      <c r="B30" s="9" t="s">
        <v>576</v>
      </c>
      <c r="C30" s="9" t="e">
        <f>VLOOKUP(D30,辅助信息!A:B,2,FALSE)</f>
        <v>#N/A</v>
      </c>
      <c r="D30" s="9" t="s">
        <v>577</v>
      </c>
    </row>
    <row r="31" spans="1:4">
      <c r="A31" s="12">
        <f ca="1" t="shared" si="2"/>
        <v>45961</v>
      </c>
      <c r="B31" s="9" t="s">
        <v>576</v>
      </c>
      <c r="C31" s="9" t="str">
        <f>VLOOKUP(D31,辅助信息!A:B,2,FALSE)</f>
        <v>螺纹钢</v>
      </c>
      <c r="D31" s="9" t="s">
        <v>27</v>
      </c>
    </row>
    <row r="32" spans="1:4">
      <c r="A32" s="12">
        <f ca="1" t="shared" si="2"/>
        <v>45961</v>
      </c>
      <c r="B32" s="9" t="s">
        <v>576</v>
      </c>
      <c r="C32" s="9" t="str">
        <f>VLOOKUP(D32,辅助信息!A:B,2,FALSE)</f>
        <v>螺纹钢</v>
      </c>
      <c r="D32" s="9" t="s">
        <v>19</v>
      </c>
    </row>
    <row r="33" spans="1:4">
      <c r="A33" s="12">
        <f ca="1" t="shared" si="2"/>
        <v>45961</v>
      </c>
      <c r="B33" s="9" t="s">
        <v>576</v>
      </c>
      <c r="C33" s="9" t="str">
        <f>VLOOKUP(D33,辅助信息!A:B,2,FALSE)</f>
        <v>螺纹钢</v>
      </c>
      <c r="D33" s="9" t="s">
        <v>32</v>
      </c>
    </row>
    <row r="34" spans="1:4">
      <c r="A34" s="12">
        <f ca="1" t="shared" si="2"/>
        <v>45961</v>
      </c>
      <c r="B34" s="9" t="s">
        <v>576</v>
      </c>
      <c r="C34" s="9" t="str">
        <f>VLOOKUP(D34,辅助信息!A:B,2,FALSE)</f>
        <v>螺纹钢</v>
      </c>
      <c r="D34" s="9" t="s">
        <v>33</v>
      </c>
    </row>
    <row r="35" spans="1:4">
      <c r="A35" s="12">
        <f ca="1" t="shared" si="2"/>
        <v>45961</v>
      </c>
      <c r="B35" s="9" t="s">
        <v>576</v>
      </c>
      <c r="C35" s="9" t="str">
        <f>VLOOKUP(D35,辅助信息!A:B,2,FALSE)</f>
        <v>螺纹钢</v>
      </c>
      <c r="D35" s="9" t="s">
        <v>28</v>
      </c>
    </row>
    <row r="36" spans="1:4">
      <c r="A36" s="12">
        <f ca="1" t="shared" si="2"/>
        <v>45961</v>
      </c>
      <c r="B36" s="9" t="s">
        <v>576</v>
      </c>
      <c r="C36" s="9" t="str">
        <f>VLOOKUP(D36,辅助信息!A:B,2,FALSE)</f>
        <v>螺纹钢</v>
      </c>
      <c r="D36" s="9" t="s">
        <v>18</v>
      </c>
    </row>
    <row r="37" spans="1:4">
      <c r="A37" s="12">
        <f ca="1" t="shared" ref="A37:A46" si="3">TODAY()</f>
        <v>45961</v>
      </c>
      <c r="B37" s="9" t="s">
        <v>576</v>
      </c>
      <c r="C37" s="9" t="str">
        <f>VLOOKUP(D37,辅助信息!A:B,2,FALSE)</f>
        <v>螺纹钢</v>
      </c>
      <c r="D37" s="9" t="s">
        <v>65</v>
      </c>
    </row>
    <row r="38" spans="1:4">
      <c r="A38" s="12">
        <f ca="1" t="shared" si="3"/>
        <v>45961</v>
      </c>
      <c r="B38" s="9" t="s">
        <v>576</v>
      </c>
      <c r="C38" s="9" t="str">
        <f>VLOOKUP(D38,辅助信息!A:B,2,FALSE)</f>
        <v>螺纹钢</v>
      </c>
      <c r="D38" s="9" t="s">
        <v>52</v>
      </c>
    </row>
    <row r="39" spans="1:4">
      <c r="A39" s="12">
        <f ca="1" t="shared" si="3"/>
        <v>45961</v>
      </c>
      <c r="B39" s="9" t="s">
        <v>576</v>
      </c>
      <c r="C39" s="9" t="str">
        <f>VLOOKUP(D39,辅助信息!A:B,2,FALSE)</f>
        <v>螺纹钢</v>
      </c>
      <c r="D39" s="9" t="s">
        <v>111</v>
      </c>
    </row>
    <row r="40" spans="1:4">
      <c r="A40" s="12">
        <f ca="1" t="shared" si="3"/>
        <v>45961</v>
      </c>
      <c r="B40" s="9" t="s">
        <v>576</v>
      </c>
      <c r="C40" s="9" t="str">
        <f>VLOOKUP(D40,辅助信息!A:B,2,FALSE)</f>
        <v>螺纹钢</v>
      </c>
      <c r="D40" s="9" t="s">
        <v>76</v>
      </c>
    </row>
    <row r="41" spans="1:4">
      <c r="A41" s="12">
        <f ca="1" t="shared" si="3"/>
        <v>45961</v>
      </c>
      <c r="B41" s="9" t="s">
        <v>576</v>
      </c>
      <c r="C41" s="9" t="str">
        <f>VLOOKUP(D41,辅助信息!A:B,2,FALSE)</f>
        <v>螺纹钢</v>
      </c>
      <c r="D41" s="9" t="s">
        <v>90</v>
      </c>
    </row>
    <row r="42" spans="1:4">
      <c r="A42" s="12">
        <f ca="1" t="shared" si="3"/>
        <v>45961</v>
      </c>
      <c r="B42" s="9" t="s">
        <v>576</v>
      </c>
      <c r="C42" s="9" t="str">
        <f>VLOOKUP(D42,辅助信息!A:B,2,FALSE)</f>
        <v>螺纹钢</v>
      </c>
      <c r="D42" s="9" t="s">
        <v>130</v>
      </c>
    </row>
    <row r="43" spans="1:4">
      <c r="A43" s="12">
        <f ca="1" t="shared" si="3"/>
        <v>45961</v>
      </c>
      <c r="B43" s="9" t="s">
        <v>576</v>
      </c>
      <c r="C43" s="9" t="str">
        <f>VLOOKUP(D43,辅助信息!A:B,2,FALSE)</f>
        <v>螺纹钢</v>
      </c>
      <c r="D43" s="9" t="s">
        <v>133</v>
      </c>
    </row>
    <row r="44" spans="1:4">
      <c r="A44" s="12">
        <f ca="1" t="shared" si="3"/>
        <v>45961</v>
      </c>
      <c r="B44" s="9" t="s">
        <v>576</v>
      </c>
      <c r="C44" s="9" t="str">
        <f>VLOOKUP(D44,辅助信息!A:B,2,FALSE)</f>
        <v>螺纹钢</v>
      </c>
      <c r="D44" s="9" t="s">
        <v>91</v>
      </c>
    </row>
    <row r="45" spans="1:4">
      <c r="A45" s="12">
        <f ca="1" t="shared" si="3"/>
        <v>45961</v>
      </c>
      <c r="B45" s="9" t="s">
        <v>576</v>
      </c>
      <c r="C45" s="9" t="str">
        <f>VLOOKUP(D45,辅助信息!A:B,2,FALSE)</f>
        <v>螺纹钢</v>
      </c>
      <c r="D45" s="9" t="s">
        <v>77</v>
      </c>
    </row>
    <row r="46" spans="1:4">
      <c r="A46" s="12">
        <f ca="1" t="shared" si="3"/>
        <v>45961</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HPB300Φ8</v>
      </c>
      <c r="D9057" s="2" t="str">
        <f>'[1]2025年已发货'!D:D</f>
        <v>吨</v>
      </c>
      <c r="E9057" s="2">
        <f>'[1]2025年已发货'!E:E</f>
        <v>2</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高线</v>
      </c>
      <c r="C9058" s="2" t="str">
        <f>'[1]2025年已发货'!C:C</f>
        <v>HPB300Φ6</v>
      </c>
      <c r="D9058" s="2" t="str">
        <f>'[1]2025年已发货'!D:D</f>
        <v>吨</v>
      </c>
      <c r="E9058" s="2">
        <f>'[1]2025年已发货'!E:E</f>
        <v>6</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盘螺</v>
      </c>
      <c r="C9059" s="2" t="str">
        <f>'[1]2025年已发货'!C:C</f>
        <v>HRB400EФ8</v>
      </c>
      <c r="D9059" s="2" t="str">
        <f>'[1]2025年已发货'!D:D</f>
        <v>吨</v>
      </c>
      <c r="E9059" s="2">
        <f>'[1]2025年已发货'!E:E</f>
        <v>15.5</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达钢</v>
      </c>
      <c r="B9060" s="2" t="str">
        <f>'[1]2025年已发货'!B:B</f>
        <v>螺纹钢</v>
      </c>
      <c r="C9060" s="2" t="str">
        <f>'[1]2025年已发货'!C:C</f>
        <v>HRB400EФ14*12m</v>
      </c>
      <c r="D9060" s="2" t="str">
        <f>'[1]2025年已发货'!D:D</f>
        <v>吨</v>
      </c>
      <c r="E9060" s="2">
        <f>'[1]2025年已发货'!E:E</f>
        <v>6</v>
      </c>
      <c r="F9060" s="4">
        <f>'[1]2025年已发货'!F:F</f>
        <v>45958</v>
      </c>
      <c r="G9060" s="2" t="str">
        <f>'[1]2025年已发货'!G:G</f>
        <v>（北京工程局乐山机场项目）乐山市五通桥区冠英镇</v>
      </c>
      <c r="H9060" s="2" t="str">
        <f>'[1]2025年已发货'!H:H</f>
        <v>王治</v>
      </c>
      <c r="I9060" s="2">
        <f>'[1]2025年已发货'!I:I</f>
        <v>18811564698</v>
      </c>
      <c r="J9060" s="2" vm="1" t="e">
        <f>_xlfn._xlws.FILTER(辅助信息!D:D,辅助信息!G:G=G9060)</f>
        <v>#VALUE!</v>
      </c>
    </row>
    <row r="9061" spans="1:10">
      <c r="A9061" s="2" t="str">
        <f>'[1]2025年已发货'!A:A</f>
        <v>泸钢</v>
      </c>
      <c r="B9061" s="2" t="str">
        <f>'[1]2025年已发货'!B:B</f>
        <v>螺纹钢</v>
      </c>
      <c r="C9061" s="2" t="str">
        <f>'[1]2025年已发货'!C:C</f>
        <v>HRB400E Φ16 9m</v>
      </c>
      <c r="D9061" s="2" t="str">
        <f>'[1]2025年已发货'!D:D</f>
        <v>吨</v>
      </c>
      <c r="E9061" s="2">
        <f>'[1]2025年已发货'!E:E</f>
        <v>30</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v>
      </c>
      <c r="B9062" s="2" t="str">
        <f>'[1]2025年已发货'!B:B</f>
        <v>螺纹钢</v>
      </c>
      <c r="C9062" s="2" t="str">
        <f>'[1]2025年已发货'!C:C</f>
        <v>HRB400E Φ18 9m</v>
      </c>
      <c r="D9062" s="2" t="str">
        <f>'[1]2025年已发货'!D:D</f>
        <v>吨</v>
      </c>
      <c r="E9062" s="2">
        <f>'[1]2025年已发货'!E:E</f>
        <v>5</v>
      </c>
      <c r="F9062" s="4">
        <f>'[1]2025年已发货'!F:F</f>
        <v>45958</v>
      </c>
      <c r="G9062" s="2" t="str">
        <f>'[1]2025年已发货'!G:G</f>
        <v>(五冶钢构龙泉东洪片区70亩住宅、商业及配套工程项目三标段)成都市龙泉驿外东洪路地铁2号线惠王陵地铁C口</v>
      </c>
      <c r="H9062" s="2" t="str">
        <f>'[1]2025年已发货'!H:H</f>
        <v>蒋嗣伟</v>
      </c>
      <c r="I9062" s="2">
        <f>'[1]2025年已发货'!I:I</f>
        <v>15014331252</v>
      </c>
      <c r="J9062" s="2" t="str">
        <f>_xlfn._xlws.FILTER(辅助信息!D:D,辅助信息!G:G=G9062)</f>
        <v>五冶钢构龙泉东洪片区(70亩、85亩)住宅、商业及配套工程项目</v>
      </c>
    </row>
    <row r="9063" spans="1:10">
      <c r="A9063" s="2" t="str">
        <f>'[1]2025年已发货'!A:A</f>
        <v>泸钢（代）</v>
      </c>
      <c r="B9063" s="2" t="str">
        <f>'[1]2025年已发货'!B:B</f>
        <v>盘圆</v>
      </c>
      <c r="C9063" s="2" t="str">
        <f>'[1]2025年已发货'!C:C</f>
        <v>HPB300Φ12mm</v>
      </c>
      <c r="D9063" s="2" t="str">
        <f>'[1]2025年已发货'!D:D</f>
        <v>吨</v>
      </c>
      <c r="E9063" s="2">
        <f>'[1]2025年已发货'!E:E</f>
        <v>15</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泸钢（代）</v>
      </c>
      <c r="B9064" s="2" t="str">
        <f>'[1]2025年已发货'!B:B</f>
        <v>螺纹钢</v>
      </c>
      <c r="C9064" s="2" t="str">
        <f>'[1]2025年已发货'!C:C</f>
        <v>HRB500EΦ32*12m</v>
      </c>
      <c r="D9064" s="2" t="str">
        <f>'[1]2025年已发货'!D:D</f>
        <v>吨</v>
      </c>
      <c r="E9064" s="2">
        <f>'[1]2025年已发货'!E:E</f>
        <v>20</v>
      </c>
      <c r="F9064" s="4">
        <f>'[1]2025年已发货'!F:F</f>
        <v>45958</v>
      </c>
      <c r="G9064" s="2" t="str">
        <f>'[1]2025年已发货'!G:G</f>
        <v>（成峨1标）眉山市彭山区谢家街道跳墩子</v>
      </c>
      <c r="H9064" s="2" t="str">
        <f>'[1]2025年已发货'!H:H</f>
        <v>曾毅</v>
      </c>
      <c r="I9064" s="2" t="str">
        <f>'[1]2025年已发货'!I:I</f>
        <v>13982229815</v>
      </c>
      <c r="J9064" s="2" vm="1" t="e">
        <f>_xlfn._xlws.FILTER(辅助信息!D:D,辅助信息!G:G=G9064)</f>
        <v>#VALUE!</v>
      </c>
    </row>
    <row r="9065" spans="1:10">
      <c r="A9065" s="2" t="str">
        <f>'[1]2025年已发货'!A:A</f>
        <v>泸钢</v>
      </c>
      <c r="B9065" s="2" t="str">
        <f>'[1]2025年已发货'!B:B</f>
        <v>高线</v>
      </c>
      <c r="C9065" s="2" t="str">
        <f>'[1]2025年已发货'!C:C</f>
        <v>HPB300 Φ10</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Φ12×9米</v>
      </c>
      <c r="D9066" s="2" t="str">
        <f>'[1]2025年已发货'!D:D</f>
        <v>吨</v>
      </c>
      <c r="E9066" s="2">
        <f>'[1]2025年已发货'!E:E</f>
        <v>5</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Φ22×9米</v>
      </c>
      <c r="D9067" s="2" t="str">
        <f>'[1]2025年已发货'!D:D</f>
        <v>吨</v>
      </c>
      <c r="E9067" s="2">
        <f>'[1]2025年已发货'!E:E</f>
        <v>10</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Φ20×9米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Φ25×9米</v>
      </c>
      <c r="D9069" s="2" t="str">
        <f>'[1]2025年已发货'!D:D</f>
        <v>吨</v>
      </c>
      <c r="E9069" s="2">
        <f>'[1]2025年已发货'!E:E</f>
        <v>7.5</v>
      </c>
      <c r="F9069" s="4">
        <f>'[1]2025年已发货'!F:F</f>
        <v>45958</v>
      </c>
      <c r="G9069" s="2" t="str">
        <f>'[1]2025年已发货'!G:G</f>
        <v>自永高速一标二工区（连接线</v>
      </c>
      <c r="H9069" s="2" t="str">
        <f>'[1]2025年已发货'!H:H</f>
        <v>余伯宣</v>
      </c>
      <c r="I9069" s="2">
        <f>'[1]2025年已发货'!I:I</f>
        <v>13778530969</v>
      </c>
      <c r="J9069" s="2" vm="1" t="e">
        <f>_xlfn._xlws.FILTER(辅助信息!D:D,辅助信息!G:G=G9069)</f>
        <v>#VALUE!</v>
      </c>
    </row>
    <row r="9070" spans="1:10">
      <c r="A9070" s="2" t="str">
        <f>'[1]2025年已发货'!A:A</f>
        <v>泸钢</v>
      </c>
      <c r="B9070" s="2" t="str">
        <f>'[1]2025年已发货'!B:B</f>
        <v>螺纹钢</v>
      </c>
      <c r="C9070" s="2" t="str">
        <f>'[1]2025年已发货'!C:C</f>
        <v>HRB400E Φ12×9米</v>
      </c>
      <c r="D9070" s="2" t="str">
        <f>'[1]2025年已发货'!D:D</f>
        <v>吨</v>
      </c>
      <c r="E9070" s="2">
        <f>'[1]2025年已发货'!E:E</f>
        <v>17.5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高线</v>
      </c>
      <c r="C9071" s="2" t="str">
        <f>'[1]2025年已发货'!C:C</f>
        <v>HPB300  Φ12</v>
      </c>
      <c r="D9071" s="2" t="str">
        <f>'[1]2025年已发货'!D:D</f>
        <v>吨</v>
      </c>
      <c r="E9071" s="2">
        <f>'[1]2025年已发货'!E:E</f>
        <v>2.5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Φ16×9米</v>
      </c>
      <c r="D9072" s="2" t="str">
        <f>'[1]2025年已发货'!D:D</f>
        <v>吨</v>
      </c>
      <c r="E9072" s="2">
        <f>'[1]2025年已发货'!E:E</f>
        <v>5</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螺纹钢</v>
      </c>
      <c r="C9073" s="2" t="str">
        <f>'[1]2025年已发货'!C:C</f>
        <v>HRB400E Φ16×12米</v>
      </c>
      <c r="D9073" s="2" t="str">
        <f>'[1]2025年已发货'!D:D</f>
        <v>吨</v>
      </c>
      <c r="E9073" s="2">
        <f>'[1]2025年已发货'!E:E</f>
        <v>10</v>
      </c>
      <c r="F9073" s="4">
        <f>'[1]2025年已发货'!F:F</f>
        <v>45958</v>
      </c>
      <c r="G9073" s="2" t="str">
        <f>'[1]2025年已发货'!G:G</f>
        <v>（自永高速-自永3标六局交通分公司）四川省内江市隆昌市圣灯镇中心学校</v>
      </c>
      <c r="H9073" s="2" t="str">
        <f>'[1]2025年已发货'!H:H</f>
        <v>李宏权</v>
      </c>
      <c r="I9073" s="2">
        <f>'[1]2025年已发货'!I:I</f>
        <v>19212995868</v>
      </c>
      <c r="J9073" s="2" vm="1" t="e">
        <f>_xlfn._xlws.FILTER(辅助信息!D:D,辅助信息!G:G=G9073)</f>
        <v>#VALUE!</v>
      </c>
    </row>
    <row r="9074" spans="1:10">
      <c r="A9074" s="2" t="str">
        <f>'[1]2025年已发货'!A:A</f>
        <v>泸钢</v>
      </c>
      <c r="B9074" s="2" t="str">
        <f>'[1]2025年已发货'!B:B</f>
        <v>盘螺</v>
      </c>
      <c r="C9074" s="2" t="str">
        <f>'[1]2025年已发货'!C:C</f>
        <v>HRB400E Φ8</v>
      </c>
      <c r="D9074" s="2" t="str">
        <f>'[1]2025年已发货'!D:D</f>
        <v>吨</v>
      </c>
      <c r="E9074" s="2">
        <f>'[1]2025年已发货'!E:E</f>
        <v>35</v>
      </c>
      <c r="F9074" s="4">
        <f>'[1]2025年已发货'!F:F</f>
        <v>45958</v>
      </c>
      <c r="G9074" s="2" t="str">
        <f>'[1]2025年已发货'!G:G</f>
        <v>(宜宾兴港三江新区长江工业园保障性租赁住房建设项目-土建)四川省宜宾市翠屏区永善路南段宜宾市三江新区长江工业园区</v>
      </c>
      <c r="H9074" s="2" t="str">
        <f>'[1]2025年已发货'!H:H</f>
        <v>赵元虎</v>
      </c>
      <c r="I9074" s="2">
        <f>'[1]2025年已发货'!I:I</f>
        <v>13684167136</v>
      </c>
      <c r="J9074" s="2" t="str">
        <f>_xlfn._xlws.FILTER(辅助信息!D:D,辅助信息!G:G=G9074)</f>
        <v>宜宾兴港三江新区长江工业园建设项目</v>
      </c>
    </row>
    <row r="9075" spans="1:10">
      <c r="A9075" s="2" t="str">
        <f>'[1]2025年已发货'!A:A</f>
        <v>润耀</v>
      </c>
      <c r="B9075" s="2" t="str">
        <f>'[1]2025年已发货'!B:B</f>
        <v>螺纹钢</v>
      </c>
      <c r="C9075" s="2" t="str">
        <f>'[1]2025年已发货'!C:C</f>
        <v>HRB400EФ12，12m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润耀</v>
      </c>
      <c r="B9076" s="2" t="str">
        <f>'[1]2025年已发货'!B:B</f>
        <v>螺纹钢</v>
      </c>
      <c r="C9076" s="2" t="str">
        <f>'[1]2025年已发货'!C:C</f>
        <v>HRB400EФ16，12m</v>
      </c>
      <c r="D9076" s="2" t="str">
        <f>'[1]2025年已发货'!D:D</f>
        <v>吨</v>
      </c>
      <c r="E9076" s="2">
        <f>'[1]2025年已发货'!E:E</f>
        <v>35</v>
      </c>
      <c r="F9076" s="4">
        <f>'[1]2025年已发货'!F:F</f>
        <v>45959</v>
      </c>
      <c r="G9076" s="2" t="str">
        <f>'[1]2025年已发货'!G:G</f>
        <v>（中铁广州局-成渝扩容2标）四川省资阳市雁江区石岭镇易家沟2号梁场</v>
      </c>
      <c r="H9076" s="2" t="str">
        <f>'[1]2025年已发货'!H:H</f>
        <v>孙鹏飞</v>
      </c>
      <c r="I9076" s="2">
        <f>'[1]2025年已发货'!I:I</f>
        <v>18011784798</v>
      </c>
      <c r="J9076" s="2" vm="1" t="e">
        <f>_xlfn._xlws.FILTER(辅助信息!D:D,辅助信息!G:G=G9076)</f>
        <v>#VALUE!</v>
      </c>
    </row>
    <row r="9077" spans="1:10">
      <c r="A9077" s="2" t="str">
        <f>'[1]2025年已发货'!A:A</f>
        <v>德胜</v>
      </c>
      <c r="B9077" s="2" t="str">
        <f>'[1]2025年已发货'!B:B</f>
        <v>螺纹钢</v>
      </c>
      <c r="C9077" s="2" t="str">
        <f>'[1]2025年已发货'!C:C</f>
        <v>HRB400EФ28，12m</v>
      </c>
      <c r="D9077" s="2" t="str">
        <f>'[1]2025年已发货'!D:D</f>
        <v>吨</v>
      </c>
      <c r="E9077" s="2">
        <f>'[1]2025年已发货'!E:E</f>
        <v>70</v>
      </c>
      <c r="F9077" s="4">
        <f>'[1]2025年已发货'!F:F</f>
        <v>45959</v>
      </c>
      <c r="G9077" s="2" t="str">
        <f>'[1]2025年已发货'!G:G</f>
        <v>（中铁广州局-成渝扩容2标）四川省内江市资中县双龙镇朱家房子成渝扩容ZCB3-2标1#钢筋厂</v>
      </c>
      <c r="H9077" s="2" t="str">
        <f>'[1]2025年已发货'!H:H</f>
        <v>石雄</v>
      </c>
      <c r="I9077" s="2">
        <f>'[1]2025年已发货'!I:I</f>
        <v>13268388125</v>
      </c>
      <c r="J9077" s="2" vm="1" t="e">
        <f>_xlfn._xlws.FILTER(辅助信息!D:D,辅助信息!G:G=G9077)</f>
        <v>#VALUE!</v>
      </c>
    </row>
    <row r="9078" spans="1:10">
      <c r="A9078" s="2" t="str">
        <f>'[1]2025年已发货'!A:A</f>
        <v>德胜</v>
      </c>
      <c r="B9078" s="2" t="str">
        <f>'[1]2025年已发货'!B:B</f>
        <v>螺纹钢</v>
      </c>
      <c r="C9078" s="2" t="str">
        <f>'[1]2025年已发货'!C:C</f>
        <v>HRB400EФ12*9m</v>
      </c>
      <c r="D9078" s="2" t="str">
        <f>'[1]2025年已发货'!D:D</f>
        <v>吨</v>
      </c>
      <c r="E9078" s="2">
        <f>'[1]2025年已发货'!E:E</f>
        <v>30</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HRB500EФ18*9m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v>
      </c>
      <c r="B9080" s="2" t="str">
        <f>'[1]2025年已发货'!B:B</f>
        <v>螺纹钢</v>
      </c>
      <c r="C9080" s="2" t="str">
        <f>'[1]2025年已发货'!C:C</f>
        <v>HRB500EФ22*9m</v>
      </c>
      <c r="D9080" s="2" t="str">
        <f>'[1]2025年已发货'!D:D</f>
        <v>吨</v>
      </c>
      <c r="E9080" s="2">
        <f>'[1]2025年已发货'!E:E</f>
        <v>2</v>
      </c>
      <c r="F9080" s="4">
        <f>'[1]2025年已发货'!F:F</f>
        <v>45959</v>
      </c>
      <c r="G9080" s="2" t="str">
        <f>'[1]2025年已发货'!G:G</f>
        <v>（中核中原-温江北林医养综合体项目）四川省成都市温江区万春大道第三人民医院东</v>
      </c>
      <c r="H9080" s="2" t="str">
        <f>'[1]2025年已发货'!H:H</f>
        <v>蔡杰</v>
      </c>
      <c r="I9080" s="2">
        <f>'[1]2025年已发货'!I:I</f>
        <v>18875129329</v>
      </c>
      <c r="J9080" s="2" vm="1" t="e">
        <f>_xlfn._xlws.FILTER(辅助信息!D:D,辅助信息!G:G=G9080)</f>
        <v>#VALUE!</v>
      </c>
    </row>
    <row r="9081" spans="1:10">
      <c r="A9081" s="2" t="str">
        <f>'[1]2025年已发货'!A:A</f>
        <v>德胜恒嘉</v>
      </c>
      <c r="B9081" s="2" t="str">
        <f>'[1]2025年已发货'!B:B</f>
        <v>螺纹钢</v>
      </c>
      <c r="C9081" s="2" t="str">
        <f>'[1]2025年已发货'!C:C</f>
        <v>HRB400EФ22*9m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HRB500EФ22*9m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HRB500EФ25*9m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HRB500EФ28*9m</v>
      </c>
      <c r="D9084" s="2" t="str">
        <f>'[1]2025年已发货'!D:D</f>
        <v>吨</v>
      </c>
      <c r="E9084" s="2">
        <f>'[1]2025年已发货'!E:E</f>
        <v>35</v>
      </c>
      <c r="F9084" s="4">
        <f>'[1]2025年已发货'!F:F</f>
        <v>45959</v>
      </c>
      <c r="G9084" s="2" t="str">
        <f>'[1]2025年已发货'!G:G</f>
        <v>（中铁六局呼和公司康新高速TJ4-2标）四川省甘孜藏族自治州康定市新都桥镇东俄罗三村中建八局搅拌站旁</v>
      </c>
      <c r="H9084" s="2" t="str">
        <f>'[1]2025年已发货'!H:H</f>
        <v>许文刚</v>
      </c>
      <c r="I9084" s="2">
        <f>'[1]2025年已发货'!I:I</f>
        <v>15848808186</v>
      </c>
      <c r="J9084" s="2" vm="1" t="e">
        <f>_xlfn._xlws.FILTER(辅助信息!D:D,辅助信息!G:G=G9084)</f>
        <v>#VALUE!</v>
      </c>
    </row>
    <row r="9085" spans="1:10">
      <c r="A9085" s="2" t="str">
        <f>'[1]2025年已发货'!A:A</f>
        <v>德胜恒嘉</v>
      </c>
      <c r="B9085" s="2" t="str">
        <f>'[1]2025年已发货'!B:B</f>
        <v>螺纹钢</v>
      </c>
      <c r="C9085" s="2" t="str">
        <f>'[1]2025年已发货'!C:C</f>
        <v>HRB500EФ25，12m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HRB500EФ28，9m</v>
      </c>
      <c r="D9086" s="2" t="str">
        <f>'[1]2025年已发货'!D:D</f>
        <v>吨</v>
      </c>
      <c r="E9086" s="2">
        <f>'[1]2025年已发货'!E:E</f>
        <v>70</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德胜恒嘉</v>
      </c>
      <c r="B9087" s="2" t="str">
        <f>'[1]2025年已发货'!B:B</f>
        <v>螺纹钢</v>
      </c>
      <c r="C9087" s="2" t="str">
        <f>'[1]2025年已发货'!C:C</f>
        <v>HRB400EФ28，9m</v>
      </c>
      <c r="D9087" s="2" t="str">
        <f>'[1]2025年已发货'!D:D</f>
        <v>吨</v>
      </c>
      <c r="E9087" s="2">
        <f>'[1]2025年已发货'!E:E</f>
        <v>35</v>
      </c>
      <c r="F9087" s="4">
        <f>'[1]2025年已发货'!F:F</f>
        <v>45959</v>
      </c>
      <c r="G9087" s="2" t="str">
        <f>'[1]2025年已发货'!G:G</f>
        <v>（中铁十局-资乐高速4标）四川省眉山市仁寿县彰加镇促进村中铁十局资乐高速1#钢筋场</v>
      </c>
      <c r="H9087" s="2" t="str">
        <f>'[1]2025年已发货'!H:H</f>
        <v>杨飞</v>
      </c>
      <c r="I9087" s="2">
        <f>'[1]2025年已发货'!I:I</f>
        <v>15667998777</v>
      </c>
      <c r="J9087" s="2" vm="1" t="e">
        <f>_xlfn._xlws.FILTER(辅助信息!D:D,辅助信息!G:G=G9087)</f>
        <v>#VALUE!</v>
      </c>
    </row>
    <row r="9088" spans="1:10">
      <c r="A9088" s="2" t="str">
        <f>'[1]2025年已发货'!A:A</f>
        <v>润耀</v>
      </c>
      <c r="B9088" s="2" t="str">
        <f>'[1]2025年已发货'!B:B</f>
        <v>盘螺</v>
      </c>
      <c r="C9088" s="2" t="str">
        <f>'[1]2025年已发货'!C:C</f>
        <v>HRB400EΦ8</v>
      </c>
      <c r="D9088" s="2" t="str">
        <f>'[1]2025年已发货'!D:D</f>
        <v>吨</v>
      </c>
      <c r="E9088" s="2">
        <f>'[1]2025年已发货'!E:E</f>
        <v>15</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润耀</v>
      </c>
      <c r="B9089" s="2" t="str">
        <f>'[1]2025年已发货'!B:B</f>
        <v>盘螺</v>
      </c>
      <c r="C9089" s="2" t="str">
        <f>'[1]2025年已发货'!C:C</f>
        <v>HRB400EΦ10</v>
      </c>
      <c r="D9089" s="2" t="str">
        <f>'[1]2025年已发货'!D:D</f>
        <v>吨</v>
      </c>
      <c r="E9089" s="2">
        <f>'[1]2025年已发货'!E:E</f>
        <v>20</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HRB400EФ12*9m</v>
      </c>
      <c r="D9090" s="2" t="str">
        <f>'[1]2025年已发货'!D:D</f>
        <v>吨</v>
      </c>
      <c r="E9090" s="2">
        <f>'[1]2025年已发货'!E:E</f>
        <v>18</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HRB400EФ16*9m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德胜</v>
      </c>
      <c r="B9092" s="2" t="str">
        <f>'[1]2025年已发货'!B:B</f>
        <v>螺纹钢</v>
      </c>
      <c r="C9092" s="2" t="str">
        <f>'[1]2025年已发货'!C:C</f>
        <v>HRB400EФ18*9m</v>
      </c>
      <c r="D9092" s="2" t="str">
        <f>'[1]2025年已发货'!D:D</f>
        <v>吨</v>
      </c>
      <c r="E9092" s="2">
        <f>'[1]2025年已发货'!E:E</f>
        <v>9</v>
      </c>
      <c r="F9092" s="4">
        <f>'[1]2025年已发货'!F:F</f>
        <v>45959</v>
      </c>
      <c r="G9092" s="2" t="str">
        <f>'[1]2025年已发货'!G:G</f>
        <v>（中核中原-温江光明苑三期项目）四川省成都市温江区金马街道光明苑三期项目</v>
      </c>
      <c r="H9092" s="2" t="str">
        <f>'[1]2025年已发货'!H:H</f>
        <v>王生斌</v>
      </c>
      <c r="I9092" s="2">
        <f>'[1]2025年已发货'!I:I</f>
        <v>15228858118</v>
      </c>
      <c r="J9092" s="2" vm="1" t="e">
        <f>_xlfn._xlws.FILTER(辅助信息!D:D,辅助信息!G:G=G9092)</f>
        <v>#VALUE!</v>
      </c>
    </row>
    <row r="9093" spans="1:10">
      <c r="A9093" s="2" t="str">
        <f>'[1]2025年已发货'!A:A</f>
        <v>润耀</v>
      </c>
      <c r="B9093" s="2" t="str">
        <f>'[1]2025年已发货'!B:B</f>
        <v>盘螺</v>
      </c>
      <c r="C9093" s="2" t="str">
        <f>'[1]2025年已发货'!C:C</f>
        <v>HRB400E Φ12</v>
      </c>
      <c r="D9093" s="2" t="str">
        <f>'[1]2025年已发货'!D:D</f>
        <v>吨</v>
      </c>
      <c r="E9093" s="2">
        <f>'[1]2025年已发货'!E:E</f>
        <v>35</v>
      </c>
      <c r="F9093" s="4">
        <f>'[1]2025年已发货'!F:F</f>
        <v>45959</v>
      </c>
      <c r="G9093" s="2" t="str">
        <f>'[1]2025年已发货'!G:G</f>
        <v>（华西简阳西城嘉苑）四川省成都市简阳市简城街道高屋村</v>
      </c>
      <c r="H9093" s="2" t="str">
        <f>'[1]2025年已发货'!H:H</f>
        <v>张瀚镭</v>
      </c>
      <c r="I9093" s="2">
        <f>'[1]2025年已发货'!I:I</f>
        <v>15884666220</v>
      </c>
      <c r="J9093" s="2" t="str">
        <f>_xlfn._xlws.FILTER(辅助信息!D:D,辅助信息!G:G=G9093)</f>
        <v>华西简阳西城嘉苑</v>
      </c>
    </row>
    <row r="9094" spans="1:10">
      <c r="A9094" s="2" t="str">
        <f>'[1]2025年已发货'!A:A</f>
        <v>润耀</v>
      </c>
      <c r="B9094" s="2" t="str">
        <f>'[1]2025年已发货'!B:B</f>
        <v>螺纹钢</v>
      </c>
      <c r="C9094" s="2" t="str">
        <f>'[1]2025年已发货'!C:C</f>
        <v>HRB400EФ14，12m</v>
      </c>
      <c r="D9094" s="2" t="str">
        <f>'[1]2025年已发货'!D:D</f>
        <v>吨</v>
      </c>
      <c r="E9094" s="2">
        <f>'[1]2025年已发货'!E:E</f>
        <v>35</v>
      </c>
      <c r="F9094" s="4">
        <f>'[1]2025年已发货'!F:F</f>
        <v>45959</v>
      </c>
      <c r="G9094" s="2" t="str">
        <f>'[1]2025年已发货'!G:G</f>
        <v>（中铁十局-资乐高速4标）四川省眉山市仁寿县彰加镇促进村中铁十局资乐高速1#钢筋场</v>
      </c>
      <c r="H9094" s="2" t="str">
        <f>'[1]2025年已发货'!H:H</f>
        <v>杨飞</v>
      </c>
      <c r="I9094" s="2">
        <f>'[1]2025年已发货'!I:I</f>
        <v>15667998777</v>
      </c>
      <c r="J9094" s="2" vm="1" t="e">
        <f>_xlfn._xlws.FILTER(辅助信息!D:D,辅助信息!G:G=G9094)</f>
        <v>#VALUE!</v>
      </c>
    </row>
    <row r="9095" spans="1:10">
      <c r="A9095" s="2" t="str">
        <f>'[1]2025年已发货'!A:A</f>
        <v>泸钢</v>
      </c>
      <c r="B9095" s="2" t="str">
        <f>'[1]2025年已发货'!B:B</f>
        <v>盘螺</v>
      </c>
      <c r="C9095" s="2" t="str">
        <f>'[1]2025年已发货'!C:C</f>
        <v>HRB400E Φ12</v>
      </c>
      <c r="D9095" s="2" t="str">
        <f>'[1]2025年已发货'!D:D</f>
        <v>吨</v>
      </c>
      <c r="E9095" s="2">
        <f>'[1]2025年已发货'!E:E</f>
        <v>4</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Φ14 9m</v>
      </c>
      <c r="D9096" s="2" t="str">
        <f>'[1]2025年已发货'!D:D</f>
        <v>吨</v>
      </c>
      <c r="E9096" s="2">
        <f>'[1]2025年已发货'!E:E</f>
        <v>10</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Φ16 9m</v>
      </c>
      <c r="D9097" s="2" t="str">
        <f>'[1]2025年已发货'!D:D</f>
        <v>吨</v>
      </c>
      <c r="E9097" s="2">
        <f>'[1]2025年已发货'!E:E</f>
        <v>2.5</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Φ20 9m</v>
      </c>
      <c r="D9098" s="2" t="str">
        <f>'[1]2025年已发货'!D:D</f>
        <v>吨</v>
      </c>
      <c r="E9098" s="2">
        <f>'[1]2025年已发货'!E:E</f>
        <v>10</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Φ22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Φ25 9m</v>
      </c>
      <c r="D9100" s="2" t="str">
        <f>'[1]2025年已发货'!D:D</f>
        <v>吨</v>
      </c>
      <c r="E9100" s="2">
        <f>'[1]2025年已发货'!E:E</f>
        <v>5</v>
      </c>
      <c r="F9100" s="4">
        <f>'[1]2025年已发货'!F:F</f>
        <v>45959</v>
      </c>
      <c r="G9100" s="2" t="str">
        <f>'[1]2025年已发货'!G:G</f>
        <v>(五冶建设成都盐道街中学初中部改扩建工程-一标)四川省成都市锦江区春熙路街道盐道街4号（盐道街中学初中部）</v>
      </c>
      <c r="H9100" s="2" t="str">
        <f>'[1]2025年已发货'!H:H</f>
        <v>谢鑫</v>
      </c>
      <c r="I9100" s="2">
        <f>'[1]2025年已发货'!I:I</f>
        <v>18228465067</v>
      </c>
      <c r="J9100" s="2" t="str">
        <f>_xlfn._xlws.FILTER(辅助信息!D:D,辅助信息!G:G=G9100)</f>
        <v>五冶建设成都盐道街中学初中部改扩建工程</v>
      </c>
    </row>
    <row r="9101" spans="1:10">
      <c r="A9101" s="2" t="str">
        <f>'[1]2025年已发货'!A:A</f>
        <v>泸钢</v>
      </c>
      <c r="B9101" s="2" t="str">
        <f>'[1]2025年已发货'!B:B</f>
        <v>螺纹钢</v>
      </c>
      <c r="C9101" s="2" t="str">
        <f>'[1]2025年已发货'!C:C</f>
        <v>HRB400E Φ12 9m</v>
      </c>
      <c r="D9101" s="2" t="str">
        <f>'[1]2025年已发货'!D:D</f>
        <v>吨</v>
      </c>
      <c r="E9101" s="2">
        <f>'[1]2025年已发货'!E:E</f>
        <v>35</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Φ12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Φ14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Φ16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Φ18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Φ20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Φ22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螺纹钢</v>
      </c>
      <c r="C9108" s="2" t="str">
        <f>'[1]2025年已发货'!C:C</f>
        <v>HRB400E Φ25 9m</v>
      </c>
      <c r="D9108" s="2" t="str">
        <f>'[1]2025年已发货'!D:D</f>
        <v>吨</v>
      </c>
      <c r="E9108" s="2">
        <f>'[1]2025年已发货'!E:E</f>
        <v>10</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Φ6</v>
      </c>
      <c r="D9109" s="2" t="str">
        <f>'[1]2025年已发货'!D:D</f>
        <v>吨</v>
      </c>
      <c r="E9109" s="2">
        <f>'[1]2025年已发货'!E:E</f>
        <v>6</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30</v>
      </c>
      <c r="F9110" s="4">
        <f>'[1]2025年已发货'!F:F</f>
        <v>45959</v>
      </c>
      <c r="G9110" s="2" t="str">
        <f>'[1]2025年已发货'!G:G</f>
        <v>(五冶钢构龙泉东洪片区70亩住宅、商业及配套工程项目一标段)成都市龙泉驿外东洪路地铁2号线惠王陵地铁C口</v>
      </c>
      <c r="H9110" s="2" t="str">
        <f>'[1]2025年已发货'!H:H</f>
        <v>邹爱国</v>
      </c>
      <c r="I9110" s="2">
        <f>'[1]2025年已发货'!I:I</f>
        <v>13540231225</v>
      </c>
      <c r="J9110" s="2" t="str">
        <f>_xlfn._xlws.FILTER(辅助信息!D:D,辅助信息!G:G=G9110)</f>
        <v>五冶钢构龙泉东洪片区(70亩、85亩)住宅、商业及配套工程项目</v>
      </c>
    </row>
    <row r="9111" spans="1:10">
      <c r="A9111" s="2" t="str">
        <f>'[1]2025年已发货'!A:A</f>
        <v>泸钢</v>
      </c>
      <c r="B9111" s="2" t="str">
        <f>'[1]2025年已发货'!B:B</f>
        <v>盘螺</v>
      </c>
      <c r="C9111" s="2" t="str">
        <f>'[1]2025年已发货'!C:C</f>
        <v>HRB400E Φ8</v>
      </c>
      <c r="D9111" s="2" t="str">
        <f>'[1]2025年已发货'!D:D</f>
        <v>吨</v>
      </c>
      <c r="E9111" s="2">
        <f>'[1]2025年已发货'!E:E</f>
        <v>35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Φ14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Φ16 9m</v>
      </c>
      <c r="D9113" s="2" t="str">
        <f>'[1]2025年已发货'!D:D</f>
        <v>吨</v>
      </c>
      <c r="E9113" s="2">
        <f>'[1]2025年已发货'!E:E</f>
        <v>12.5</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泸钢</v>
      </c>
      <c r="B9114" s="2" t="str">
        <f>'[1]2025年已发货'!B:B</f>
        <v>螺纹钢</v>
      </c>
      <c r="C9114" s="2" t="str">
        <f>'[1]2025年已发货'!C:C</f>
        <v>HRB400E Φ18 9m</v>
      </c>
      <c r="D9114" s="2" t="str">
        <f>'[1]2025年已发货'!D:D</f>
        <v>吨</v>
      </c>
      <c r="E9114" s="2">
        <f>'[1]2025年已发货'!E:E</f>
        <v>10</v>
      </c>
      <c r="F9114" s="4">
        <f>'[1]2025年已发货'!F:F</f>
        <v>45959</v>
      </c>
      <c r="G9114" s="2" t="str">
        <f>'[1]2025年已发货'!G:G</f>
        <v>(五冶钢构龙泉东洪片区85亩住宅、商业及配套工程项目二标段)成都市龙泉驿外东洪路地铁2号线惠王陵地铁C口</v>
      </c>
      <c r="H9114" s="2" t="str">
        <f>'[1]2025年已发货'!H:H</f>
        <v>李渊</v>
      </c>
      <c r="I9114" s="2">
        <f>'[1]2025年已发货'!I:I</f>
        <v>18381013849</v>
      </c>
      <c r="J9114" s="2" t="str">
        <f>_xlfn._xlws.FILTER(辅助信息!D:D,辅助信息!G:G=G9114)</f>
        <v>五冶钢构龙泉东洪片区(70亩、85亩)住宅、商业及配套工程项目</v>
      </c>
    </row>
    <row r="9115" spans="1:10">
      <c r="A9115" s="2" t="str">
        <f>'[1]2025年已发货'!A:A</f>
        <v>德胜</v>
      </c>
      <c r="B9115" s="2" t="str">
        <f>'[1]2025年已发货'!B:B</f>
        <v>螺纹钢</v>
      </c>
      <c r="C9115" s="2" t="str">
        <f>'[1]2025年已发货'!C:C</f>
        <v>HRB500EΦ28*12m</v>
      </c>
      <c r="D9115" s="2" t="str">
        <f>'[1]2025年已发货'!D:D</f>
        <v>吨</v>
      </c>
      <c r="E9115" s="2">
        <f>'[1]2025年已发货'!E:E</f>
        <v>15</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HRB500EΦ32*12m</v>
      </c>
      <c r="D9116" s="2" t="str">
        <f>'[1]2025年已发货'!D:D</f>
        <v>吨</v>
      </c>
      <c r="E9116" s="2">
        <f>'[1]2025年已发货'!E:E</f>
        <v>20</v>
      </c>
      <c r="F9116" s="4">
        <f>'[1]2025年已发货'!F:F</f>
        <v>45959</v>
      </c>
      <c r="G9116" s="2" t="str">
        <f>'[1]2025年已发货'!G:G</f>
        <v>（成峨1标）眉山市彭山区谢家街道跳墩子</v>
      </c>
      <c r="H9116" s="2" t="str">
        <f>'[1]2025年已发货'!H:H</f>
        <v>曾毅</v>
      </c>
      <c r="I9116" s="2" t="str">
        <f>'[1]2025年已发货'!I:I</f>
        <v>13982229815</v>
      </c>
      <c r="J9116" s="2" vm="1" t="e">
        <f>_xlfn._xlws.FILTER(辅助信息!D:D,辅助信息!G:G=G9116)</f>
        <v>#VALUE!</v>
      </c>
    </row>
    <row r="9117" spans="1:10">
      <c r="A9117" s="2" t="str">
        <f>'[1]2025年已发货'!A:A</f>
        <v>德胜</v>
      </c>
      <c r="B9117" s="2" t="str">
        <f>'[1]2025年已发货'!B:B</f>
        <v>螺纹钢</v>
      </c>
      <c r="C9117" s="2" t="str">
        <f>'[1]2025年已发货'!C:C</f>
        <v>HRB400EΦ14*9m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HRB400EΦ16*9m</v>
      </c>
      <c r="D9118" s="2" t="str">
        <f>'[1]2025年已发货'!D:D</f>
        <v>吨</v>
      </c>
      <c r="E9118" s="2">
        <f>'[1]2025年已发货'!E:E</f>
        <v>17</v>
      </c>
      <c r="F9118" s="4">
        <f>'[1]2025年已发货'!F:F</f>
        <v>45959</v>
      </c>
      <c r="G9118" s="2" t="str">
        <f>'[1]2025年已发货'!G:G</f>
        <v>（成峨3标）眉山市丹棱县兴盛路（诺尔电器）成峨TJ3标</v>
      </c>
      <c r="H9118" s="2" t="str">
        <f>'[1]2025年已发货'!H:H</f>
        <v>雍朝刚</v>
      </c>
      <c r="I9118" s="2" t="str">
        <f>'[1]2025年已发货'!I:I</f>
        <v>19983344290</v>
      </c>
      <c r="J9118" s="2" vm="1" t="e">
        <f>_xlfn._xlws.FILTER(辅助信息!D:D,辅助信息!G:G=G9118)</f>
        <v>#VALUE!</v>
      </c>
    </row>
    <row r="9119" spans="1:10">
      <c r="A9119" s="2" t="str">
        <f>'[1]2025年已发货'!A:A</f>
        <v>德胜</v>
      </c>
      <c r="B9119" s="2" t="str">
        <f>'[1]2025年已发货'!B:B</f>
        <v>螺纹钢</v>
      </c>
      <c r="C9119" s="2" t="str">
        <f>'[1]2025年已发货'!C:C</f>
        <v>HRB500E Φ25</v>
      </c>
      <c r="D9119" s="2" t="str">
        <f>'[1]2025年已发货'!D:D</f>
        <v>吨</v>
      </c>
      <c r="E9119" s="2">
        <f>'[1]2025年已发货'!E:E</f>
        <v>35</v>
      </c>
      <c r="F9119" s="4">
        <f>'[1]2025年已发货'!F:F</f>
        <v>45960</v>
      </c>
      <c r="G9119" s="2" t="str">
        <f>'[1]2025年已发货'!G:G</f>
        <v>(五冶建设龙泉驿一医院配套建设工程)成都市龙泉驿区董朗路69号龙泉驿一医院5号门</v>
      </c>
      <c r="H9119" s="2" t="str">
        <f>'[1]2025年已发货'!H:H</f>
        <v>孙敏</v>
      </c>
      <c r="I9119" s="2">
        <f>'[1]2025年已发货'!I:I</f>
        <v>13617695006</v>
      </c>
      <c r="J9119" s="2" t="str">
        <f>_xlfn._xlws.FILTER(辅助信息!D:D,辅助信息!G:G=G9119)</f>
        <v>五冶建设龙泉驿一医院配套建设工程</v>
      </c>
    </row>
    <row r="9120" spans="1:10">
      <c r="A9120" s="2" t="str">
        <f>'[1]2025年已发货'!A:A</f>
        <v>德胜恒嘉</v>
      </c>
      <c r="B9120" s="2" t="str">
        <f>'[1]2025年已发货'!B:B</f>
        <v>螺纹钢</v>
      </c>
      <c r="C9120" s="2" t="str">
        <f>'[1]2025年已发货'!C:C</f>
        <v>HRB400E Φ22×12米</v>
      </c>
      <c r="D9120" s="2" t="str">
        <f>'[1]2025年已发货'!D:D</f>
        <v>吨</v>
      </c>
      <c r="E9120" s="2">
        <f>'[1]2025年已发货'!E:E</f>
        <v>35</v>
      </c>
      <c r="F9120" s="4">
        <f>'[1]2025年已发货'!F:F</f>
        <v>45960</v>
      </c>
      <c r="G9120" s="2" t="str">
        <f>'[1]2025年已发货'!G:G</f>
        <v>（自永1标八局二分公司钢筋棚）四川省自贡市大安区牛佛镇</v>
      </c>
      <c r="H9120" s="2" t="str">
        <f>'[1]2025年已发货'!H:H</f>
        <v>刘鑫</v>
      </c>
      <c r="I9120" s="2">
        <f>'[1]2025年已发货'!I:I</f>
        <v>18382259456</v>
      </c>
      <c r="J9120" s="2" vm="1" t="e">
        <f>_xlfn._xlws.FILTER(辅助信息!D:D,辅助信息!G:G=G9120)</f>
        <v>#VALUE!</v>
      </c>
    </row>
    <row r="9121" spans="1:10">
      <c r="A9121" s="2" t="str">
        <f>'[1]2025年已发货'!A:A</f>
        <v>德胜恒嘉</v>
      </c>
      <c r="B9121" s="2" t="str">
        <f>'[1]2025年已发货'!B:B</f>
        <v>螺纹钢</v>
      </c>
      <c r="C9121" s="2" t="str">
        <f>'[1]2025年已发货'!C:C</f>
        <v>HRB400E Φ12×12米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Φ32×12米</v>
      </c>
      <c r="D9122" s="2" t="str">
        <f>'[1]2025年已发货'!D:D</f>
        <v>吨</v>
      </c>
      <c r="E9122" s="2">
        <f>'[1]2025年已发货'!E:E</f>
        <v>70</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Φ28×12米</v>
      </c>
      <c r="D9123" s="2" t="str">
        <f>'[1]2025年已发货'!D:D</f>
        <v>吨</v>
      </c>
      <c r="E9123" s="2">
        <f>'[1]2025年已发货'!E:E</f>
        <v>65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德胜恒嘉</v>
      </c>
      <c r="B9124" s="2" t="str">
        <f>'[1]2025年已发货'!B:B</f>
        <v>螺纹钢</v>
      </c>
      <c r="C9124" s="2" t="str">
        <f>'[1]2025年已发货'!C:C</f>
        <v>HRB400E Φ18×12米</v>
      </c>
      <c r="D9124" s="2" t="str">
        <f>'[1]2025年已发货'!D:D</f>
        <v>吨</v>
      </c>
      <c r="E9124" s="2">
        <f>'[1]2025年已发货'!E:E</f>
        <v>5</v>
      </c>
      <c r="F9124" s="4">
        <f>'[1]2025年已发货'!F:F</f>
        <v>45960</v>
      </c>
      <c r="G9124" s="2" t="str">
        <f>'[1]2025年已发货'!G:G</f>
        <v>自永4标一局四公司（四川省内江市隆昌市兰家花房子自永4标一局四公司钢筋棚）</v>
      </c>
      <c r="H9124" s="2" t="str">
        <f>'[1]2025年已发货'!H:H</f>
        <v>郝优</v>
      </c>
      <c r="I9124" s="2">
        <f>'[1]2025年已发货'!I:I</f>
        <v>13891371707</v>
      </c>
      <c r="J9124" s="2" vm="1" t="e">
        <f>_xlfn._xlws.FILTER(辅助信息!D:D,辅助信息!G:G=G9124)</f>
        <v>#VALUE!</v>
      </c>
    </row>
    <row r="9125" spans="1:10">
      <c r="A9125" s="2" t="str">
        <f>'[1]2025年已发货'!A:A</f>
        <v>陕钢</v>
      </c>
      <c r="B9125" s="2" t="str">
        <f>'[1]2025年已发货'!B:B</f>
        <v>盘螺</v>
      </c>
      <c r="C9125" s="2" t="str">
        <f>'[1]2025年已发货'!C:C</f>
        <v>HRB400EФ10</v>
      </c>
      <c r="D9125" s="2" t="str">
        <f>'[1]2025年已发货'!D:D</f>
        <v>吨</v>
      </c>
      <c r="E9125" s="2">
        <f>'[1]2025年已发货'!E:E</f>
        <v>105</v>
      </c>
      <c r="F9125" s="4">
        <f>'[1]2025年已发货'!F:F</f>
        <v>45960</v>
      </c>
      <c r="G9125" s="2" t="str">
        <f>'[1]2025年已发货'!G:G</f>
        <v>（中铁广州局-成渝扩容2标）四川省资阳市雁江区石岭镇易家沟2号梁场</v>
      </c>
      <c r="H9125" s="2" t="str">
        <f>'[1]2025年已发货'!H:H</f>
        <v>孙鹏飞</v>
      </c>
      <c r="I9125" s="2">
        <f>'[1]2025年已发货'!I:I</f>
        <v>18011784798</v>
      </c>
      <c r="J9125" s="2" vm="1" t="e">
        <f>_xlfn._xlws.FILTER(辅助信息!D:D,辅助信息!G:G=G9125)</f>
        <v>#VALUE!</v>
      </c>
    </row>
    <row r="9126" spans="1:10">
      <c r="A9126" s="2" t="str">
        <f>'[1]2025年已发货'!A:A</f>
        <v>润耀</v>
      </c>
      <c r="B9126" s="2" t="str">
        <f>'[1]2025年已发货'!B:B</f>
        <v>盘螺</v>
      </c>
      <c r="C9126" s="2" t="str">
        <f>'[1]2025年已发货'!C:C</f>
        <v>HRB400EФ12</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润耀</v>
      </c>
      <c r="B9127" s="2" t="str">
        <f>'[1]2025年已发货'!B:B</f>
        <v>螺纹钢</v>
      </c>
      <c r="C9127" s="2" t="str">
        <f>'[1]2025年已发货'!C:C</f>
        <v>HRB400EФ25，12m</v>
      </c>
      <c r="D9127" s="2" t="str">
        <f>'[1]2025年已发货'!D:D</f>
        <v>吨</v>
      </c>
      <c r="E9127" s="2">
        <f>'[1]2025年已发货'!E:E</f>
        <v>35</v>
      </c>
      <c r="F9127" s="4">
        <f>'[1]2025年已发货'!F:F</f>
        <v>45960</v>
      </c>
      <c r="G9127" s="2" t="str">
        <f>'[1]2025年已发货'!G:G</f>
        <v>（中铁广州局-成渝扩容2标）四川省资阳市雁江区南双路杨家糖房</v>
      </c>
      <c r="H9127" s="2" t="str">
        <f>'[1]2025年已发货'!H:H</f>
        <v>石雄</v>
      </c>
      <c r="I9127" s="2">
        <f>'[1]2025年已发货'!I:I</f>
        <v>13268388125</v>
      </c>
      <c r="J9127" s="2" vm="1" t="e">
        <f>_xlfn._xlws.FILTER(辅助信息!D:D,辅助信息!G:G=G9127)</f>
        <v>#VALUE!</v>
      </c>
    </row>
    <row r="9128" spans="1:10">
      <c r="A9128" s="2" t="str">
        <f>'[1]2025年已发货'!A:A</f>
        <v>泸钢</v>
      </c>
      <c r="B9128" s="2" t="str">
        <f>'[1]2025年已发货'!B:B</f>
        <v>盘螺</v>
      </c>
      <c r="C9128" s="2" t="str">
        <f>'[1]2025年已发货'!C:C</f>
        <v>HRB400E Φ8</v>
      </c>
      <c r="D9128" s="2" t="str">
        <f>'[1]2025年已发货'!D:D</f>
        <v>吨</v>
      </c>
      <c r="E9128" s="2">
        <f>'[1]2025年已发货'!E:E</f>
        <v>16</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Φ10</v>
      </c>
      <c r="D9129" s="2" t="str">
        <f>'[1]2025年已发货'!D:D</f>
        <v>吨</v>
      </c>
      <c r="E9129" s="2">
        <f>'[1]2025年已发货'!E:E</f>
        <v>18</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盘螺</v>
      </c>
      <c r="C9130" s="2" t="str">
        <f>'[1]2025年已发货'!C:C</f>
        <v>HRB400E Φ12</v>
      </c>
      <c r="D9130" s="2" t="str">
        <f>'[1]2025年已发货'!D:D</f>
        <v>吨</v>
      </c>
      <c r="E9130" s="2">
        <f>'[1]2025年已发货'!E:E</f>
        <v>6</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Φ12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Φ14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HRB400E Φ16 9m</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Φ14</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Φ18</v>
      </c>
      <c r="D9135" s="2" t="str">
        <f>'[1]2025年已发货'!D:D</f>
        <v>吨</v>
      </c>
      <c r="E9135" s="2">
        <f>'[1]2025年已发货'!E:E</f>
        <v>3</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Φ20</v>
      </c>
      <c r="D9136" s="2" t="str">
        <f>'[1]2025年已发货'!D:D</f>
        <v>吨</v>
      </c>
      <c r="E9136" s="2">
        <f>'[1]2025年已发货'!E:E</f>
        <v>12</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螺纹钢</v>
      </c>
      <c r="C9137" s="2" t="str">
        <f>'[1]2025年已发货'!C:C</f>
        <v>HRB500E Φ22</v>
      </c>
      <c r="D9137" s="2" t="str">
        <f>'[1]2025年已发货'!D:D</f>
        <v>吨</v>
      </c>
      <c r="E9137" s="2">
        <f>'[1]2025年已发货'!E:E</f>
        <v>3</v>
      </c>
      <c r="F9137" s="4">
        <f>'[1]2025年已发货'!F:F</f>
        <v>45960</v>
      </c>
      <c r="G9137" s="2" t="str">
        <f>'[1]2025年已发货'!G:G</f>
        <v>(五冶建设龙泉驿一医院配套建设工程)成都市龙泉驿区董朗路69号龙泉驿一医院5号门</v>
      </c>
      <c r="H9137" s="2" t="str">
        <f>'[1]2025年已发货'!H:H</f>
        <v>孙敏</v>
      </c>
      <c r="I9137" s="2">
        <f>'[1]2025年已发货'!I:I</f>
        <v>13617695006</v>
      </c>
      <c r="J9137" s="2" t="str">
        <f>_xlfn._xlws.FILTER(辅助信息!D:D,辅助信息!G:G=G9137)</f>
        <v>五冶建设龙泉驿一医院配套建设工程</v>
      </c>
    </row>
    <row r="9138" spans="1:10">
      <c r="A9138" s="2" t="str">
        <f>'[1]2025年已发货'!A:A</f>
        <v>泸钢</v>
      </c>
      <c r="B9138" s="2" t="str">
        <f>'[1]2025年已发货'!B:B</f>
        <v>盘螺</v>
      </c>
      <c r="C9138" s="2" t="str">
        <f>'[1]2025年已发货'!C:C</f>
        <v>HRB400E Φ8</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盘螺</v>
      </c>
      <c r="C9139" s="2" t="str">
        <f>'[1]2025年已发货'!C:C</f>
        <v>HRB400E Φ10</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Φ18</v>
      </c>
      <c r="D9140" s="2" t="str">
        <f>'[1]2025年已发货'!D:D</f>
        <v>吨</v>
      </c>
      <c r="E9140" s="2">
        <f>'[1]2025年已发货'!E:E</f>
        <v>5</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螺纹钢</v>
      </c>
      <c r="C9141" s="2" t="str">
        <f>'[1]2025年已发货'!C:C</f>
        <v>HRB500E Φ25</v>
      </c>
      <c r="D9141" s="2" t="str">
        <f>'[1]2025年已发货'!D:D</f>
        <v>吨</v>
      </c>
      <c r="E9141" s="2">
        <f>'[1]2025年已发货'!E:E</f>
        <v>20</v>
      </c>
      <c r="F9141" s="4">
        <f>'[1]2025年已发货'!F:F</f>
        <v>45960</v>
      </c>
      <c r="G9141" s="2" t="str">
        <f>'[1]2025年已发货'!G:G</f>
        <v>(五冶建设师大附中外语校新建教学楼工程)四川省成都市成华区大观堰2号(四川师范大学附属中学外国语学校)</v>
      </c>
      <c r="H9141" s="2" t="str">
        <f>'[1]2025年已发货'!H:H</f>
        <v>蔡浩</v>
      </c>
      <c r="I9141" s="2">
        <f>'[1]2025年已发货'!I:I</f>
        <v>13980880820</v>
      </c>
      <c r="J9141" s="2" t="str">
        <f>_xlfn._xlws.FILTER(辅助信息!D:D,辅助信息!G:G=G9141)</f>
        <v>五冶建设师大附中外语校新建教学楼工程</v>
      </c>
    </row>
    <row r="9142" spans="1:10">
      <c r="A9142" s="2" t="str">
        <f>'[1]2025年已发货'!A:A</f>
        <v>泸钢</v>
      </c>
      <c r="B9142" s="2" t="str">
        <f>'[1]2025年已发货'!B:B</f>
        <v>盘螺</v>
      </c>
      <c r="C9142" s="2" t="str">
        <f>'[1]2025年已发货'!C:C</f>
        <v>HRB400E Φ10</v>
      </c>
      <c r="D9142" s="2" t="str">
        <f>'[1]2025年已发货'!D:D</f>
        <v>吨</v>
      </c>
      <c r="E9142" s="2">
        <f>'[1]2025年已发货'!E:E</f>
        <v>15</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Φ14 9m</v>
      </c>
      <c r="D9143" s="2" t="str">
        <f>'[1]2025年已发货'!D:D</f>
        <v>吨</v>
      </c>
      <c r="E9143" s="2">
        <f>'[1]2025年已发货'!E:E</f>
        <v>10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Φ16 9m</v>
      </c>
      <c r="D9144" s="2" t="str">
        <f>'[1]2025年已发货'!D:D</f>
        <v>吨</v>
      </c>
      <c r="E9144" s="2">
        <f>'[1]2025年已发货'!E:E</f>
        <v>60</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Φ20 9m</v>
      </c>
      <c r="D9145" s="2" t="str">
        <f>'[1]2025年已发货'!D:D</f>
        <v>吨</v>
      </c>
      <c r="E9145" s="2">
        <f>'[1]2025年已发货'!E:E</f>
        <v>6</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HRB400E Φ25 9m</v>
      </c>
      <c r="D9146" s="2" t="str">
        <f>'[1]2025年已发货'!D:D</f>
        <v>吨</v>
      </c>
      <c r="E9146" s="2">
        <f>'[1]2025年已发货'!E:E</f>
        <v>10</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Φ12</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Φ16</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Φ20</v>
      </c>
      <c r="D9149" s="2" t="str">
        <f>'[1]2025年已发货'!D:D</f>
        <v>吨</v>
      </c>
      <c r="E9149" s="2">
        <f>'[1]2025年已发货'!E:E</f>
        <v>3</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Φ22</v>
      </c>
      <c r="D9150" s="2" t="str">
        <f>'[1]2025年已发货'!D:D</f>
        <v>吨</v>
      </c>
      <c r="E9150" s="2">
        <f>'[1]2025年已发货'!E:E</f>
        <v>6</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v>
      </c>
      <c r="B9151" s="2" t="str">
        <f>'[1]2025年已发货'!B:B</f>
        <v>螺纹钢</v>
      </c>
      <c r="C9151" s="2" t="str">
        <f>'[1]2025年已发货'!C:C</f>
        <v>HRB500E Φ25</v>
      </c>
      <c r="D9151" s="2" t="str">
        <f>'[1]2025年已发货'!D:D</f>
        <v>吨</v>
      </c>
      <c r="E9151" s="2">
        <f>'[1]2025年已发货'!E:E</f>
        <v>25</v>
      </c>
      <c r="F9151" s="4">
        <f>'[1]2025年已发货'!F:F</f>
        <v>45960</v>
      </c>
      <c r="G9151" s="2" t="str">
        <f>'[1]2025年已发货'!G:G</f>
        <v>(五冶钢构龙泉东洪片区70亩住宅、商业及配套工程项目三标段)成都市龙泉驿外东洪路地铁2号线惠王陵地铁C口</v>
      </c>
      <c r="H9151" s="2" t="str">
        <f>'[1]2025年已发货'!H:H</f>
        <v>蒋嗣伟</v>
      </c>
      <c r="I9151" s="2">
        <f>'[1]2025年已发货'!I:I</f>
        <v>15014331252</v>
      </c>
      <c r="J9151" s="2" t="str">
        <f>_xlfn._xlws.FILTER(辅助信息!D:D,辅助信息!G:G=G9151)</f>
        <v>五冶钢构龙泉东洪片区(70亩、85亩)住宅、商业及配套工程项目</v>
      </c>
    </row>
    <row r="9152" spans="1:10">
      <c r="A9152" s="2" t="str">
        <f>'[1]2025年已发货'!A:A</f>
        <v>泸钢（代）</v>
      </c>
      <c r="B9152" s="2" t="str">
        <f>'[1]2025年已发货'!B:B</f>
        <v>盘圆</v>
      </c>
      <c r="C9152" s="2" t="str">
        <f>'[1]2025年已发货'!C:C</f>
        <v>HPB300Ф6</v>
      </c>
      <c r="D9152" s="2" t="str">
        <f>'[1]2025年已发货'!D:D</f>
        <v>吨</v>
      </c>
      <c r="E9152" s="2">
        <f>'[1]2025年已发货'!E:E</f>
        <v>2</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HPB300Ф8</v>
      </c>
      <c r="D9153" s="2" t="str">
        <f>'[1]2025年已发货'!D:D</f>
        <v>吨</v>
      </c>
      <c r="E9153" s="2">
        <f>'[1]2025年已发货'!E:E</f>
        <v>7</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盘圆</v>
      </c>
      <c r="C9154" s="2" t="str">
        <f>'[1]2025年已发货'!C:C</f>
        <v>HPB300Ф10</v>
      </c>
      <c r="D9154" s="2" t="str">
        <f>'[1]2025年已发货'!D:D</f>
        <v>吨</v>
      </c>
      <c r="E9154" s="2">
        <f>'[1]2025年已发货'!E:E</f>
        <v>6</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盘螺</v>
      </c>
      <c r="C9155" s="2" t="str">
        <f>'[1]2025年已发货'!C:C</f>
        <v>HRB400EΦ10</v>
      </c>
      <c r="D9155" s="2" t="str">
        <f>'[1]2025年已发货'!D:D</f>
        <v>吨</v>
      </c>
      <c r="E9155" s="2">
        <f>'[1]2025年已发货'!E:E</f>
        <v>4</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HRB400EФ12*9m</v>
      </c>
      <c r="D9156" s="2" t="str">
        <f>'[1]2025年已发货'!D:D</f>
        <v>吨</v>
      </c>
      <c r="E9156" s="2">
        <f>'[1]2025年已发货'!E:E</f>
        <v>8</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泸钢（代）</v>
      </c>
      <c r="B9157" s="2" t="str">
        <f>'[1]2025年已发货'!B:B</f>
        <v>螺纹钢</v>
      </c>
      <c r="C9157" s="2" t="str">
        <f>'[1]2025年已发货'!C:C</f>
        <v>HRB400EФ16*9m</v>
      </c>
      <c r="D9157" s="2" t="str">
        <f>'[1]2025年已发货'!D:D</f>
        <v>吨</v>
      </c>
      <c r="E9157" s="2">
        <f>'[1]2025年已发货'!E:E</f>
        <v>16</v>
      </c>
      <c r="F9157" s="4">
        <f>'[1]2025年已发货'!F:F</f>
        <v>45960</v>
      </c>
      <c r="G9157" s="2" t="str">
        <f>'[1]2025年已发货'!G:G</f>
        <v>（成铁西物-沪昆线龙里改造工程）贵州黔南龙里接触网维修工区施工现场</v>
      </c>
      <c r="H9157" s="2" t="str">
        <f>'[1]2025年已发货'!H:H</f>
        <v>黄永福</v>
      </c>
      <c r="I9157" s="2" t="str">
        <f>'[1]2025年已发货'!I:I</f>
        <v>15982823571</v>
      </c>
      <c r="J9157" s="2" vm="1" t="e">
        <f>_xlfn._xlws.FILTER(辅助信息!D:D,辅助信息!G:G=G9157)</f>
        <v>#VALUE!</v>
      </c>
    </row>
    <row r="9158" spans="1:10">
      <c r="A9158" s="2" t="str">
        <f>'[1]2025年已发货'!A:A</f>
        <v>泸钢</v>
      </c>
      <c r="B9158" s="2" t="str">
        <f>'[1]2025年已发货'!B:B</f>
        <v>盘圆</v>
      </c>
      <c r="C9158" s="2" t="str">
        <f>'[1]2025年已发货'!C:C</f>
        <v>HPB300Φ6mm</v>
      </c>
      <c r="D9158" s="2" t="str">
        <f>'[1]2025年已发货'!D:D</f>
        <v>吨</v>
      </c>
      <c r="E9158" s="2">
        <f>'[1]2025年已发货'!E:E</f>
        <v>10</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HPB300Φ10mm</v>
      </c>
      <c r="D9159" s="2" t="str">
        <f>'[1]2025年已发货'!D:D</f>
        <v>吨</v>
      </c>
      <c r="E9159" s="2">
        <f>'[1]2025年已发货'!E:E</f>
        <v>35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泸钢</v>
      </c>
      <c r="B9160" s="2" t="str">
        <f>'[1]2025年已发货'!B:B</f>
        <v>盘圆</v>
      </c>
      <c r="C9160" s="2" t="str">
        <f>'[1]2025年已发货'!C:C</f>
        <v>HPB300Φ12mm</v>
      </c>
      <c r="D9160" s="2" t="str">
        <f>'[1]2025年已发货'!D:D</f>
        <v>吨</v>
      </c>
      <c r="E9160" s="2">
        <f>'[1]2025年已发货'!E:E</f>
        <v>25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德胜</v>
      </c>
      <c r="B9161" s="2" t="str">
        <f>'[1]2025年已发货'!B:B</f>
        <v>螺纹钢</v>
      </c>
      <c r="C9161" s="2" t="str">
        <f>'[1]2025年已发货'!C:C</f>
        <v>HRB400EΦ12*9m</v>
      </c>
      <c r="D9161" s="2" t="str">
        <f>'[1]2025年已发货'!D:D</f>
        <v>吨</v>
      </c>
      <c r="E9161" s="2">
        <f>'[1]2025年已发货'!E:E</f>
        <v>35</v>
      </c>
      <c r="F9161" s="4">
        <f>'[1]2025年已发货'!F:F</f>
        <v>45960</v>
      </c>
      <c r="G9161" s="2" t="str">
        <f>'[1]2025年已发货'!G:G</f>
        <v>（成峨3标）眉山市丹棱县兴盛路（诺尔电器）成峨TJ3标</v>
      </c>
      <c r="H9161" s="2" t="str">
        <f>'[1]2025年已发货'!H:H</f>
        <v>雍朝刚</v>
      </c>
      <c r="I9161" s="2" t="str">
        <f>'[1]2025年已发货'!I:I</f>
        <v>19983344290</v>
      </c>
      <c r="J9161" s="2" vm="1" t="e">
        <f>_xlfn._xlws.FILTER(辅助信息!D:D,辅助信息!G:G=G9161)</f>
        <v>#VALUE!</v>
      </c>
    </row>
    <row r="9162" spans="1:10">
      <c r="A9162" s="2" t="str">
        <f>'[1]2025年已发货'!A:A</f>
        <v>润耀</v>
      </c>
      <c r="B9162" s="2" t="str">
        <f>'[1]2025年已发货'!B:B</f>
        <v>盘螺</v>
      </c>
      <c r="C9162" s="2" t="str">
        <f>'[1]2025年已发货'!C:C</f>
        <v>HRB400EФ12</v>
      </c>
      <c r="D9162" s="2" t="str">
        <f>'[1]2025年已发货'!D:D</f>
        <v>吨</v>
      </c>
      <c r="E9162" s="2">
        <f>'[1]2025年已发货'!E:E</f>
        <v>35</v>
      </c>
      <c r="F9162" s="4">
        <f>'[1]2025年已发货'!F:F</f>
        <v>45960</v>
      </c>
      <c r="G9162" s="2" t="str">
        <f>'[1]2025年已发货'!G:G</f>
        <v>（中铁三局成渝扩容ZCB3-1项目部）内江市胜利收费站红绿灯500米</v>
      </c>
      <c r="H9162" s="2" t="str">
        <f>'[1]2025年已发货'!H:H</f>
        <v>王岩</v>
      </c>
      <c r="I9162" s="2">
        <f>'[1]2025年已发货'!I:I</f>
        <v>17634813323</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2025-10-31T02:15:34Z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