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1"/>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汇总计划!$A$1:$Q$1700</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<sst xmlns="http://schemas.openxmlformats.org/spreadsheetml/2006/main" count="4673" uniqueCount="426">
  <si>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</si>
  <si>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</si>
  <si>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</si>
  <si>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</si>
  <si>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</si>
  <si>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</si>
  <si>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</si>
  <si>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</si>
  <si>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</si>
  <si>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</si>
  <si>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</si>
  <si>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</si>
  <si>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</si>
  <si>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</si>
  <si>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</si>
  <si>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</si>
  <si>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</si>
  <si>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</si>
  <si>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</si>
  <si>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</si>
  <si>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</si>
  <si>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</si>
  <si>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</si>
  <si>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</si>
  <si>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</si>
  <si>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</si>
  <si>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</si>
  <si>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</si>
  <si>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</si>
  <si>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</si>
  <si>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</si>
  <si>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</si>
  <si>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</si>
  <si>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</si>
  <si>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</si>
  <si>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</si>
  <si>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</si>
  <si>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</si>
  <si>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</si>
  <si>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</si>
  <si>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</si>
  <si>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</si>
  <si>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</si>
  <si>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</si>
  <si>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</si>
  <si>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</si>
  <si>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</si>
  <si>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</si>
  <si>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</si>
  <si>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</si>
  <si>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</si>
  <si>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</si>
  <si>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</si>
  <si>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</si>
  <si>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</si>
  <si>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</si>
  <si>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</si>
  <si>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</si>
  <si>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</si>
  <si>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</si>
  <si>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</si>
  <si>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</si>
  <si>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</si>
  <si>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</si>
  <si>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</si>
  <si>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</si>
  <si>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</si>
  <si>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</si>
  <si>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</si>
  <si>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</si>
  <si>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</si>
  <si>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</si>
  <si>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</si>
  <si>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</si>
  <si>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</si>
  <si>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</si>
  <si>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</si>
  <si>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</si>
  <si>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</si>
  <si>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</si>
  <si>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</si>
  <si>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</si>
  <si>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</si>
  <si>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</si>
  <si>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</si>
  <si>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</si>
  <si>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</si>
  <si>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</si>
  <si>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</si>
  <si>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</si>
  <si>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</si>
  <si>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</si>
  <si>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</si>
  <si>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</si>
  <si>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</si>
  <si>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</si>
  <si>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</si>
  <si>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</si>
  <si>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</si>
  <si>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</si>
  <si>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</si>
  <si>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</si>
  <si>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</si>
  <si>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</si>
  <si>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</si>
  <si>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</si>
  <si>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</si>
  <si>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</si>
  <si>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</si>
  <si>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</si>
  <si>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</si>
  <si>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</si>
  <si>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</si>
  <si>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</si>
  <si>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</si>
  <si>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</si>
  <si>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</si>
  <si>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</si>
  <si>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</si>
  <si>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</si>
  <si>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</si>
  <si>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</si>
  <si>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</si>
  <si>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</si>
  <si>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</si>
  <si>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</si>
  <si>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</si>
  <si>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</si>
  <si>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</si>
  <si>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</si>
  <si>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</si>
  <si>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</si>
  <si>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</si>
  <si>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</si>
  <si>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</si>
  <si>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</si>
  <si>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</si>
  <si>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</si>
  <si>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</si>
  <si>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</si>
  <si>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</si>
  <si>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</si>
  <si>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</si>
  <si>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</si>
  <si>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</si>
  <si>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</si>
  <si>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</si>
  <si>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</si>
  <si>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</si>
  <si>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</si>
  <si>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</si>
  <si>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</si>
  <si>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</si>
  <si>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</si>
  <si>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</si>
  <si>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</si>
  <si>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</si>
  <si>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</si>
  <si>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</si>
  <si>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</si>
  <si>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</si>
  <si>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</si>
  <si>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</si>
  <si>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</si>
  <si>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</si>
  <si>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</si>
  <si>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</si>
  <si>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</si>
  <si>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</si>
  <si>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</si>
  <si>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</si>
  <si>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</si>
  <si>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</si>
  <si>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</si>
  <si>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</si>
  <si>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</si>
  <si>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</si>
  <si>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</si>
  <si>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</si>
  <si>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</si>
  <si>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</si>
  <si>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</si>
  <si>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</si>
  <si>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</si>
  <si>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</si>
  <si>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</si>
  <si>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</si>
  <si>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</si>
  <si>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</si>
  <si>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</si>
  <si>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JWDDCD2025051100032</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</si>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</sst>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0">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湖北商贸</v>
          </cell>
          <cell r="B3441" t="str">
            <v>盘螺</v>
          </cell>
          <cell r="C3441" t="str">
            <v>HRB400E Φ12</v>
          </cell>
          <cell r="D3441" t="str">
            <v>吨</v>
          </cell>
          <cell r="E3441">
            <v>35</v>
          </cell>
          <cell r="F3441">
            <v>45803</v>
          </cell>
          <cell r="G3441" t="str">
            <v>（中铁广州局-资乐高速5标）四川省乐山市井研县希望大道116号</v>
          </cell>
          <cell r="H3441" t="str">
            <v>廖俊杰</v>
          </cell>
          <cell r="I3441">
            <v>15775100965</v>
          </cell>
        </row>
        <row r="3442">
          <cell r="A3442" t="str">
            <v>湖北商贸</v>
          </cell>
          <cell r="B3442" t="str">
            <v>螺纹钢</v>
          </cell>
          <cell r="C3442" t="str">
            <v>HRB400E Φ16 12m</v>
          </cell>
          <cell r="D3442" t="str">
            <v>吨</v>
          </cell>
          <cell r="E3442">
            <v>35</v>
          </cell>
          <cell r="F3442">
            <v>45803</v>
          </cell>
          <cell r="G3442" t="str">
            <v>（中铁广州局-资乐高速5标）四川省乐山市井研县希望大道116号</v>
          </cell>
          <cell r="H3442" t="str">
            <v>廖俊杰</v>
          </cell>
          <cell r="I3442">
            <v>15775100965</v>
          </cell>
        </row>
        <row r="3443">
          <cell r="A3443" t="str">
            <v>湖北商贸</v>
          </cell>
          <cell r="B3443" t="str">
            <v>螺纹钢</v>
          </cell>
          <cell r="C3443" t="str">
            <v>HRB400E Φ22 12m</v>
          </cell>
          <cell r="D3443" t="str">
            <v>吨</v>
          </cell>
          <cell r="E3443">
            <v>35</v>
          </cell>
          <cell r="F3443">
            <v>45803</v>
          </cell>
          <cell r="G3443" t="str">
            <v>（中铁广州局-资乐高速5标）四川省乐山市井研县希望大道116号</v>
          </cell>
          <cell r="H3443" t="str">
            <v>廖俊杰</v>
          </cell>
          <cell r="I3443">
            <v>15775100965</v>
          </cell>
        </row>
        <row r="3444">
          <cell r="A3444" t="str">
            <v>湖北商贸</v>
          </cell>
          <cell r="B3444" t="str">
            <v>螺纹钢</v>
          </cell>
          <cell r="C3444" t="str">
            <v>HRB400E Φ25 12m</v>
          </cell>
          <cell r="D3444" t="str">
            <v>吨</v>
          </cell>
          <cell r="E3444">
            <v>35</v>
          </cell>
          <cell r="F3444">
            <v>45803</v>
          </cell>
          <cell r="G3444" t="str">
            <v>（中铁广州局-资乐高速5标）四川省乐山市井研县希望大道116号</v>
          </cell>
          <cell r="H3444" t="str">
            <v>廖俊杰</v>
          </cell>
          <cell r="I3444">
            <v>15775100965</v>
          </cell>
        </row>
        <row r="3445">
          <cell r="A3445" t="str">
            <v>湖北商贸</v>
          </cell>
          <cell r="B3445" t="str">
            <v>螺纹钢</v>
          </cell>
          <cell r="C3445" t="str">
            <v>HRB400E Φ28 12m</v>
          </cell>
          <cell r="D3445" t="str">
            <v>吨</v>
          </cell>
          <cell r="E3445">
            <v>35</v>
          </cell>
          <cell r="F3445">
            <v>45803</v>
          </cell>
          <cell r="G3445" t="str">
            <v>（中铁广州局-资乐高速5标）四川省乐山市井研县希望大道116号</v>
          </cell>
          <cell r="H3445" t="str">
            <v>廖俊杰</v>
          </cell>
          <cell r="I3445">
            <v>15775100965</v>
          </cell>
        </row>
        <row r="3446">
          <cell r="A3446" t="str">
            <v>湖北商贸</v>
          </cell>
          <cell r="B3446" t="str">
            <v>螺纹钢</v>
          </cell>
          <cell r="C3446" t="str">
            <v>HRB500E Φ25 9m</v>
          </cell>
          <cell r="D3446" t="str">
            <v>吨</v>
          </cell>
          <cell r="E3446">
            <v>35</v>
          </cell>
          <cell r="F3446">
            <v>45803</v>
          </cell>
          <cell r="G3446" t="str">
            <v>（中铁十局-资乐高速4标）四川省眉山市仁寿县彰加镇促进村中铁十局2#钢筋厂</v>
          </cell>
          <cell r="H3446" t="str">
            <v>杨飞</v>
          </cell>
          <cell r="I3446">
            <v>15667998777</v>
          </cell>
        </row>
        <row r="3447">
          <cell r="A3447" t="str">
            <v>湖北商贸</v>
          </cell>
          <cell r="B3447" t="str">
            <v>螺纹钢</v>
          </cell>
          <cell r="C3447" t="str">
            <v>HRB400E Φ14 12m</v>
          </cell>
          <cell r="D3447" t="str">
            <v>吨</v>
          </cell>
          <cell r="E3447">
            <v>35</v>
          </cell>
          <cell r="F3447">
            <v>45803</v>
          </cell>
          <cell r="G3447" t="str">
            <v>（中铁十局-资乐高速4标）四川省眉山市仁寿县彰加镇促进村中铁十局资乐高速1#钢筋场</v>
          </cell>
          <cell r="H3447" t="str">
            <v>杨飞</v>
          </cell>
          <cell r="I3447">
            <v>15667998777</v>
          </cell>
        </row>
        <row r="3448">
          <cell r="A3448" t="str">
            <v>德胜</v>
          </cell>
          <cell r="B3448" t="str">
            <v>螺纹钢</v>
          </cell>
          <cell r="C3448" t="str">
            <v>HRB400EФ12*9mm</v>
          </cell>
          <cell r="D3448" t="str">
            <v>吨</v>
          </cell>
          <cell r="E3448">
            <v>35</v>
          </cell>
          <cell r="F3448">
            <v>45803</v>
          </cell>
          <cell r="G3448" t="str">
            <v>（中核中原-温江北林医养综合体项目）四川省成都市温江区万春大道第三人民医院东</v>
          </cell>
          <cell r="H3448" t="str">
            <v>蔡杰</v>
          </cell>
          <cell r="I3448">
            <v>18875129329</v>
          </cell>
        </row>
        <row r="3449">
          <cell r="A3449" t="str">
            <v>德胜</v>
          </cell>
          <cell r="B3449" t="str">
            <v>螺纹钢</v>
          </cell>
          <cell r="C3449" t="str">
            <v>HRB500EФ25*12mm</v>
          </cell>
          <cell r="D3449" t="str">
            <v>吨</v>
          </cell>
          <cell r="E3449">
            <v>25</v>
          </cell>
          <cell r="F3449">
            <v>45803</v>
          </cell>
          <cell r="G3449" t="str">
            <v>（中核中原-温江北林医养综合体项目）四川省成都市温江区万春大道第三人民医院东</v>
          </cell>
          <cell r="H3449" t="str">
            <v>蔡杰</v>
          </cell>
          <cell r="I3449">
            <v>18875129329</v>
          </cell>
        </row>
        <row r="3450">
          <cell r="A3450" t="str">
            <v>德胜</v>
          </cell>
          <cell r="B3450" t="str">
            <v>螺纹钢</v>
          </cell>
          <cell r="C3450" t="str">
            <v>HRB500EФ28*12mm</v>
          </cell>
          <cell r="D3450" t="str">
            <v>吨</v>
          </cell>
          <cell r="E3450">
            <v>10</v>
          </cell>
          <cell r="F3450">
            <v>45803</v>
          </cell>
          <cell r="G3450" t="str">
            <v>（中核中原-温江北林医养综合体项目）四川省成都市温江区万春大道第三人民医院东</v>
          </cell>
          <cell r="H3450" t="str">
            <v>蔡杰</v>
          </cell>
          <cell r="I3450">
            <v>18875129329</v>
          </cell>
        </row>
        <row r="3451">
          <cell r="A3451" t="str">
            <v>德胜</v>
          </cell>
          <cell r="B3451" t="str">
            <v>螺纹钢</v>
          </cell>
          <cell r="C3451" t="str">
            <v>HRB400E Φ12 9m</v>
          </cell>
          <cell r="D3451" t="str">
            <v>吨</v>
          </cell>
          <cell r="E3451">
            <v>3</v>
          </cell>
          <cell r="F3451">
            <v>45803</v>
          </cell>
          <cell r="G3451" t="str">
            <v>(五冶钢构医学科学产业园建设项目房建一部-四标（3-7）)四川省南充市顺庆区搬罾街道学府大道二段</v>
          </cell>
          <cell r="H3451" t="str">
            <v>胡泽宇</v>
          </cell>
          <cell r="I3451">
            <v>18141337338</v>
          </cell>
        </row>
        <row r="3452">
          <cell r="A3452" t="str">
            <v>德胜</v>
          </cell>
          <cell r="B3452" t="str">
            <v>螺纹钢</v>
          </cell>
          <cell r="C3452" t="str">
            <v>HRB400E Φ14 9m</v>
          </cell>
          <cell r="D3452" t="str">
            <v>吨</v>
          </cell>
          <cell r="E3452">
            <v>30</v>
          </cell>
          <cell r="F3452">
            <v>45803</v>
          </cell>
          <cell r="G3452" t="str">
            <v>(五冶钢构医学科学产业园建设项目房建一部-四标（3-7）)四川省南充市顺庆区搬罾街道学府大道二段</v>
          </cell>
          <cell r="H3452" t="str">
            <v>胡泽宇</v>
          </cell>
          <cell r="I3452">
            <v>18141337338</v>
          </cell>
        </row>
        <row r="3453">
          <cell r="A3453" t="str">
            <v>德胜</v>
          </cell>
          <cell r="B3453" t="str">
            <v>螺纹钢</v>
          </cell>
          <cell r="C3453" t="str">
            <v>HRB400E Φ16 9m</v>
          </cell>
          <cell r="D3453" t="str">
            <v>吨</v>
          </cell>
          <cell r="E3453">
            <v>3</v>
          </cell>
          <cell r="F3453">
            <v>45803</v>
          </cell>
          <cell r="G3453" t="str">
            <v>(五冶钢构医学科学产业园建设项目房建一部-四标（3-7）)四川省南充市顺庆区搬罾街道学府大道二段</v>
          </cell>
          <cell r="H3453" t="str">
            <v>胡泽宇</v>
          </cell>
          <cell r="I3453">
            <v>18141337338</v>
          </cell>
        </row>
        <row r="3454">
          <cell r="A3454" t="str">
            <v>海南海控</v>
          </cell>
          <cell r="B3454" t="str">
            <v>螺纹钢</v>
          </cell>
          <cell r="C3454" t="str">
            <v>HRB400EФ22*9m</v>
          </cell>
          <cell r="D3454" t="str">
            <v>吨</v>
          </cell>
          <cell r="E3454">
            <v>70</v>
          </cell>
          <cell r="F3454">
            <v>45803</v>
          </cell>
          <cell r="G3454" t="str">
            <v>（中铁一局四公司康新高速TJ1-1标贡不卡隧道）四川省甘孜州康定市折多塘村车管所旁</v>
          </cell>
          <cell r="H3454" t="str">
            <v>李彰</v>
          </cell>
          <cell r="I3454">
            <v>18523285235</v>
          </cell>
        </row>
        <row r="3455">
          <cell r="A3455" t="str">
            <v>海南海控</v>
          </cell>
          <cell r="B3455" t="str">
            <v>螺纹钢</v>
          </cell>
          <cell r="C3455" t="str">
            <v>HRB400EФ22*9m</v>
          </cell>
          <cell r="D3455" t="str">
            <v>吨</v>
          </cell>
          <cell r="E3455">
            <v>70</v>
          </cell>
          <cell r="F3455">
            <v>45803</v>
          </cell>
          <cell r="G3455" t="str">
            <v>（中铁一局四公司康新高速TJ1-1标康定隧道）四川省甘孜州康定市榆林街道甘孜州博物馆旁</v>
          </cell>
          <cell r="H3455" t="str">
            <v>王永强</v>
          </cell>
          <cell r="I3455">
            <v>15929204416</v>
          </cell>
        </row>
        <row r="3456">
          <cell r="A3456" t="str">
            <v>晋邦</v>
          </cell>
          <cell r="B3456" t="str">
            <v>盘螺</v>
          </cell>
          <cell r="C3456" t="str">
            <v>HRB400E Φ6</v>
          </cell>
          <cell r="D3456" t="str">
            <v>吨</v>
          </cell>
          <cell r="E3456">
            <v>12</v>
          </cell>
          <cell r="F3456">
            <v>45803</v>
          </cell>
          <cell r="G3456" t="str">
            <v>（商投建工达州中医药科技园-4工区-7号楼）达州市通川区达州中医药职业学院犀牛大道北段</v>
          </cell>
          <cell r="H3456" t="str">
            <v>张扬</v>
          </cell>
          <cell r="I3456">
            <v>18381904567</v>
          </cell>
        </row>
        <row r="3457">
          <cell r="A3457" t="str">
            <v>晋邦</v>
          </cell>
          <cell r="B3457" t="str">
            <v>盘螺</v>
          </cell>
          <cell r="C3457" t="str">
            <v>HRB400E Φ8</v>
          </cell>
          <cell r="D3457" t="str">
            <v>吨</v>
          </cell>
          <cell r="E3457">
            <v>24</v>
          </cell>
          <cell r="F3457">
            <v>45803</v>
          </cell>
          <cell r="G3457" t="str">
            <v>（商投建工达州中医药科技园-4工区-7号楼）达州市通川区达州中医药职业学院犀牛大道北段</v>
          </cell>
          <cell r="H3457" t="str">
            <v>张扬</v>
          </cell>
          <cell r="I3457">
            <v>18381904567</v>
          </cell>
        </row>
        <row r="3458">
          <cell r="A3458" t="str">
            <v>晋邦</v>
          </cell>
          <cell r="B3458" t="str">
            <v>螺纹钢</v>
          </cell>
          <cell r="C3458" t="str">
            <v>HRB500E Φ12</v>
          </cell>
          <cell r="D3458" t="str">
            <v>吨</v>
          </cell>
          <cell r="E3458">
            <v>9</v>
          </cell>
          <cell r="F3458">
            <v>45803</v>
          </cell>
          <cell r="G3458" t="str">
            <v>（商投建工达州中医药科技园-3工区）达州市通川区达州中医药职业学院犀牛大道北段</v>
          </cell>
          <cell r="H3458" t="str">
            <v>程黄刚</v>
          </cell>
          <cell r="I3458">
            <v>15108211617</v>
          </cell>
        </row>
        <row r="3459">
          <cell r="A3459" t="str">
            <v>晋邦</v>
          </cell>
          <cell r="B3459" t="str">
            <v>螺纹钢</v>
          </cell>
          <cell r="C3459" t="str">
            <v>HRB500E Φ14</v>
          </cell>
          <cell r="D3459" t="str">
            <v>吨</v>
          </cell>
          <cell r="E3459">
            <v>6</v>
          </cell>
          <cell r="F3459">
            <v>45803</v>
          </cell>
          <cell r="G3459" t="str">
            <v>（商投建工达州中医药科技园-3工区）达州市通川区达州中医药职业学院犀牛大道北段</v>
          </cell>
          <cell r="H3459" t="str">
            <v>程黄刚</v>
          </cell>
          <cell r="I3459">
            <v>15108211617</v>
          </cell>
        </row>
        <row r="3460">
          <cell r="A3460" t="str">
            <v>晋邦</v>
          </cell>
          <cell r="B3460" t="str">
            <v>螺纹钢</v>
          </cell>
          <cell r="C3460" t="str">
            <v>HRB500E Φ16</v>
          </cell>
          <cell r="D3460" t="str">
            <v>吨</v>
          </cell>
          <cell r="E3460">
            <v>6</v>
          </cell>
          <cell r="F3460">
            <v>45803</v>
          </cell>
          <cell r="G3460" t="str">
            <v>（商投建工达州中医药科技园-3工区）达州市通川区达州中医药职业学院犀牛大道北段</v>
          </cell>
          <cell r="H3460" t="str">
            <v>程黄刚</v>
          </cell>
          <cell r="I3460">
            <v>15108211617</v>
          </cell>
        </row>
        <row r="3461">
          <cell r="A3461" t="str">
            <v>晋邦</v>
          </cell>
          <cell r="B3461" t="str">
            <v>螺纹钢</v>
          </cell>
          <cell r="C3461" t="str">
            <v>HRB500E Φ18</v>
          </cell>
          <cell r="D3461" t="str">
            <v>吨</v>
          </cell>
          <cell r="E3461">
            <v>6</v>
          </cell>
          <cell r="F3461">
            <v>45803</v>
          </cell>
          <cell r="G3461" t="str">
            <v>（商投建工达州中医药科技园-3工区）达州市通川区达州中医药职业学院犀牛大道北段</v>
          </cell>
          <cell r="H3461" t="str">
            <v>程黄刚</v>
          </cell>
          <cell r="I3461">
            <v>15108211617</v>
          </cell>
        </row>
        <row r="3462">
          <cell r="A3462" t="str">
            <v>晋邦</v>
          </cell>
          <cell r="B3462" t="str">
            <v>螺纹钢</v>
          </cell>
          <cell r="C3462" t="str">
            <v>HRB500E Φ20</v>
          </cell>
          <cell r="D3462" t="str">
            <v>吨</v>
          </cell>
          <cell r="E3462">
            <v>9</v>
          </cell>
          <cell r="F3462">
            <v>45803</v>
          </cell>
          <cell r="G3462" t="str">
            <v>（商投建工达州中医药科技园-3工区）达州市通川区达州中医药职业学院犀牛大道北段</v>
          </cell>
          <cell r="H3462" t="str">
            <v>程黄刚</v>
          </cell>
          <cell r="I3462">
            <v>15108211617</v>
          </cell>
        </row>
        <row r="3463">
          <cell r="A3463" t="str">
            <v>晋邦</v>
          </cell>
          <cell r="B3463" t="str">
            <v>螺纹钢</v>
          </cell>
          <cell r="C3463" t="str">
            <v>HRB500E Φ22</v>
          </cell>
          <cell r="D3463" t="str">
            <v>吨</v>
          </cell>
          <cell r="E3463">
            <v>9</v>
          </cell>
          <cell r="F3463">
            <v>45803</v>
          </cell>
          <cell r="G3463" t="str">
            <v>（商投建工达州中医药科技园-3工区）达州市通川区达州中医药职业学院犀牛大道北段</v>
          </cell>
          <cell r="H3463" t="str">
            <v>程黄刚</v>
          </cell>
          <cell r="I3463">
            <v>15108211617</v>
          </cell>
        </row>
        <row r="3464">
          <cell r="A3464" t="str">
            <v>晋邦</v>
          </cell>
          <cell r="B3464" t="str">
            <v>螺纹钢</v>
          </cell>
          <cell r="C3464" t="str">
            <v>HRB500E Φ25</v>
          </cell>
          <cell r="D3464" t="str">
            <v>吨</v>
          </cell>
          <cell r="E3464">
            <v>27</v>
          </cell>
          <cell r="F3464">
            <v>45803</v>
          </cell>
          <cell r="G3464" t="str">
            <v>（商投建工达州中医药科技园-3工区）达州市通川区达州中医药职业学院犀牛大道北段</v>
          </cell>
          <cell r="H3464" t="str">
            <v>程黄刚</v>
          </cell>
          <cell r="I3464">
            <v>15108211617</v>
          </cell>
        </row>
        <row r="3465">
          <cell r="A3465" t="str">
            <v>晋邦</v>
          </cell>
          <cell r="B3465" t="str">
            <v>直螺纹</v>
          </cell>
          <cell r="C3465" t="str">
            <v>HRB400E Φ12 9m</v>
          </cell>
          <cell r="D3465" t="str">
            <v>吨</v>
          </cell>
          <cell r="E3465">
            <v>55</v>
          </cell>
          <cell r="F3465">
            <v>45803</v>
          </cell>
          <cell r="G3465" t="str">
            <v>（十九冶-江龙高速一分部）重庆市云阳县X886附近中国十九冶开云高速项目总包部西98米*复兴互通预制梁场</v>
          </cell>
          <cell r="H3465" t="str">
            <v>吴章红</v>
          </cell>
          <cell r="I3465">
            <v>18628165772</v>
          </cell>
        </row>
        <row r="3466">
          <cell r="A3466" t="str">
            <v>晋邦</v>
          </cell>
          <cell r="B3466" t="str">
            <v>盘螺</v>
          </cell>
          <cell r="C3466" t="str">
            <v>HRB400E Φ10</v>
          </cell>
          <cell r="D3466" t="str">
            <v>吨</v>
          </cell>
          <cell r="E3466">
            <v>15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高线</v>
          </cell>
          <cell r="C3467" t="str">
            <v>HPB300Φ10</v>
          </cell>
          <cell r="D3467" t="str">
            <v>吨</v>
          </cell>
          <cell r="E3467">
            <v>18</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盘螺</v>
          </cell>
          <cell r="C3468" t="str">
            <v>HRB400E 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直螺纹</v>
          </cell>
          <cell r="C3469" t="str">
            <v>HRB400E Φ14 9m</v>
          </cell>
          <cell r="D3469" t="str">
            <v>吨</v>
          </cell>
          <cell r="E3469">
            <v>33</v>
          </cell>
          <cell r="F3469">
            <v>45803</v>
          </cell>
          <cell r="G3469" t="str">
            <v>（十九冶-江龙高速二分部）重庆市云阳县凤鸣镇平顶村*磨子坪隧道出口</v>
          </cell>
          <cell r="H3469" t="str">
            <v>张鹏</v>
          </cell>
          <cell r="I3469">
            <v>18223006448</v>
          </cell>
        </row>
        <row r="3470">
          <cell r="A3470" t="str">
            <v>晋邦</v>
          </cell>
          <cell r="B3470" t="str">
            <v>直螺纹</v>
          </cell>
          <cell r="C3470" t="str">
            <v>HRB400E Φ20 9m</v>
          </cell>
          <cell r="D3470" t="str">
            <v>吨</v>
          </cell>
          <cell r="E3470">
            <v>90</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Φ12 9m</v>
          </cell>
          <cell r="D3471" t="str">
            <v>吨</v>
          </cell>
          <cell r="E3471">
            <v>60</v>
          </cell>
          <cell r="F3471">
            <v>45803</v>
          </cell>
          <cell r="G3471" t="str">
            <v>（十九冶-江龙高速二分部）重庆市云阳县宝坪镇双塆村*宝坪梁场</v>
          </cell>
          <cell r="H3471" t="str">
            <v>张鹏</v>
          </cell>
          <cell r="I3471">
            <v>18223006448</v>
          </cell>
        </row>
        <row r="3472">
          <cell r="A3472" t="str">
            <v>晋邦</v>
          </cell>
          <cell r="B3472" t="str">
            <v>直螺纹</v>
          </cell>
          <cell r="C3472" t="str">
            <v>HRB400E Φ12 9m</v>
          </cell>
          <cell r="D3472" t="str">
            <v>吨</v>
          </cell>
          <cell r="E3472">
            <v>12</v>
          </cell>
          <cell r="F3472">
            <v>45803</v>
          </cell>
          <cell r="G3472" t="str">
            <v>（十九冶-江龙高速二分部）重庆市云阳县普安乡佛手村*磨刀溪大桥</v>
          </cell>
          <cell r="H3472" t="str">
            <v>张鹏</v>
          </cell>
          <cell r="I3472">
            <v>18223006448</v>
          </cell>
        </row>
        <row r="3473">
          <cell r="A3473" t="str">
            <v>晋邦</v>
          </cell>
          <cell r="B3473" t="str">
            <v>直螺纹</v>
          </cell>
          <cell r="C3473" t="str">
            <v>HRB400E Φ16 9m</v>
          </cell>
          <cell r="D3473" t="str">
            <v>吨</v>
          </cell>
          <cell r="E3473">
            <v>7</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Φ25 9m</v>
          </cell>
          <cell r="D3474" t="str">
            <v>吨</v>
          </cell>
          <cell r="E3474">
            <v>5</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Φ28 9m</v>
          </cell>
          <cell r="D3475" t="str">
            <v>吨</v>
          </cell>
          <cell r="E3475">
            <v>9.5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Φ16 9m</v>
          </cell>
          <cell r="D3476" t="str">
            <v>吨</v>
          </cell>
          <cell r="E3476">
            <v>80</v>
          </cell>
          <cell r="F3476">
            <v>45803</v>
          </cell>
          <cell r="G3476" t="str">
            <v>（十九冶-江龙高速三分部）重庆市云阳县清水土家族乡云峰乡开云高速（钢厂村）*龙缸匝道桥</v>
          </cell>
          <cell r="H3476" t="str">
            <v>任海军</v>
          </cell>
          <cell r="I3476">
            <v>17725037830</v>
          </cell>
        </row>
        <row r="3477">
          <cell r="A3477" t="str">
            <v>晋邦</v>
          </cell>
          <cell r="B3477" t="str">
            <v>直螺纹</v>
          </cell>
          <cell r="C3477" t="str">
            <v>HRB400E Φ12 9m</v>
          </cell>
          <cell r="D3477" t="str">
            <v>吨</v>
          </cell>
          <cell r="E3477">
            <v>20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Φ25 9m</v>
          </cell>
          <cell r="D3478" t="str">
            <v>吨</v>
          </cell>
          <cell r="E3478">
            <v>5</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Φ14 9m</v>
          </cell>
          <cell r="D3479" t="str">
            <v>吨</v>
          </cell>
          <cell r="E3479">
            <v>12</v>
          </cell>
          <cell r="F3479">
            <v>45803</v>
          </cell>
          <cell r="G3479" t="str">
            <v>（十九冶-江龙高速三分部）重庆市云阳县龙角镇*皮家营隧道</v>
          </cell>
          <cell r="H3479" t="str">
            <v>任海军</v>
          </cell>
          <cell r="I3479">
            <v>17725037830</v>
          </cell>
        </row>
        <row r="3480">
          <cell r="A3480" t="str">
            <v>晋邦</v>
          </cell>
          <cell r="B3480" t="str">
            <v>直螺纹</v>
          </cell>
          <cell r="C3480" t="str">
            <v>HRB400E Φ12 9m</v>
          </cell>
          <cell r="D3480" t="str">
            <v>吨</v>
          </cell>
          <cell r="E3480">
            <v>40</v>
          </cell>
          <cell r="F3480">
            <v>45803</v>
          </cell>
          <cell r="G3480" t="str">
            <v>（十九冶-江龙高速三分部）重庆市云阳县蔈草镇三坵田*小尖山梁场</v>
          </cell>
          <cell r="H3480" t="str">
            <v>任海军</v>
          </cell>
          <cell r="I3480">
            <v>17725037830</v>
          </cell>
        </row>
        <row r="3481">
          <cell r="A3481" t="str">
            <v>晋邦</v>
          </cell>
          <cell r="B3481" t="str">
            <v>直螺纹</v>
          </cell>
          <cell r="C3481" t="str">
            <v>HRB400E Φ25 9m</v>
          </cell>
          <cell r="D3481" t="str">
            <v>吨</v>
          </cell>
          <cell r="E3481">
            <v>3</v>
          </cell>
          <cell r="F3481">
            <v>45803</v>
          </cell>
          <cell r="G3481" t="str">
            <v>（十九冶-江龙高速三分部）重庆市云阳县蔈草镇三坵田*小尖山梁场</v>
          </cell>
          <cell r="H3481" t="str">
            <v>任海军</v>
          </cell>
          <cell r="I3481">
            <v>17725037830</v>
          </cell>
        </row>
        <row r="3482">
          <cell r="A3482" t="str">
            <v>晋邦</v>
          </cell>
          <cell r="B3482" t="str">
            <v>盘螺</v>
          </cell>
          <cell r="C3482" t="str">
            <v>HRB400E Φ10</v>
          </cell>
          <cell r="D3482" t="str">
            <v>吨</v>
          </cell>
          <cell r="E3482">
            <v>15</v>
          </cell>
          <cell r="F3482">
            <v>45803</v>
          </cell>
          <cell r="G3482" t="str">
            <v>（十九冶-江龙高速二分部）重庆市云阳县S305附近*龙角梁场</v>
          </cell>
          <cell r="H3482" t="str">
            <v>张鹏</v>
          </cell>
          <cell r="I3482">
            <v>18223006448</v>
          </cell>
        </row>
        <row r="3483">
          <cell r="A3483" t="str">
            <v>晋邦</v>
          </cell>
          <cell r="B3483" t="str">
            <v>直螺纹</v>
          </cell>
          <cell r="C3483" t="str">
            <v>HRB400E Φ12 9m</v>
          </cell>
          <cell r="D3483" t="str">
            <v>吨</v>
          </cell>
          <cell r="E3483">
            <v>20</v>
          </cell>
          <cell r="F3483">
            <v>45803</v>
          </cell>
          <cell r="G3483" t="str">
            <v>（十九冶-江龙高速二分部）重庆市云阳县S305附近*龙角梁场</v>
          </cell>
          <cell r="H3483" t="str">
            <v>张鹏</v>
          </cell>
          <cell r="I3483">
            <v>18223006448</v>
          </cell>
        </row>
        <row r="3484">
          <cell r="A3484" t="str">
            <v>陕钢</v>
          </cell>
          <cell r="B3484" t="str">
            <v>盘螺</v>
          </cell>
          <cell r="C3484" t="str">
            <v>HRB400E Φ6</v>
          </cell>
          <cell r="D3484" t="str">
            <v>吨</v>
          </cell>
          <cell r="E3484">
            <v>17.5</v>
          </cell>
          <cell r="F3484">
            <v>45803</v>
          </cell>
          <cell r="G3484" t="str">
            <v>（华西酒城南）成都市武侯区火车南站西路8号酒城南项目</v>
          </cell>
          <cell r="H3484" t="str">
            <v>龙耀宇</v>
          </cell>
          <cell r="I3484">
            <v>18384145895</v>
          </cell>
        </row>
        <row r="3485">
          <cell r="A3485" t="str">
            <v>陕钢</v>
          </cell>
          <cell r="B3485" t="str">
            <v>盘螺</v>
          </cell>
          <cell r="C3485" t="str">
            <v>HRB400E Φ10</v>
          </cell>
          <cell r="D3485" t="str">
            <v>吨</v>
          </cell>
          <cell r="E3485">
            <v>2.5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Φ12</v>
          </cell>
          <cell r="D3486" t="str">
            <v>吨</v>
          </cell>
          <cell r="E3486">
            <v>15</v>
          </cell>
          <cell r="F3486">
            <v>45803</v>
          </cell>
          <cell r="G3486" t="str">
            <v>（华西酒城南）成都市武侯区火车南站西路8号酒城南项目</v>
          </cell>
          <cell r="H3486" t="str">
            <v>龙耀宇</v>
          </cell>
          <cell r="I3486">
            <v>18384145895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00"/>
  <sheetViews>
    <sheetView workbookViewId="0">
      <pane ySplit="1" topLeftCell="A1649" activePane="bottomLeft" state="frozen"/>
      <selection/>
      <selection pane="bottomLeft" activeCell="I1692" sqref="I1692"/>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107</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107</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107</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107</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107</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107</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107</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107</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107</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107</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107</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107</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107</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107</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108</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108</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108</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108</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107</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107</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107</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107</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107</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107</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108</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108</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108</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108</v>
      </c>
      <c r="Q345" s="14" t="str">
        <f>VLOOKUP(B345,辅助信息!E:M,9,FALSE)</f>
        <v>ZTWM-CDGS-XS-2024-0189-华西集采-酒城南项目</v>
      </c>
    </row>
    <row r="346" ht="36" hidden="1" customHeight="1" spans="2:18">
      <c r="B346" s="27" t="s">
        <v>81</v>
      </c>
      <c r="C346" s="55">
        <v>45701</v>
      </c>
      <c r="D346" s="27" t="str">
        <f>VLOOKUP(B346,辅助信息!E:K,7,FALSE)</f>
        <v>JWDDCD2025051100032</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109</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108</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108</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108</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107</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107</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107</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106</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106</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106</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106</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105</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105</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105</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105</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105</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105</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105</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105</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105</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105</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105</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106</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106</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106</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106</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106</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106</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106</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106</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106</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106</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106</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106</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106</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106</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106</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107</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107</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107</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106</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106</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106</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106</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105</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105</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105</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105</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105</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105</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105</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105</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105</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106</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106</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106</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106</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105</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105</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105</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101</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101</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101</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101</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104</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104</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99</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99</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99</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99</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107</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107</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107</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106</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106</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105</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105</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105</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105</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105</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106</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106</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106</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106</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105</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105</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105</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101</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104</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104</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99</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99</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99</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99</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104</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104</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104</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104</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107</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107</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107</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105</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105</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105</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105</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105</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106</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106</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106</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106</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105</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105</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105</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101</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104</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104</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99</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99</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99</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99</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104</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104</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104</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104</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104</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104</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104</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104</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104</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104</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104</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104</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103</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103</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103</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103</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102</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102</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102</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102</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102</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102</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102</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102</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102</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102</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102</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102</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102</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102</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102</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107</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107</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107</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107</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105</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105</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105</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105</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106</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105</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105</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101</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104</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104</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99</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99</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99</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99</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104</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104</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104</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104</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102</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102</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102</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102</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102</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102</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102</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102</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102</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102</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102</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102</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102</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102</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102</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102</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102</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102</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105</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105</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105</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105</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106</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105</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105</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101</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104</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104</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99</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99</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99</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99</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104</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104</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104</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102</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102</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102</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102</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102</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101</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101</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101</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101</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101</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101</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102</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102</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102</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102</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102</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102</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102</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102</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102</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102</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102</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102</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102</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100</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106</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105</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105</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105</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105</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101</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104</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104</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99</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99</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99</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99</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104</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104</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104</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102</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102</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102</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102</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101</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101</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101</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101</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101</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101</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102</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102</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100</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JWDDCD2025051100032</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99</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106</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100</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100</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105</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105</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105</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105</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99</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99</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99</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99</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101</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101</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101</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101</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101</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101</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102</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102</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JWDDCD2025051100032</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99</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106</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105</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105</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105</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105</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99</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99</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99</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99</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101</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101</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101</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101</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101</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101</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102</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102</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98</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98</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98</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98</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98</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98</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92</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92</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92</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92</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92</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96</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96</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94</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94</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94</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94</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94</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98</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98</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98</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98</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96</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96</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94</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94</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94</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96</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96</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96</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96</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96</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96</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101</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101</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101</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101</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101</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94</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94</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94</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94</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94</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94</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94</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94</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94</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94</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94</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94</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94</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94</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94</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93</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93</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93</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93</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93</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94</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94</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94</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94</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94</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94</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94</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94</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94</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94</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94</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94</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94</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94</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94</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94</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94</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94</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94</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94</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94</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94</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93</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93</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93</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93</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93</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94</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94</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94</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94</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94</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94</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94</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94</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94</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93</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93</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93</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93</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93</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94</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94</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94</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94</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94</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94</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93</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92</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92</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92</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92</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92</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92</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90</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90</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92</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92</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92</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91</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91</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86</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86</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92</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92</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91</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91</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91</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91</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91</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91</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91</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93</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93</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93</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94</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94</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90</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92</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92</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88</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88</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88</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88</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88</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87</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87</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88</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88</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88</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88</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88</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88</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88</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94</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94</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90</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92</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92</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88</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88</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88</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88</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88</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88</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88</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88</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86</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86</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86</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86</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87</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87</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87</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87</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87</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JWDDCD2025051100032</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87</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94</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94</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90</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84</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84</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88</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88</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88</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88</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88</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88</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88</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88</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86</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86</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86</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86</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84</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82</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82</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84</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84</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84</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84</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83</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83</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83</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83</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83</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83</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83</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83</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83</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83</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83</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83</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83</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83</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82</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82</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82</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82</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79</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79</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79</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82</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82</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82</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82</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82</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82</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82</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82</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82</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82</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82</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82</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82</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82</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82</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82</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82</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82</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82</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82</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84</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84</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84</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84</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84</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84</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84</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82</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82</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83</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83</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83</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83</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83</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82</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82</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82</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82</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82</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82</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84</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84</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84</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79</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79</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79</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79</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82</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82</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82</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82</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82</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82</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84</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84</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84</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79</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79</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79</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79</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77</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77</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77</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77</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72</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72</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72</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72</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77</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77</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77</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77</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77</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77</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77</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77</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77</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77</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77</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77</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77</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77</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77</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77</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77</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77</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77</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76</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79</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77</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77</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74</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72</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72</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72</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72</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72</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72</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72</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72</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72</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72</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72</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72</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72</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72</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72</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72</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72</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69</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69</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69</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72</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72</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72</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72</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72</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58</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58</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58</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58</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64</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64</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63</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63</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63</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63</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63</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63</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63</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60</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60</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60</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60</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60</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60</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60</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60</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60</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61</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61</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61</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61</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60</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60</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63</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63</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63</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63</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63</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63</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63</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63</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63</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63</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63</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63</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63</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42</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42</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42</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42</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42</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42</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42</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42</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42</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42</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42</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41</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41</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41</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41</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41</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41</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41</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41</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41</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41</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JWDDCD2025051100032</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41</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JWDDCD2025051100032</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41</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JWDDCD2025051100032</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41</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JWDDCD2025051100032</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41</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JWDDCD2025051100032</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41</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JWDDCD2025051100032</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41</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42</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41</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41</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41</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41</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41</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41</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38</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38</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38</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38</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38</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41</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41</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41</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41</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41</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41</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41</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41</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41</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41</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41</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41</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41</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41</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41</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41</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41</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41</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41</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41</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47</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47</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47</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47</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38</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38</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38</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38</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38</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38</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JWDDCD2025051100032</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41</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JWDDCD2025051100032</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41</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42</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38</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38</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38</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38</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38</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44</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44</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44</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44</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41</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41</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41</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41</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47</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47</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47</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47</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42</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42</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38</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38</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38</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38</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38</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38</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38</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38</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38</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38</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37</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37</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37</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37</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37</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37</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37</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37</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37</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37</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37</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37</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37</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37</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37</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37</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37</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37</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37</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37</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37</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37</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37</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37</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37</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37</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37</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37</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37</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37</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37</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37</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37</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37</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JWDDCD2025051100032</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41</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JWDDCD2025051100032</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41</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47</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47</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47</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47</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42</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42</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38</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38</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38</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38</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38</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37</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37</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37</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37</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37</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37</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31</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31</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31</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31</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31</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31</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31</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31</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31</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37</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37</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37</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37</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37</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37</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37</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37</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37</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37</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37</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37</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37</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37</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37</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37</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37</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37</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37</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37</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JWDDCD2025051100032</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35</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JWDDCD2025051100032</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35</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JWDDCD2025051100032</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35</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35</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35</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35</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35</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35</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35</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35</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JWDDCD2025051100032</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41</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JWDDCD2025051100032</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41</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JWDDCD2025051100032</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35</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JWDDCD2025051100032</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35</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JWDDCD2025051100032</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35</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31</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31</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31</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31</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31</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31</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35</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JWDDCD2025051100032</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33</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JWDDCD2025051100032</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33</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JWDDCD2025051100032</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33</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JWDDCD2025051100032</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33</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JWDDCD2025051100032</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33</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JWDDCD2025051100032</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33</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JWDDCD2025051100032</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33</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JWDDCD2025051100032</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33</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JWDDCD2025051100032</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33</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JWDDCD2025051100032</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33</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33</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33</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33</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33</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33</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33</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33</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33</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33</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33</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33</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33</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33</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31</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31</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31</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31</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31</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32</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32</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32</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32</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32</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32</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32</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32</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30</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30</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30</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31</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31</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31</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31</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31</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31</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35</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33</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33</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33</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33</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33</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33</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32</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32</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32</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32</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30</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30</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30</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JWDDCD2025051100032</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28</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JWDDCD2025051100032</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28</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JWDDCD2025051100032</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28</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JWDDCD2025051100032</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28</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JWDDCD2025051100032</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28</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JWDDCD2025051100032</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28</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JWDDCD2025051100032</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28</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JWDDCD2025051100032</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28</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JWDDCD2025051100032</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28</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JWDDCD2025051100032</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28</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JWDDCD2025051100032</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28</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30</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30</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31</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31</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33</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33</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33</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33</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30</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30</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30</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30</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30</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30</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JWDDCD2025051100032</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28</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JWDDCD2025051100032</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28</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JWDDCD2025051100032</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28</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JWDDCD2025051100032</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28</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JWDDCD2025051100032</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28</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JWDDCD2025051100032</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28</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JWDDCD2025051100032</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28</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JWDDCD2025051100032</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28</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JWDDCD2025051100032</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28</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JWDDCD2025051100032</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28</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30</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30</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JWDDCD2025051100032</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26</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JWDDCD2025051100032</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26</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JWDDCD2025051100032</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26</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JWDDCD2025051100032</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26</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JWDDCD2025051100032</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26</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JWDDCD2025051100032</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26</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JWDDCD2025051100032</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26</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JWDDCD2025051100032</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26</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JWDDCD2025051100032</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26</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JWDDCD2025051100032</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26</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JWDDCD2025051100032</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26</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26</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26</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26</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26</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26</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26</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26</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26</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26</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26</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26</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26</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JWDDCD2025051100032</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26</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26</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26</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26</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26</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26</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25</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25</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25</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25</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25</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25</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25</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25</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25</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25</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25</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25</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25</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JWDDCD2025051100032</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23</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JWDDCD2025051100032</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23</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JWDDCD2025051100032</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23</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JWDDCD2025051100032</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23</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JWDDCD2025051100032</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23</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JWDDCD2025051100032</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23</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JWDDCD2025051100032</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23</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JWDDCD2025051100032</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23</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JWDDCD2025051100032</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23</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JWDDCD2025051100032</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23</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JWDDCD2025051100032</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23</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JWDDCD2025051100032</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23</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JWDDCD2025051100032</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23</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JWDDCD2025051100032</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23</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23</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JWDDCD2025051100032</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26</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26</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26</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26</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25</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25</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25</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25</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25</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25</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25</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25</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25</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25</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25</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25</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JWDDCD2025051100032</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23</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JWDDCD2025051100032</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23</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JWDDCD2025051100032</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23</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JWDDCD2025051100032</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23</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JWDDCD2025051100032</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23</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JWDDCD2025051100032</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23</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JWDDCD2025051100032</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23</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JWDDCD2025051100032</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23</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JWDDCD2025051100032</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23</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JWDDCD2025051100032</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23</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23</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23</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23</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23</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23</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23</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23</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23</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JWDDCD2025051100032</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23</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JWDDCD2025051100032</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23</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JWDDCD2025051100032</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23</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JWDDCD2025051100032</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23</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JWDDCD2025051100032</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23</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JWDDCD2025051100032</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23</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JWDDCD2025051100032</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23</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JWDDCD2025051100032</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23</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JWDDCD2025051100032</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23</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JWDDCD2025051100032</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23</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JWDDCD2025051100032</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23</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JWDDCD2025051100032</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23</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JWDDCD2025051100032</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23</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JWDDCD2025051100032</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23</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JWDDCD2025051100032</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23</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JWDDCD2025051100032</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23</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JWDDCD2025051100032</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23</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JWDDCD2025051100032</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23</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26</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26</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25</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25</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25</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25</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25</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25</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25</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25</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25</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25</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23</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23</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23</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JWDDCD2025051100032</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23</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JWDDCD2025051100032</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22</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JWDDCD2025051100032</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22</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JWDDCD2025051100032</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23</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JWDDCD2025051100032</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23</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JWDDCD2025051100032</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23</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JWDDCD2025051100032</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23</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JWDDCD2025051100032</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23</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JWDDCD2025051100032</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23</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JWDDCD2025051100032</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23</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JWDDCD2025051100032</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23</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JWDDCD2025051100032</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22</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JWDDCD2025051100032</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22</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JWDDCD2025051100032</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22</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JWDDCD2025051100032</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22</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JWDDCD2025051100032</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22</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JWDDCD2025051100032</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22</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JWDDCD2025051100032</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22</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22</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18</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18</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18</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26</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26</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25</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25</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25</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25</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25</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JWDDCD2025051100032</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23</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JWDDCD2025051100032</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22</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JWDDCD2025051100032</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22</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JWDDCD2025051100032</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23</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JWDDCD2025051100032</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23</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JWDDCD2025051100032</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23</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JWDDCD2025051100032</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23</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JWDDCD2025051100032</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23</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JWDDCD2025051100032</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22</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JWDDCD2025051100032</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22</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22</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18</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18</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18</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26</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26</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25</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25</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25</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JWDDCD2025051100032</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23</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JWDDCD2025051100032</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22</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JWDDCD2025051100032</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22</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JWDDCD2025051100032</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23</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JWDDCD2025051100032</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23</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JWDDCD2025051100032</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23</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JWDDCD2025051100032</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23</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JWDDCD2025051100032</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23</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JWDDCD2025051100032</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22</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JWDDCD2025051100032</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22</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18</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18</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18</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16</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16</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17</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17</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17</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17</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17</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JWDDCD2025051100032</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13</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JWDDCD2025051100032</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13</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JWDDCD2025051100032</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13</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JWDDCD2025051100032</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13</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JWDDCD2025051100032</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13</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JWDDCD2025051100032</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13</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JWDDCD2025051100032</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13</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JWDDCD2025051100032</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13</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JWDDCD2025051100032</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13</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JWDDCD2025051100032</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13</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JWDDCD2025051100032</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13</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JWDDCD2025051100032</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13</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JWDDCD2025051100032</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13</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JWDDCD2025051100032</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13</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JWDDCD2025051100032</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13</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JWDDCD2025051100032</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13</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13</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13</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JWDDCD2025051100032</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10</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JWDDCD2025051100032</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10</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JWDDCD2025051100032</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10</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JWDDCD2025051100032</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10</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JWDDCD2025051100032</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10</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JWDDCD2025051100032</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10</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JWDDCD2025051100032</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10</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JWDDCD2025051100032</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10</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JWDDCD2025051100032</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10</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JWDDCD2025051100032</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10</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13</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13</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13</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10</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10</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10</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JWDDCD2025051100032</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10</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JWDDCD2025051100032</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10</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JWDDCD2025051100032</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10</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JWDDCD2025051100032</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10</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JWDDCD2025051100032</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10</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11</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11</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11</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11</v>
      </c>
      <c r="Q1613" s="48" t="str">
        <f>VLOOKUP(B1613,辅助信息!E:M,9,FALSE)</f>
        <v>ZTWM-CDGS-XS-2024-0134-商投建工达州中医药科技成果示范园项目</v>
      </c>
    </row>
    <row r="1614" hidden="1" spans="2:17">
      <c r="B1614" s="27" t="s">
        <v>81</v>
      </c>
      <c r="C1614" s="55">
        <v>45798</v>
      </c>
      <c r="D1614" s="104" t="str">
        <f>VLOOKUP(B1614,辅助信息!E:K,7,FALSE)</f>
        <v>JWDDCD2025051100032</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11</v>
      </c>
      <c r="Q1614" s="48" t="str">
        <f>VLOOKUP(B1614,辅助信息!E:M,9,FALSE)</f>
        <v>ZTWM-CDGS-XS-2024-0030-华西集采-简州大道</v>
      </c>
    </row>
    <row r="1615" hidden="1" spans="2:17">
      <c r="B1615" s="27" t="s">
        <v>81</v>
      </c>
      <c r="C1615" s="55">
        <v>45798</v>
      </c>
      <c r="D1615" s="104" t="str">
        <f>VLOOKUP(B1615,辅助信息!E:K,7,FALSE)</f>
        <v>JWDDCD2025051100032</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11</v>
      </c>
      <c r="Q1615" s="48" t="str">
        <f>VLOOKUP(B1615,辅助信息!E:M,9,FALSE)</f>
        <v>ZTWM-CDGS-XS-2024-0030-华西集采-简州大道</v>
      </c>
    </row>
    <row r="1616" hidden="1" spans="2:17">
      <c r="B1616" s="27" t="s">
        <v>81</v>
      </c>
      <c r="C1616" s="55">
        <v>45798</v>
      </c>
      <c r="D1616" s="104" t="str">
        <f>VLOOKUP(B1616,辅助信息!E:K,7,FALSE)</f>
        <v>JWDDCD2025051100032</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11</v>
      </c>
      <c r="Q1616" s="48" t="str">
        <f>VLOOKUP(B1616,辅助信息!E:M,9,FALSE)</f>
        <v>ZTWM-CDGS-XS-2024-0030-华西集采-简州大道</v>
      </c>
    </row>
    <row r="1617" hidden="1" spans="2:17">
      <c r="B1617" s="27" t="s">
        <v>81</v>
      </c>
      <c r="C1617" s="55">
        <v>45798</v>
      </c>
      <c r="D1617" s="104" t="str">
        <f>VLOOKUP(B1617,辅助信息!E:K,7,FALSE)</f>
        <v>JWDDCD2025051100032</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11</v>
      </c>
      <c r="Q1617" s="48" t="str">
        <f>VLOOKUP(B1617,辅助信息!E:M,9,FALSE)</f>
        <v>ZTWM-CDGS-XS-2024-0030-华西集采-简州大道</v>
      </c>
    </row>
    <row r="1618" hidden="1" spans="2:17">
      <c r="B1618" s="27" t="s">
        <v>81</v>
      </c>
      <c r="C1618" s="55">
        <v>45798</v>
      </c>
      <c r="D1618" s="104" t="str">
        <f>VLOOKUP(B1618,辅助信息!E:K,7,FALSE)</f>
        <v>JWDDCD2025051100032</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11</v>
      </c>
      <c r="Q1618" s="48" t="str">
        <f>VLOOKUP(B1618,辅助信息!E:M,9,FALSE)</f>
        <v>ZTWM-CDGS-XS-2024-0030-华西集采-简州大道</v>
      </c>
    </row>
    <row r="1619" hidden="1" spans="2:17">
      <c r="B1619" s="27" t="s">
        <v>81</v>
      </c>
      <c r="C1619" s="55">
        <v>45798</v>
      </c>
      <c r="D1619" s="104" t="str">
        <f>VLOOKUP(B1619,辅助信息!E:K,7,FALSE)</f>
        <v>JWDDCD2025051100032</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11</v>
      </c>
      <c r="Q1619" s="48" t="str">
        <f>VLOOKUP(B1619,辅助信息!E:M,9,FALSE)</f>
        <v>ZTWM-CDGS-XS-2024-0030-华西集采-简州大道</v>
      </c>
    </row>
    <row r="1620" hidden="1" spans="2:17">
      <c r="B1620" s="27" t="s">
        <v>81</v>
      </c>
      <c r="C1620" s="55">
        <v>45798</v>
      </c>
      <c r="D1620" s="104" t="str">
        <f>VLOOKUP(B1620,辅助信息!E:K,7,FALSE)</f>
        <v>JWDDCD2025051100032</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11</v>
      </c>
      <c r="Q1620" s="48" t="str">
        <f>VLOOKUP(B1620,辅助信息!E:M,9,FALSE)</f>
        <v>ZTWM-CDGS-XS-2024-0030-华西集采-简州大道</v>
      </c>
    </row>
    <row r="1621" hidden="1" spans="2:17">
      <c r="B1621" s="27" t="s">
        <v>81</v>
      </c>
      <c r="C1621" s="55">
        <v>45798</v>
      </c>
      <c r="D1621" s="104" t="str">
        <f>VLOOKUP(B1621,辅助信息!E:K,7,FALSE)</f>
        <v>JWDDCD2025051100032</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11</v>
      </c>
      <c r="Q1621" s="48" t="str">
        <f>VLOOKUP(B1621,辅助信息!E:M,9,FALSE)</f>
        <v>ZTWM-CDGS-XS-2024-0030-华西集采-简州大道</v>
      </c>
    </row>
    <row r="1622" hidden="1" spans="2:17">
      <c r="B1622" s="27" t="s">
        <v>81</v>
      </c>
      <c r="C1622" s="55">
        <v>45798</v>
      </c>
      <c r="D1622" s="104" t="str">
        <f>VLOOKUP(B1622,辅助信息!E:K,7,FALSE)</f>
        <v>JWDDCD2025051100032</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11</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11</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11</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11</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11</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11</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11</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11</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7</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7</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7</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7</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7</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7</v>
      </c>
      <c r="Q1635" s="48" t="str">
        <f>VLOOKUP(B1635,辅助信息!E:M,9,FALSE)</f>
        <v>ZTWM-CDGS-XS-2024-0134-商投建工达州中医药科技成果示范园项目</v>
      </c>
      <c r="R1635" s="48" t="str">
        <f>_xlfn._xlws.FILTER(辅助信息!D:D,辅助信息!E:E=B1635)</f>
        <v>商投建工达州中医药科技园</v>
      </c>
    </row>
    <row r="1636" hidden="1" spans="2:18">
      <c r="B1636" s="27" t="s">
        <v>56</v>
      </c>
      <c r="C1636" s="55">
        <v>45803</v>
      </c>
      <c r="D1636" s="104" t="str">
        <f>VLOOKUP(B1636,辅助信息!E:K,7,FALSE)</f>
        <v>JWDDCD2025052800131</v>
      </c>
      <c r="E1636" s="104" t="str">
        <f>VLOOKUP(F1636,辅助信息!A:B,2,FALSE)</f>
        <v>盘螺</v>
      </c>
      <c r="F1636" s="27" t="s">
        <v>49</v>
      </c>
      <c r="G1636" s="23">
        <v>12</v>
      </c>
      <c r="H1636" s="105">
        <f>_xlfn.XLOOKUP(C1636&amp;F1636&amp;I1636&amp;J1636,'[1]2025年已发货'!$F:$F&amp;'[1]2025年已发货'!$C:$C&amp;'[1]2025年已发货'!$G:$G&amp;'[1]2025年已发货'!$H:$H,'[1]2025年已发货'!$E:$E,"未发货")</f>
        <v>12</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5</v>
      </c>
      <c r="Q1636" s="48" t="str">
        <f>VLOOKUP(B1636,辅助信息!E:M,9,FALSE)</f>
        <v>ZTWM-CDGS-XS-2024-0134-商投建工达州中医药科技成果示范园项目</v>
      </c>
      <c r="R1636" s="48" t="str">
        <f>_xlfn._xlws.FILTER(辅助信息!D:D,辅助信息!E:E=B1636)</f>
        <v>商投建工达州中医药科技园</v>
      </c>
    </row>
    <row r="1637" hidden="1" spans="2:18">
      <c r="B1637" s="27" t="s">
        <v>56</v>
      </c>
      <c r="C1637" s="55">
        <v>45803</v>
      </c>
      <c r="D1637" s="104" t="str">
        <f>VLOOKUP(B1637,辅助信息!E:K,7,FALSE)</f>
        <v>JWDDCD2025052800131</v>
      </c>
      <c r="E1637" s="104" t="str">
        <f>VLOOKUP(F1637,辅助信息!A:B,2,FALSE)</f>
        <v>盘螺</v>
      </c>
      <c r="F1637" s="27" t="s">
        <v>40</v>
      </c>
      <c r="G1637" s="23">
        <v>24</v>
      </c>
      <c r="H1637" s="105">
        <f>_xlfn.XLOOKUP(C1637&amp;F1637&amp;I1637&amp;J1637,'[1]2025年已发货'!$F:$F&amp;'[1]2025年已发货'!$C:$C&amp;'[1]2025年已发货'!$G:$G&amp;'[1]2025年已发货'!$H:$H,'[1]2025年已发货'!$E:$E,"未发货")</f>
        <v>24</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5</v>
      </c>
      <c r="Q1637" s="48" t="str">
        <f>VLOOKUP(B1637,辅助信息!E:M,9,FALSE)</f>
        <v>ZTWM-CDGS-XS-2024-0134-商投建工达州中医药科技成果示范园项目</v>
      </c>
      <c r="R1637" s="48" t="str">
        <f>_xlfn._xlws.FILTER(辅助信息!D:D,辅助信息!E:E=B1637)</f>
        <v>商投建工达州中医药科技园</v>
      </c>
    </row>
    <row r="1638" hidden="1"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6</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hidden="1"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6</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hidden="1"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6</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hidden="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6</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hidden="1"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6</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hidden="1"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6</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hidden="1"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7</v>
      </c>
      <c r="Q1644" s="48" t="str">
        <f>VLOOKUP(B1644,辅助信息!E:M,9,FALSE)</f>
        <v>ZTWM-CDGS-XS-2025-0073-五冶天府-成都怡心湖片区及龙泉驿医院等项目</v>
      </c>
      <c r="R1644" s="48" t="str">
        <f>_xlfn._xlws.FILTER(辅助信息!D:D,辅助信息!E:E=B1644)</f>
        <v>五冶建设龙泉芙蓉花语项目</v>
      </c>
    </row>
    <row r="1645" hidden="1"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7</v>
      </c>
      <c r="Q1645" s="48" t="str">
        <f>VLOOKUP(B1645,辅助信息!E:M,9,FALSE)</f>
        <v>ZTWM-CDGS-XS-2025-0073-五冶天府-成都怡心湖片区及龙泉驿医院等项目</v>
      </c>
      <c r="R1645" s="48" t="str">
        <f>_xlfn._xlws.FILTER(辅助信息!D:D,辅助信息!E:E=B1645)</f>
        <v>五冶建设龙泉芙蓉花语项目</v>
      </c>
    </row>
    <row r="1646" hidden="1"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6</v>
      </c>
      <c r="Q1646" s="48" t="str">
        <f>VLOOKUP(B1646,辅助信息!E:M,9,FALSE)</f>
        <v>ZTWM-CDGS-XS-2024-0179-四川商投-射洪城乡一体化建设项目</v>
      </c>
      <c r="R1646" s="48" t="str">
        <f>_xlfn._xlws.FILTER(辅助信息!D:D,辅助信息!E:E=B1646)</f>
        <v>四川商建
射洪城乡一体化项目</v>
      </c>
    </row>
    <row r="1647" hidden="1"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6</v>
      </c>
      <c r="Q1647" s="48" t="str">
        <f>VLOOKUP(B1647,辅助信息!E:M,9,FALSE)</f>
        <v>ZTWM-CDGS-XS-2024-0179-四川商投-射洪城乡一体化建设项目</v>
      </c>
      <c r="R1647" s="48" t="str">
        <f>_xlfn._xlws.FILTER(辅助信息!D:D,辅助信息!E:E=B1647)</f>
        <v>四川商建
射洪城乡一体化项目</v>
      </c>
    </row>
    <row r="1648" hidden="1"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6</v>
      </c>
      <c r="Q1648" s="48" t="str">
        <f>VLOOKUP(B1648,辅助信息!E:M,9,FALSE)</f>
        <v>ZTWM-CDGS-XS-2024-0179-四川商投-射洪城乡一体化建设项目</v>
      </c>
      <c r="R1648" s="48" t="str">
        <f>_xlfn._xlws.FILTER(辅助信息!D:D,辅助信息!E:E=B1648)</f>
        <v>四川商建
射洪城乡一体化项目</v>
      </c>
    </row>
    <row r="1649" hidden="1"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6</v>
      </c>
      <c r="Q1649" s="48" t="str">
        <f>VLOOKUP(B1649,辅助信息!E:M,9,FALSE)</f>
        <v>ZTWM-CDGS-XS-2024-0179-四川商投-射洪城乡一体化建设项目</v>
      </c>
      <c r="R1649" s="48" t="str">
        <f>_xlfn._xlws.FILTER(辅助信息!D:D,辅助信息!E:E=B1649)</f>
        <v>四川商建
射洪城乡一体化项目</v>
      </c>
    </row>
    <row r="1650" hidden="1" spans="2:17">
      <c r="B1650" s="27" t="s">
        <v>81</v>
      </c>
      <c r="C1650" s="55">
        <v>45803</v>
      </c>
      <c r="D1650" s="104" t="str">
        <f>VLOOKUP(B1650,辅助信息!E:K,7,FALSE)</f>
        <v>JWDDCD2025051100032</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11</v>
      </c>
      <c r="Q1650" s="48" t="str">
        <f>VLOOKUP(B1650,辅助信息!E:M,9,FALSE)</f>
        <v>ZTWM-CDGS-XS-2024-0030-华西集采-简州大道</v>
      </c>
    </row>
    <row r="1651" hidden="1" spans="2:18">
      <c r="B1651" s="27" t="s">
        <v>81</v>
      </c>
      <c r="C1651" s="55">
        <v>45803</v>
      </c>
      <c r="D1651" s="104" t="str">
        <f>VLOOKUP(B1651,辅助信息!E:K,7,FALSE)</f>
        <v>JWDDCD2025051100032</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0</v>
      </c>
      <c r="P1651" s="47">
        <f ca="1" t="shared" si="88"/>
        <v>3</v>
      </c>
      <c r="Q1651" s="48" t="str">
        <f>VLOOKUP(B1651,辅助信息!E:M,9,FALSE)</f>
        <v>ZTWM-CDGS-XS-2024-0030-华西集采-简州大道</v>
      </c>
      <c r="R1651" s="48" t="str">
        <f>_xlfn._xlws.FILTER(辅助信息!D:D,辅助信息!E:E=B1651)</f>
        <v>华西简阳西城嘉苑</v>
      </c>
    </row>
    <row r="1652" hidden="1"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6</v>
      </c>
      <c r="Q1652" s="48" t="str">
        <f>VLOOKUP(B1652,辅助信息!E:M,9,FALSE)</f>
        <v>ZTWM-CDGS-XS-2024-0189-华西集采-酒城南项目</v>
      </c>
      <c r="R1652" s="48" t="str">
        <f>_xlfn._xlws.FILTER(辅助信息!D:D,辅助信息!E:E=B1652)</f>
        <v>华西酒城南</v>
      </c>
    </row>
    <row r="1653" hidden="1"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6</v>
      </c>
      <c r="Q1653" s="48" t="str">
        <f>VLOOKUP(B1653,辅助信息!E:M,9,FALSE)</f>
        <v>ZTWM-CDGS-XS-2024-0189-华西集采-酒城南项目</v>
      </c>
      <c r="R1653" s="48" t="str">
        <f>_xlfn._xlws.FILTER(辅助信息!D:D,辅助信息!E:E=B1653)</f>
        <v>华西酒城南</v>
      </c>
    </row>
    <row r="1654" hidden="1"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6</v>
      </c>
      <c r="Q1654" s="48" t="str">
        <f>VLOOKUP(B1654,辅助信息!E:M,9,FALSE)</f>
        <v>ZTWM-CDGS-XS-2024-0189-华西集采-酒城南项目</v>
      </c>
      <c r="R1654" s="48" t="str">
        <f>_xlfn._xlws.FILTER(辅助信息!D:D,辅助信息!E:E=B1654)</f>
        <v>华西酒城南</v>
      </c>
    </row>
    <row r="1655" hidden="1" spans="2:18">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c r="O1655" s="47">
        <f ca="1" t="shared" ref="O1655:O1664" si="89">IF(OR(M1655="",N1655&lt;&gt;""),"",MAX(M1655-TODAY(),0))</f>
        <v>0</v>
      </c>
      <c r="P1655" s="47">
        <f ca="1" t="shared" ref="P1655:P1664" si="90">IF(M1655="","",IF(N1655&lt;&gt;"",MAX(N1655-M1655,0),IF(TODAY()&gt;M1655,TODAY()-M1655,0)))</f>
        <v>6</v>
      </c>
      <c r="Q1655" s="48" t="str">
        <f>VLOOKUP(B1655,辅助信息!E:M,9,FALSE)</f>
        <v>ZTWM-CDGS-XS-2024-0248-五冶钢构-南充市医学院项目</v>
      </c>
      <c r="R1655" s="48" t="str">
        <f>_xlfn._xlws.FILTER(辅助信息!D:D,辅助信息!E:E=B1655)</f>
        <v>五冶钢构南充医学科学产业园建设项目</v>
      </c>
    </row>
    <row r="1656" hidden="1" spans="2:18">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c r="O1656" s="47">
        <f ca="1" t="shared" si="89"/>
        <v>0</v>
      </c>
      <c r="P1656" s="47">
        <f ca="1" t="shared" si="90"/>
        <v>6</v>
      </c>
      <c r="Q1656" s="48" t="str">
        <f>VLOOKUP(B1656,辅助信息!E:M,9,FALSE)</f>
        <v>ZTWM-CDGS-XS-2024-0248-五冶钢构-南充市医学院项目</v>
      </c>
      <c r="R1656" s="48" t="str">
        <f>_xlfn._xlws.FILTER(辅助信息!D:D,辅助信息!E:E=B1656)</f>
        <v>五冶钢构南充医学科学产业园建设项目</v>
      </c>
    </row>
    <row r="1657" hidden="1" spans="2:18">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c r="O1657" s="47">
        <f ca="1" t="shared" si="89"/>
        <v>0</v>
      </c>
      <c r="P1657" s="47">
        <f ca="1" t="shared" si="90"/>
        <v>6</v>
      </c>
      <c r="Q1657" s="48" t="str">
        <f>VLOOKUP(B1657,辅助信息!E:M,9,FALSE)</f>
        <v>ZTWM-CDGS-XS-2024-0248-五冶钢构-南充市医学院项目</v>
      </c>
      <c r="R1657" s="48" t="str">
        <f>_xlfn._xlws.FILTER(辅助信息!D:D,辅助信息!E:E=B1657)</f>
        <v>五冶钢构南充医学科学产业园建设项目</v>
      </c>
    </row>
    <row r="1658" hidden="1" spans="2:18">
      <c r="B1658" s="27" t="s">
        <v>159</v>
      </c>
      <c r="C1658" s="55">
        <v>45803</v>
      </c>
      <c r="D1658" s="104" t="str">
        <f>VLOOKUP(B1658,辅助信息!E:K,7,FALSE)</f>
        <v>JWDDCD2025052800131</v>
      </c>
      <c r="E1658" s="104" t="str">
        <f>VLOOKUP(F1658,辅助信息!A:B,2,FALSE)</f>
        <v>螺纹钢</v>
      </c>
      <c r="F1658" s="27" t="s">
        <v>66</v>
      </c>
      <c r="G1658" s="23">
        <v>9</v>
      </c>
      <c r="H1658" s="105">
        <f>_xlfn.XLOOKUP(C1658&amp;F1658&amp;I1658&amp;J1658,'[1]2025年已发货'!$F:$F&amp;'[1]2025年已发货'!$C:$C&amp;'[1]2025年已发货'!$G:$G&amp;'[1]2025年已发货'!$H:$H,'[1]2025年已发货'!$E:$E,"未发货")</f>
        <v>9</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c r="O1658" s="47">
        <f ca="1" t="shared" si="89"/>
        <v>0</v>
      </c>
      <c r="P1658" s="47">
        <f ca="1" t="shared" si="90"/>
        <v>4</v>
      </c>
      <c r="Q1658" s="48" t="str">
        <f>VLOOKUP(B1658,辅助信息!E:M,9,FALSE)</f>
        <v>ZTWM-CDGS-XS-2024-0134-商投建工达州中医药科技成果示范园项目</v>
      </c>
      <c r="R1658" s="48" t="str">
        <f>_xlfn._xlws.FILTER(辅助信息!D:D,辅助信息!E:E=B1658)</f>
        <v>商投建工达州中医药科技园</v>
      </c>
    </row>
    <row r="1659" hidden="1" spans="2:18">
      <c r="B1659" s="27" t="s">
        <v>159</v>
      </c>
      <c r="C1659" s="55">
        <v>45803</v>
      </c>
      <c r="D1659" s="104" t="str">
        <f>VLOOKUP(B1659,辅助信息!E:K,7,FALSE)</f>
        <v>JWDDCD2025052800131</v>
      </c>
      <c r="E1659" s="104" t="str">
        <f>VLOOKUP(F1659,辅助信息!A:B,2,FALSE)</f>
        <v>螺纹钢</v>
      </c>
      <c r="F1659" s="27" t="s">
        <v>82</v>
      </c>
      <c r="G1659" s="23">
        <v>6</v>
      </c>
      <c r="H1659" s="105">
        <f>_xlfn.XLOOKUP(C1659&amp;F1659&amp;I1659&amp;J1659,'[1]2025年已发货'!$F:$F&amp;'[1]2025年已发货'!$C:$C&amp;'[1]2025年已发货'!$G:$G&amp;'[1]2025年已发货'!$H:$H,'[1]2025年已发货'!$E:$E,"未发货")</f>
        <v>6</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c r="O1659" s="47">
        <f ca="1" t="shared" si="89"/>
        <v>0</v>
      </c>
      <c r="P1659" s="47">
        <f ca="1" t="shared" si="90"/>
        <v>4</v>
      </c>
      <c r="Q1659" s="48" t="str">
        <f>VLOOKUP(B1659,辅助信息!E:M,9,FALSE)</f>
        <v>ZTWM-CDGS-XS-2024-0134-商投建工达州中医药科技成果示范园项目</v>
      </c>
      <c r="R1659" s="48" t="str">
        <f>_xlfn._xlws.FILTER(辅助信息!D:D,辅助信息!E:E=B1659)</f>
        <v>商投建工达州中医药科技园</v>
      </c>
    </row>
    <row r="1660" hidden="1" spans="2:18">
      <c r="B1660" s="27" t="s">
        <v>159</v>
      </c>
      <c r="C1660" s="55">
        <v>45803</v>
      </c>
      <c r="D1660" s="104" t="str">
        <f>VLOOKUP(B1660,辅助信息!E:K,7,FALSE)</f>
        <v>JWDDCD2025052800131</v>
      </c>
      <c r="E1660" s="104" t="str">
        <f>VLOOKUP(F1660,辅助信息!A:B,2,FALSE)</f>
        <v>螺纹钢</v>
      </c>
      <c r="F1660" s="27" t="s">
        <v>45</v>
      </c>
      <c r="G1660" s="23">
        <v>6</v>
      </c>
      <c r="H1660" s="105">
        <f>_xlfn.XLOOKUP(C1660&amp;F1660&amp;I1660&amp;J1660,'[1]2025年已发货'!$F:$F&amp;'[1]2025年已发货'!$C:$C&amp;'[1]2025年已发货'!$G:$G&amp;'[1]2025年已发货'!$H:$H,'[1]2025年已发货'!$E:$E,"未发货")</f>
        <v>6</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c r="O1660" s="47">
        <f ca="1" t="shared" si="89"/>
        <v>0</v>
      </c>
      <c r="P1660" s="47">
        <f ca="1" t="shared" si="90"/>
        <v>4</v>
      </c>
      <c r="Q1660" s="48" t="str">
        <f>VLOOKUP(B1660,辅助信息!E:M,9,FALSE)</f>
        <v>ZTWM-CDGS-XS-2024-0134-商投建工达州中医药科技成果示范园项目</v>
      </c>
      <c r="R1660" s="48" t="str">
        <f>_xlfn._xlws.FILTER(辅助信息!D:D,辅助信息!E:E=B1660)</f>
        <v>商投建工达州中医药科技园</v>
      </c>
    </row>
    <row r="1661" hidden="1" spans="2:18">
      <c r="B1661" s="27" t="s">
        <v>159</v>
      </c>
      <c r="C1661" s="55">
        <v>45803</v>
      </c>
      <c r="D1661" s="104" t="str">
        <f>VLOOKUP(B1661,辅助信息!E:K,7,FALSE)</f>
        <v>JWDDCD2025052800131</v>
      </c>
      <c r="E1661" s="104" t="str">
        <f>VLOOKUP(F1661,辅助信息!A:B,2,FALSE)</f>
        <v>螺纹钢</v>
      </c>
      <c r="F1661" s="27" t="s">
        <v>21</v>
      </c>
      <c r="G1661" s="23">
        <v>6</v>
      </c>
      <c r="H1661" s="105">
        <f>_xlfn.XLOOKUP(C1661&amp;F1661&amp;I1661&amp;J1661,'[1]2025年已发货'!$F:$F&amp;'[1]2025年已发货'!$C:$C&amp;'[1]2025年已发货'!$G:$G&amp;'[1]2025年已发货'!$H:$H,'[1]2025年已发货'!$E:$E,"未发货")</f>
        <v>6</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c r="O1661" s="47">
        <f ca="1" t="shared" si="89"/>
        <v>0</v>
      </c>
      <c r="P1661" s="47">
        <f ca="1" t="shared" si="90"/>
        <v>4</v>
      </c>
      <c r="Q1661" s="48" t="str">
        <f>VLOOKUP(B1661,辅助信息!E:M,9,FALSE)</f>
        <v>ZTWM-CDGS-XS-2024-0134-商投建工达州中医药科技成果示范园项目</v>
      </c>
      <c r="R1661" s="48" t="str">
        <f>_xlfn._xlws.FILTER(辅助信息!D:D,辅助信息!E:E=B1661)</f>
        <v>商投建工达州中医药科技园</v>
      </c>
    </row>
    <row r="1662" hidden="1" spans="2:18">
      <c r="B1662" s="27" t="s">
        <v>159</v>
      </c>
      <c r="C1662" s="55">
        <v>45803</v>
      </c>
      <c r="D1662" s="104" t="str">
        <f>VLOOKUP(B1662,辅助信息!E:K,7,FALSE)</f>
        <v>JWDDCD2025052800131</v>
      </c>
      <c r="E1662" s="104" t="str">
        <f>VLOOKUP(F1662,辅助信息!A:B,2,FALSE)</f>
        <v>螺纹钢</v>
      </c>
      <c r="F1662" s="27" t="s">
        <v>58</v>
      </c>
      <c r="G1662" s="23">
        <v>9</v>
      </c>
      <c r="H1662" s="105">
        <f>_xlfn.XLOOKUP(C1662&amp;F1662&amp;I1662&amp;J1662,'[1]2025年已发货'!$F:$F&amp;'[1]2025年已发货'!$C:$C&amp;'[1]2025年已发货'!$G:$G&amp;'[1]2025年已发货'!$H:$H,'[1]2025年已发货'!$E:$E,"未发货")</f>
        <v>9</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c r="O1662" s="47">
        <f ca="1" t="shared" si="89"/>
        <v>0</v>
      </c>
      <c r="P1662" s="47">
        <f ca="1" t="shared" si="90"/>
        <v>4</v>
      </c>
      <c r="Q1662" s="48" t="str">
        <f>VLOOKUP(B1662,辅助信息!E:M,9,FALSE)</f>
        <v>ZTWM-CDGS-XS-2024-0134-商投建工达州中医药科技成果示范园项目</v>
      </c>
      <c r="R1662" s="48" t="str">
        <f>_xlfn._xlws.FILTER(辅助信息!D:D,辅助信息!E:E=B1662)</f>
        <v>商投建工达州中医药科技园</v>
      </c>
    </row>
    <row r="1663" hidden="1" spans="2:18">
      <c r="B1663" s="27" t="s">
        <v>159</v>
      </c>
      <c r="C1663" s="55">
        <v>45803</v>
      </c>
      <c r="D1663" s="104" t="str">
        <f>VLOOKUP(B1663,辅助信息!E:K,7,FALSE)</f>
        <v>JWDDCD2025052800131</v>
      </c>
      <c r="E1663" s="104" t="str">
        <f>VLOOKUP(F1663,辅助信息!A:B,2,FALSE)</f>
        <v>螺纹钢</v>
      </c>
      <c r="F1663" s="27" t="s">
        <v>46</v>
      </c>
      <c r="G1663" s="23">
        <v>9</v>
      </c>
      <c r="H1663" s="105">
        <f>_xlfn.XLOOKUP(C1663&amp;F1663&amp;I1663&amp;J1663,'[1]2025年已发货'!$F:$F&amp;'[1]2025年已发货'!$C:$C&amp;'[1]2025年已发货'!$G:$G&amp;'[1]2025年已发货'!$H:$H,'[1]2025年已发货'!$E:$E,"未发货")</f>
        <v>9</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c r="O1663" s="47">
        <f ca="1" t="shared" si="89"/>
        <v>0</v>
      </c>
      <c r="P1663" s="47">
        <f ca="1" t="shared" si="90"/>
        <v>4</v>
      </c>
      <c r="Q1663" s="48" t="str">
        <f>VLOOKUP(B1663,辅助信息!E:M,9,FALSE)</f>
        <v>ZTWM-CDGS-XS-2024-0134-商投建工达州中医药科技成果示范园项目</v>
      </c>
      <c r="R1663" s="48" t="str">
        <f>_xlfn._xlws.FILTER(辅助信息!D:D,辅助信息!E:E=B1663)</f>
        <v>商投建工达州中医药科技园</v>
      </c>
    </row>
    <row r="1664" hidden="1" spans="2:18">
      <c r="B1664" s="27" t="s">
        <v>159</v>
      </c>
      <c r="C1664" s="55">
        <v>45803</v>
      </c>
      <c r="D1664" s="104" t="str">
        <f>VLOOKUP(B1664,辅助信息!E:K,7,FALSE)</f>
        <v>JWDDCD2025052800131</v>
      </c>
      <c r="E1664" s="104" t="str">
        <f>VLOOKUP(F1664,辅助信息!A:B,2,FALSE)</f>
        <v>螺纹钢</v>
      </c>
      <c r="F1664" s="27" t="s">
        <v>22</v>
      </c>
      <c r="G1664" s="23">
        <v>27</v>
      </c>
      <c r="H1664" s="105">
        <f>_xlfn.XLOOKUP(C1664&amp;F1664&amp;I1664&amp;J1664,'[1]2025年已发货'!$F:$F&amp;'[1]2025年已发货'!$C:$C&amp;'[1]2025年已发货'!$G:$G&amp;'[1]2025年已发货'!$H:$H,'[1]2025年已发货'!$E:$E,"未发货")</f>
        <v>27</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c r="O1664" s="47">
        <f ca="1" t="shared" si="89"/>
        <v>0</v>
      </c>
      <c r="P1664" s="47">
        <f ca="1" t="shared" si="90"/>
        <v>4</v>
      </c>
      <c r="Q1664" s="48" t="str">
        <f>VLOOKUP(B1664,辅助信息!E:M,9,FALSE)</f>
        <v>ZTWM-CDGS-XS-2024-0134-商投建工达州中医药科技成果示范园项目</v>
      </c>
      <c r="R1664" s="48" t="str">
        <f>_xlfn._xlws.FILTER(辅助信息!D:D,辅助信息!E:E=B1664)</f>
        <v>商投建工达州中医药科技园</v>
      </c>
    </row>
    <row r="1665" hidden="1" spans="2:18">
      <c r="B1665" s="27" t="s">
        <v>92</v>
      </c>
      <c r="C1665" s="55">
        <v>45806</v>
      </c>
      <c r="D1665" s="104" t="str">
        <f>VLOOKUP(B1665,辅助信息!E:K,7,FALSE)</f>
        <v>JWDDCD2025051800046</v>
      </c>
      <c r="E1665" s="104" t="str">
        <f>VLOOKUP(F1665,辅助信息!A:B,2,FALSE)</f>
        <v>盘螺</v>
      </c>
      <c r="F1665" s="27" t="s">
        <v>40</v>
      </c>
      <c r="G1665" s="23">
        <v>12</v>
      </c>
      <c r="H1665" s="105" t="str">
        <f>_xlfn.XLOOKUP(C1665&amp;F1665&amp;I1665&amp;J1665,'[1]2025年已发货'!$F:$F&amp;'[1]2025年已发货'!$C:$C&amp;'[1]2025年已发货'!$G:$G&amp;'[1]2025年已发货'!$H:$H,'[1]2025年已发货'!$E:$E,"未发货")</f>
        <v>未发货</v>
      </c>
      <c r="I1665" s="104" t="str">
        <f>VLOOKUP(B1665,辅助信息!E:I,3,FALSE)</f>
        <v>（华西萌海科创农业生态谷）成都市简阳市白金山水库</v>
      </c>
      <c r="J1665" s="104" t="str">
        <f>VLOOKUP(B1665,辅助信息!E:I,4,FALSE)</f>
        <v>石清国</v>
      </c>
      <c r="K1665" s="104">
        <f>VLOOKUP(J1665,辅助信息!H:I,2,FALSE)</f>
        <v>13458642015</v>
      </c>
      <c r="L1665" s="106" t="str">
        <f>VLOOKUP(B1665,辅助信息!E:J,6,FALSE)</f>
        <v>优先威钢,我方卸车,新老国标钢厂不加价可直发</v>
      </c>
      <c r="M1665" s="76">
        <v>45807</v>
      </c>
      <c r="O1665" s="47">
        <f ca="1" t="shared" ref="O1665:O1685" si="91">IF(OR(M1665="",N1665&lt;&gt;""),"",MAX(M1665-TODAY(),0))</f>
        <v>0</v>
      </c>
      <c r="P1665" s="47">
        <f ca="1" t="shared" ref="P1665:P1685" si="92">IF(M1665="","",IF(N1665&lt;&gt;"",MAX(N1665-M1665,0),IF(TODAY()&gt;M1665,TODAY()-M1665,0)))</f>
        <v>3</v>
      </c>
      <c r="Q1665" s="48" t="str">
        <f>VLOOKUP(B1665,辅助信息!E:M,9,FALSE)</f>
        <v>ZTWM-CDGS-XS-2024-0092-华西-萌海科创农业生态谷</v>
      </c>
      <c r="R1665" s="48" t="str">
        <f>_xlfn._xlws.FILTER(辅助信息!D:D,辅助信息!E:E=B1665)</f>
        <v>华西萌海-科创农业生态谷</v>
      </c>
    </row>
    <row r="1666" hidden="1" spans="2:18">
      <c r="B1666" s="27" t="s">
        <v>92</v>
      </c>
      <c r="C1666" s="55">
        <v>45806</v>
      </c>
      <c r="D1666" s="104" t="str">
        <f>VLOOKUP(B1666,辅助信息!E:K,7,FALSE)</f>
        <v>JWDDCD2025051800046</v>
      </c>
      <c r="E1666" s="104" t="str">
        <f>VLOOKUP(F1666,辅助信息!A:B,2,FALSE)</f>
        <v>盘螺</v>
      </c>
      <c r="F1666" s="27" t="s">
        <v>41</v>
      </c>
      <c r="G1666" s="23">
        <v>15</v>
      </c>
      <c r="H1666" s="105" t="str">
        <f>_xlfn.XLOOKUP(C1666&amp;F1666&amp;I1666&amp;J1666,'[1]2025年已发货'!$F:$F&amp;'[1]2025年已发货'!$C:$C&amp;'[1]2025年已发货'!$G:$G&amp;'[1]2025年已发货'!$H:$H,'[1]2025年已发货'!$E:$E,"未发货")</f>
        <v>未发货</v>
      </c>
      <c r="I1666" s="104" t="str">
        <f>VLOOKUP(B1666,辅助信息!E:I,3,FALSE)</f>
        <v>（华西萌海科创农业生态谷）成都市简阳市白金山水库</v>
      </c>
      <c r="J1666" s="104" t="str">
        <f>VLOOKUP(B1666,辅助信息!E:I,4,FALSE)</f>
        <v>石清国</v>
      </c>
      <c r="K1666" s="104">
        <f>VLOOKUP(J1666,辅助信息!H:I,2,FALSE)</f>
        <v>13458642015</v>
      </c>
      <c r="L1666" s="106" t="str">
        <f>VLOOKUP(B1666,辅助信息!E:J,6,FALSE)</f>
        <v>优先威钢,我方卸车,新老国标钢厂不加价可直发</v>
      </c>
      <c r="M1666" s="76">
        <v>45807</v>
      </c>
      <c r="O1666" s="47">
        <f ca="1" t="shared" si="91"/>
        <v>0</v>
      </c>
      <c r="P1666" s="47">
        <f ca="1" t="shared" si="92"/>
        <v>3</v>
      </c>
      <c r="Q1666" s="48" t="str">
        <f>VLOOKUP(B1666,辅助信息!E:M,9,FALSE)</f>
        <v>ZTWM-CDGS-XS-2024-0092-华西-萌海科创农业生态谷</v>
      </c>
      <c r="R1666" s="48" t="str">
        <f>_xlfn._xlws.FILTER(辅助信息!D:D,辅助信息!E:E=B1666)</f>
        <v>华西萌海-科创农业生态谷</v>
      </c>
    </row>
    <row r="1667" hidden="1" spans="2:18">
      <c r="B1667" s="27" t="s">
        <v>92</v>
      </c>
      <c r="C1667" s="55">
        <v>45806</v>
      </c>
      <c r="D1667" s="104" t="str">
        <f>VLOOKUP(B1667,辅助信息!E:K,7,FALSE)</f>
        <v>JWDDCD2025051800046</v>
      </c>
      <c r="E1667" s="104" t="str">
        <f>VLOOKUP(F1667,辅助信息!A:B,2,FALSE)</f>
        <v>螺纹钢</v>
      </c>
      <c r="F1667" s="27" t="s">
        <v>27</v>
      </c>
      <c r="G1667" s="23">
        <v>5</v>
      </c>
      <c r="H1667" s="105" t="str">
        <f>_xlfn.XLOOKUP(C1667&amp;F1667&amp;I1667&amp;J1667,'[1]2025年已发货'!$F:$F&amp;'[1]2025年已发货'!$C:$C&amp;'[1]2025年已发货'!$G:$G&amp;'[1]2025年已发货'!$H:$H,'[1]2025年已发货'!$E:$E,"未发货")</f>
        <v>未发货</v>
      </c>
      <c r="I1667" s="104" t="str">
        <f>VLOOKUP(B1667,辅助信息!E:I,3,FALSE)</f>
        <v>（华西萌海科创农业生态谷）成都市简阳市白金山水库</v>
      </c>
      <c r="J1667" s="104" t="str">
        <f>VLOOKUP(B1667,辅助信息!E:I,4,FALSE)</f>
        <v>石清国</v>
      </c>
      <c r="K1667" s="104">
        <f>VLOOKUP(J1667,辅助信息!H:I,2,FALSE)</f>
        <v>13458642015</v>
      </c>
      <c r="L1667" s="106" t="str">
        <f>VLOOKUP(B1667,辅助信息!E:J,6,FALSE)</f>
        <v>优先威钢,我方卸车,新老国标钢厂不加价可直发</v>
      </c>
      <c r="M1667" s="76">
        <v>45807</v>
      </c>
      <c r="O1667" s="47">
        <f ca="1" t="shared" si="91"/>
        <v>0</v>
      </c>
      <c r="P1667" s="47">
        <f ca="1" t="shared" si="92"/>
        <v>3</v>
      </c>
      <c r="Q1667" s="48" t="str">
        <f>VLOOKUP(B1667,辅助信息!E:M,9,FALSE)</f>
        <v>ZTWM-CDGS-XS-2024-0092-华西-萌海科创农业生态谷</v>
      </c>
      <c r="R1667" s="48" t="str">
        <f>_xlfn._xlws.FILTER(辅助信息!D:D,辅助信息!E:E=B1667)</f>
        <v>华西萌海-科创农业生态谷</v>
      </c>
    </row>
    <row r="1668" hidden="1" spans="2:18">
      <c r="B1668" s="27" t="s">
        <v>92</v>
      </c>
      <c r="C1668" s="55">
        <v>45806</v>
      </c>
      <c r="D1668" s="104" t="str">
        <f>VLOOKUP(B1668,辅助信息!E:K,7,FALSE)</f>
        <v>JWDDCD2025051800046</v>
      </c>
      <c r="E1668" s="104" t="str">
        <f>VLOOKUP(F1668,辅助信息!A:B,2,FALSE)</f>
        <v>螺纹钢</v>
      </c>
      <c r="F1668" s="27" t="s">
        <v>19</v>
      </c>
      <c r="G1668" s="23">
        <v>3</v>
      </c>
      <c r="H1668" s="105" t="str">
        <f>_xlfn.XLOOKUP(C1668&amp;F1668&amp;I1668&amp;J1668,'[1]2025年已发货'!$F:$F&amp;'[1]2025年已发货'!$C:$C&amp;'[1]2025年已发货'!$G:$G&amp;'[1]2025年已发货'!$H:$H,'[1]2025年已发货'!$E:$E,"未发货")</f>
        <v>未发货</v>
      </c>
      <c r="I1668" s="104" t="str">
        <f>VLOOKUP(B1668,辅助信息!E:I,3,FALSE)</f>
        <v>（华西萌海科创农业生态谷）成都市简阳市白金山水库</v>
      </c>
      <c r="J1668" s="104" t="str">
        <f>VLOOKUP(B1668,辅助信息!E:I,4,FALSE)</f>
        <v>石清国</v>
      </c>
      <c r="K1668" s="104">
        <f>VLOOKUP(J1668,辅助信息!H:I,2,FALSE)</f>
        <v>13458642015</v>
      </c>
      <c r="L1668" s="106" t="str">
        <f>VLOOKUP(B1668,辅助信息!E:J,6,FALSE)</f>
        <v>优先威钢,我方卸车,新老国标钢厂不加价可直发</v>
      </c>
      <c r="M1668" s="76">
        <v>45807</v>
      </c>
      <c r="O1668" s="47">
        <f ca="1" t="shared" si="91"/>
        <v>0</v>
      </c>
      <c r="P1668" s="47">
        <f ca="1" t="shared" si="92"/>
        <v>3</v>
      </c>
      <c r="Q1668" s="48" t="str">
        <f>VLOOKUP(B1668,辅助信息!E:M,9,FALSE)</f>
        <v>ZTWM-CDGS-XS-2024-0092-华西-萌海科创农业生态谷</v>
      </c>
      <c r="R1668" s="48" t="str">
        <f>_xlfn._xlws.FILTER(辅助信息!D:D,辅助信息!E:E=B1668)</f>
        <v>华西萌海-科创农业生态谷</v>
      </c>
    </row>
    <row r="1669" hidden="1" spans="2:18">
      <c r="B1669" s="27" t="s">
        <v>92</v>
      </c>
      <c r="C1669" s="55">
        <v>45806</v>
      </c>
      <c r="D1669" s="104" t="str">
        <f>VLOOKUP(B1669,辅助信息!E:K,7,FALSE)</f>
        <v>JWDDCD2025051800046</v>
      </c>
      <c r="E1669" s="104" t="str">
        <f>VLOOKUP(F1669,辅助信息!A:B,2,FALSE)</f>
        <v>螺纹钢</v>
      </c>
      <c r="F1669" s="27" t="s">
        <v>82</v>
      </c>
      <c r="G1669" s="23">
        <v>3</v>
      </c>
      <c r="H1669" s="105" t="str">
        <f>_xlfn.XLOOKUP(C1669&amp;F1669&amp;I1669&amp;J1669,'[1]2025年已发货'!$F:$F&amp;'[1]2025年已发货'!$C:$C&amp;'[1]2025年已发货'!$G:$G&amp;'[1]2025年已发货'!$H:$H,'[1]2025年已发货'!$E:$E,"未发货")</f>
        <v>未发货</v>
      </c>
      <c r="I1669" s="104" t="str">
        <f>VLOOKUP(B1669,辅助信息!E:I,3,FALSE)</f>
        <v>（华西萌海科创农业生态谷）成都市简阳市白金山水库</v>
      </c>
      <c r="J1669" s="104" t="str">
        <f>VLOOKUP(B1669,辅助信息!E:I,4,FALSE)</f>
        <v>石清国</v>
      </c>
      <c r="K1669" s="104">
        <f>VLOOKUP(J1669,辅助信息!H:I,2,FALSE)</f>
        <v>13458642015</v>
      </c>
      <c r="L1669" s="106" t="str">
        <f>VLOOKUP(B1669,辅助信息!E:J,6,FALSE)</f>
        <v>优先威钢,我方卸车,新老国标钢厂不加价可直发</v>
      </c>
      <c r="M1669" s="76">
        <v>45807</v>
      </c>
      <c r="O1669" s="47">
        <f ca="1" t="shared" si="91"/>
        <v>0</v>
      </c>
      <c r="P1669" s="47">
        <f ca="1" t="shared" si="92"/>
        <v>3</v>
      </c>
      <c r="Q1669" s="48" t="str">
        <f>VLOOKUP(B1669,辅助信息!E:M,9,FALSE)</f>
        <v>ZTWM-CDGS-XS-2024-0092-华西-萌海科创农业生态谷</v>
      </c>
      <c r="R1669" s="48" t="str">
        <f>_xlfn._xlws.FILTER(辅助信息!D:D,辅助信息!E:E=B1669)</f>
        <v>华西萌海-科创农业生态谷</v>
      </c>
    </row>
    <row r="1670" hidden="1" spans="2:18">
      <c r="B1670" s="27" t="s">
        <v>92</v>
      </c>
      <c r="C1670" s="55">
        <v>45806</v>
      </c>
      <c r="D1670" s="104" t="str">
        <f>VLOOKUP(B1670,辅助信息!E:K,7,FALSE)</f>
        <v>JWDDCD2025051800046</v>
      </c>
      <c r="E1670" s="104" t="str">
        <f>VLOOKUP(F1670,辅助信息!A:B,2,FALSE)</f>
        <v>螺纹钢</v>
      </c>
      <c r="F1670" s="27" t="s">
        <v>45</v>
      </c>
      <c r="G1670" s="23">
        <v>3</v>
      </c>
      <c r="H1670" s="105" t="str">
        <f>_xlfn.XLOOKUP(C1670&amp;F1670&amp;I1670&amp;J1670,'[1]2025年已发货'!$F:$F&amp;'[1]2025年已发货'!$C:$C&amp;'[1]2025年已发货'!$G:$G&amp;'[1]2025年已发货'!$H:$H,'[1]2025年已发货'!$E:$E,"未发货")</f>
        <v>未发货</v>
      </c>
      <c r="I1670" s="104" t="str">
        <f>VLOOKUP(B1670,辅助信息!E:I,3,FALSE)</f>
        <v>（华西萌海科创农业生态谷）成都市简阳市白金山水库</v>
      </c>
      <c r="J1670" s="104" t="str">
        <f>VLOOKUP(B1670,辅助信息!E:I,4,FALSE)</f>
        <v>石清国</v>
      </c>
      <c r="K1670" s="104">
        <f>VLOOKUP(J1670,辅助信息!H:I,2,FALSE)</f>
        <v>13458642015</v>
      </c>
      <c r="L1670" s="106" t="str">
        <f>VLOOKUP(B1670,辅助信息!E:J,6,FALSE)</f>
        <v>优先威钢,我方卸车,新老国标钢厂不加价可直发</v>
      </c>
      <c r="M1670" s="76">
        <v>45807</v>
      </c>
      <c r="O1670" s="47">
        <f ca="1" t="shared" si="91"/>
        <v>0</v>
      </c>
      <c r="P1670" s="47">
        <f ca="1" t="shared" si="92"/>
        <v>3</v>
      </c>
      <c r="Q1670" s="48" t="str">
        <f>VLOOKUP(B1670,辅助信息!E:M,9,FALSE)</f>
        <v>ZTWM-CDGS-XS-2024-0092-华西-萌海科创农业生态谷</v>
      </c>
      <c r="R1670" s="48" t="str">
        <f>_xlfn._xlws.FILTER(辅助信息!D:D,辅助信息!E:E=B1670)</f>
        <v>华西萌海-科创农业生态谷</v>
      </c>
    </row>
    <row r="1671" hidden="1" spans="2:18">
      <c r="B1671" s="27" t="s">
        <v>92</v>
      </c>
      <c r="C1671" s="55">
        <v>45806</v>
      </c>
      <c r="D1671" s="104" t="str">
        <f>VLOOKUP(B1671,辅助信息!E:K,7,FALSE)</f>
        <v>JWDDCD2025051800046</v>
      </c>
      <c r="E1671" s="104" t="str">
        <f>VLOOKUP(F1671,辅助信息!A:B,2,FALSE)</f>
        <v>螺纹钢</v>
      </c>
      <c r="F1671" s="27" t="s">
        <v>58</v>
      </c>
      <c r="G1671" s="23">
        <v>3</v>
      </c>
      <c r="H1671" s="105" t="str">
        <f>_xlfn.XLOOKUP(C1671&amp;F1671&amp;I1671&amp;J1671,'[1]2025年已发货'!$F:$F&amp;'[1]2025年已发货'!$C:$C&amp;'[1]2025年已发货'!$G:$G&amp;'[1]2025年已发货'!$H:$H,'[1]2025年已发货'!$E:$E,"未发货")</f>
        <v>未发货</v>
      </c>
      <c r="I1671" s="104" t="str">
        <f>VLOOKUP(B1671,辅助信息!E:I,3,FALSE)</f>
        <v>（华西萌海科创农业生态谷）成都市简阳市白金山水库</v>
      </c>
      <c r="J1671" s="104" t="str">
        <f>VLOOKUP(B1671,辅助信息!E:I,4,FALSE)</f>
        <v>石清国</v>
      </c>
      <c r="K1671" s="104">
        <f>VLOOKUP(J1671,辅助信息!H:I,2,FALSE)</f>
        <v>13458642015</v>
      </c>
      <c r="L1671" s="106" t="str">
        <f>VLOOKUP(B1671,辅助信息!E:J,6,FALSE)</f>
        <v>优先威钢,我方卸车,新老国标钢厂不加价可直发</v>
      </c>
      <c r="M1671" s="76">
        <v>45807</v>
      </c>
      <c r="O1671" s="47">
        <f ca="1" t="shared" si="91"/>
        <v>0</v>
      </c>
      <c r="P1671" s="47">
        <f ca="1" t="shared" si="92"/>
        <v>3</v>
      </c>
      <c r="Q1671" s="48" t="str">
        <f>VLOOKUP(B1671,辅助信息!E:M,9,FALSE)</f>
        <v>ZTWM-CDGS-XS-2024-0092-华西-萌海科创农业生态谷</v>
      </c>
      <c r="R1671" s="48" t="str">
        <f>_xlfn._xlws.FILTER(辅助信息!D:D,辅助信息!E:E=B1671)</f>
        <v>华西萌海-科创农业生态谷</v>
      </c>
    </row>
    <row r="1672" hidden="1" spans="2:18">
      <c r="B1672" s="27" t="s">
        <v>92</v>
      </c>
      <c r="C1672" s="55">
        <v>45806</v>
      </c>
      <c r="D1672" s="104" t="str">
        <f>VLOOKUP(B1672,辅助信息!E:K,7,FALSE)</f>
        <v>JWDDCD2025051800046</v>
      </c>
      <c r="E1672" s="104" t="str">
        <f>VLOOKUP(F1672,辅助信息!A:B,2,FALSE)</f>
        <v>螺纹钢</v>
      </c>
      <c r="F1672" s="27" t="s">
        <v>22</v>
      </c>
      <c r="G1672" s="23">
        <v>26</v>
      </c>
      <c r="H1672" s="105" t="str">
        <f>_xlfn.XLOOKUP(C1672&amp;F1672&amp;I1672&amp;J1672,'[1]2025年已发货'!$F:$F&amp;'[1]2025年已发货'!$C:$C&amp;'[1]2025年已发货'!$G:$G&amp;'[1]2025年已发货'!$H:$H,'[1]2025年已发货'!$E:$E,"未发货")</f>
        <v>未发货</v>
      </c>
      <c r="I1672" s="104" t="str">
        <f>VLOOKUP(B1672,辅助信息!E:I,3,FALSE)</f>
        <v>（华西萌海科创农业生态谷）成都市简阳市白金山水库</v>
      </c>
      <c r="J1672" s="104" t="str">
        <f>VLOOKUP(B1672,辅助信息!E:I,4,FALSE)</f>
        <v>石清国</v>
      </c>
      <c r="K1672" s="104">
        <f>VLOOKUP(J1672,辅助信息!H:I,2,FALSE)</f>
        <v>13458642015</v>
      </c>
      <c r="L1672" s="106" t="str">
        <f>VLOOKUP(B1672,辅助信息!E:J,6,FALSE)</f>
        <v>优先威钢,我方卸车,新老国标钢厂不加价可直发</v>
      </c>
      <c r="M1672" s="76">
        <v>45807</v>
      </c>
      <c r="O1672" s="47">
        <f ca="1" t="shared" si="91"/>
        <v>0</v>
      </c>
      <c r="P1672" s="47">
        <f ca="1" t="shared" si="92"/>
        <v>3</v>
      </c>
      <c r="Q1672" s="48" t="str">
        <f>VLOOKUP(B1672,辅助信息!E:M,9,FALSE)</f>
        <v>ZTWM-CDGS-XS-2024-0092-华西-萌海科创农业生态谷</v>
      </c>
      <c r="R1672" s="48" t="str">
        <f>_xlfn._xlws.FILTER(辅助信息!D:D,辅助信息!E:E=B1672)</f>
        <v>华西萌海-科创农业生态谷</v>
      </c>
    </row>
    <row r="1673" hidden="1" spans="2:18">
      <c r="B1673" s="27" t="s">
        <v>56</v>
      </c>
      <c r="C1673" s="55">
        <v>45806</v>
      </c>
      <c r="D1673" s="104" t="str">
        <f>VLOOKUP(B1673,辅助信息!E:K,7,FALSE)</f>
        <v>JWDDCD2025052800131</v>
      </c>
      <c r="E1673" s="104" t="str">
        <f>VLOOKUP(F1673,辅助信息!A:B,2,FALSE)</f>
        <v>螺纹钢</v>
      </c>
      <c r="F1673" s="27" t="s">
        <v>66</v>
      </c>
      <c r="G1673" s="23">
        <v>6</v>
      </c>
      <c r="H1673" s="105" t="str">
        <f>_xlfn.XLOOKUP(C1673&amp;F1673&amp;I1673&amp;J1673,'[1]2025年已发货'!$F:$F&amp;'[1]2025年已发货'!$C:$C&amp;'[1]2025年已发货'!$G:$G&amp;'[1]2025年已发货'!$H:$H,'[1]2025年已发货'!$E:$E,"未发货")</f>
        <v>未发货</v>
      </c>
      <c r="I1673" s="104" t="str">
        <f>VLOOKUP(B1673,辅助信息!E:I,3,FALSE)</f>
        <v>（商投建工达州中医药科技园-4工区-7号楼）达州市通川区达州中医药职业学院犀牛大道北段</v>
      </c>
      <c r="J1673" s="104" t="str">
        <f>VLOOKUP(B1673,辅助信息!E:I,4,FALSE)</f>
        <v>张扬</v>
      </c>
      <c r="K1673" s="104">
        <f>VLOOKUP(J1673,辅助信息!H:I,2,FALSE)</f>
        <v>18381904567</v>
      </c>
      <c r="L1673" s="106" t="str">
        <f>VLOOKUP(B1673,辅助信息!E:J,6,FALSE)</f>
        <v>控制炉批号！多了现场不收！,优先安排达钢,提前联系到场规格及数量</v>
      </c>
      <c r="M1673" s="76">
        <v>45807</v>
      </c>
      <c r="O1673" s="47">
        <f ca="1" t="shared" si="91"/>
        <v>0</v>
      </c>
      <c r="P1673" s="47">
        <f ca="1" t="shared" si="92"/>
        <v>3</v>
      </c>
      <c r="Q1673" s="48" t="str">
        <f>VLOOKUP(B1673,辅助信息!E:M,9,FALSE)</f>
        <v>ZTWM-CDGS-XS-2024-0134-商投建工达州中医药科技成果示范园项目</v>
      </c>
      <c r="R1673" s="48" t="str">
        <f>_xlfn._xlws.FILTER(辅助信息!D:D,辅助信息!E:E=B1673)</f>
        <v>商投建工达州中医药科技园</v>
      </c>
    </row>
    <row r="1674" hidden="1" spans="2:18">
      <c r="B1674" s="27" t="s">
        <v>56</v>
      </c>
      <c r="C1674" s="55">
        <v>45806</v>
      </c>
      <c r="D1674" s="104" t="str">
        <f>VLOOKUP(B1674,辅助信息!E:K,7,FALSE)</f>
        <v>JWDDCD2025052800131</v>
      </c>
      <c r="E1674" s="104" t="str">
        <f>VLOOKUP(F1674,辅助信息!A:B,2,FALSE)</f>
        <v>螺纹钢</v>
      </c>
      <c r="F1674" s="27" t="s">
        <v>45</v>
      </c>
      <c r="G1674" s="23">
        <v>9</v>
      </c>
      <c r="H1674" s="105" t="str">
        <f>_xlfn.XLOOKUP(C1674&amp;F1674&amp;I1674&amp;J1674,'[1]2025年已发货'!$F:$F&amp;'[1]2025年已发货'!$C:$C&amp;'[1]2025年已发货'!$G:$G&amp;'[1]2025年已发货'!$H:$H,'[1]2025年已发货'!$E:$E,"未发货")</f>
        <v>未发货</v>
      </c>
      <c r="I1674" s="104" t="str">
        <f>VLOOKUP(B1674,辅助信息!E:I,3,FALSE)</f>
        <v>（商投建工达州中医药科技园-4工区-7号楼）达州市通川区达州中医药职业学院犀牛大道北段</v>
      </c>
      <c r="J1674" s="104" t="str">
        <f>VLOOKUP(B1674,辅助信息!E:I,4,FALSE)</f>
        <v>张扬</v>
      </c>
      <c r="K1674" s="104">
        <f>VLOOKUP(J1674,辅助信息!H:I,2,FALSE)</f>
        <v>18381904567</v>
      </c>
      <c r="L1674" s="106" t="str">
        <f>VLOOKUP(B1674,辅助信息!E:J,6,FALSE)</f>
        <v>控制炉批号！多了现场不收！,优先安排达钢,提前联系到场规格及数量</v>
      </c>
      <c r="M1674" s="76">
        <v>45807</v>
      </c>
      <c r="O1674" s="47">
        <f ca="1" t="shared" si="91"/>
        <v>0</v>
      </c>
      <c r="P1674" s="47">
        <f ca="1" t="shared" si="92"/>
        <v>3</v>
      </c>
      <c r="Q1674" s="48" t="str">
        <f>VLOOKUP(B1674,辅助信息!E:M,9,FALSE)</f>
        <v>ZTWM-CDGS-XS-2024-0134-商投建工达州中医药科技成果示范园项目</v>
      </c>
      <c r="R1674" s="48" t="str">
        <f>_xlfn._xlws.FILTER(辅助信息!D:D,辅助信息!E:E=B1674)</f>
        <v>商投建工达州中医药科技园</v>
      </c>
    </row>
    <row r="1675" hidden="1" spans="2:18">
      <c r="B1675" s="27" t="s">
        <v>56</v>
      </c>
      <c r="C1675" s="55">
        <v>45806</v>
      </c>
      <c r="D1675" s="104" t="str">
        <f>VLOOKUP(B1675,辅助信息!E:K,7,FALSE)</f>
        <v>JWDDCD2025052800131</v>
      </c>
      <c r="E1675" s="104" t="str">
        <f>VLOOKUP(F1675,辅助信息!A:B,2,FALSE)</f>
        <v>螺纹钢</v>
      </c>
      <c r="F1675" s="27" t="s">
        <v>58</v>
      </c>
      <c r="G1675" s="23">
        <v>12</v>
      </c>
      <c r="H1675" s="105" t="str">
        <f>_xlfn.XLOOKUP(C1675&amp;F1675&amp;I1675&amp;J1675,'[1]2025年已发货'!$F:$F&amp;'[1]2025年已发货'!$C:$C&amp;'[1]2025年已发货'!$G:$G&amp;'[1]2025年已发货'!$H:$H,'[1]2025年已发货'!$E:$E,"未发货")</f>
        <v>未发货</v>
      </c>
      <c r="I1675" s="104" t="str">
        <f>VLOOKUP(B1675,辅助信息!E:I,3,FALSE)</f>
        <v>（商投建工达州中医药科技园-4工区-7号楼）达州市通川区达州中医药职业学院犀牛大道北段</v>
      </c>
      <c r="J1675" s="104" t="str">
        <f>VLOOKUP(B1675,辅助信息!E:I,4,FALSE)</f>
        <v>张扬</v>
      </c>
      <c r="K1675" s="104">
        <f>VLOOKUP(J1675,辅助信息!H:I,2,FALSE)</f>
        <v>18381904567</v>
      </c>
      <c r="L1675" s="106" t="str">
        <f>VLOOKUP(B1675,辅助信息!E:J,6,FALSE)</f>
        <v>控制炉批号！多了现场不收！,优先安排达钢,提前联系到场规格及数量</v>
      </c>
      <c r="M1675" s="76">
        <v>45807</v>
      </c>
      <c r="O1675" s="47">
        <f ca="1" t="shared" si="91"/>
        <v>0</v>
      </c>
      <c r="P1675" s="47">
        <f ca="1" t="shared" si="92"/>
        <v>3</v>
      </c>
      <c r="Q1675" s="48" t="str">
        <f>VLOOKUP(B1675,辅助信息!E:M,9,FALSE)</f>
        <v>ZTWM-CDGS-XS-2024-0134-商投建工达州中医药科技成果示范园项目</v>
      </c>
      <c r="R1675" s="48" t="str">
        <f>_xlfn._xlws.FILTER(辅助信息!D:D,辅助信息!E:E=B1675)</f>
        <v>商投建工达州中医药科技园</v>
      </c>
    </row>
    <row r="1676" hidden="1" spans="2:18">
      <c r="B1676" s="27" t="s">
        <v>56</v>
      </c>
      <c r="C1676" s="55">
        <v>45806</v>
      </c>
      <c r="D1676" s="104" t="str">
        <f>VLOOKUP(B1676,辅助信息!E:K,7,FALSE)</f>
        <v>JWDDCD2025052800131</v>
      </c>
      <c r="E1676" s="104" t="str">
        <f>VLOOKUP(F1676,辅助信息!A:B,2,FALSE)</f>
        <v>螺纹钢</v>
      </c>
      <c r="F1676" s="27" t="s">
        <v>22</v>
      </c>
      <c r="G1676" s="23">
        <v>9</v>
      </c>
      <c r="H1676" s="105" t="str">
        <f>_xlfn.XLOOKUP(C1676&amp;F1676&amp;I1676&amp;J1676,'[1]2025年已发货'!$F:$F&amp;'[1]2025年已发货'!$C:$C&amp;'[1]2025年已发货'!$G:$G&amp;'[1]2025年已发货'!$H:$H,'[1]2025年已发货'!$E:$E,"未发货")</f>
        <v>未发货</v>
      </c>
      <c r="I1676" s="104" t="str">
        <f>VLOOKUP(B1676,辅助信息!E:I,3,FALSE)</f>
        <v>（商投建工达州中医药科技园-4工区-7号楼）达州市通川区达州中医药职业学院犀牛大道北段</v>
      </c>
      <c r="J1676" s="104" t="str">
        <f>VLOOKUP(B1676,辅助信息!E:I,4,FALSE)</f>
        <v>张扬</v>
      </c>
      <c r="K1676" s="104">
        <f>VLOOKUP(J1676,辅助信息!H:I,2,FALSE)</f>
        <v>18381904567</v>
      </c>
      <c r="L1676" s="106" t="str">
        <f>VLOOKUP(B1676,辅助信息!E:J,6,FALSE)</f>
        <v>控制炉批号！多了现场不收！,优先安排达钢,提前联系到场规格及数量</v>
      </c>
      <c r="M1676" s="76">
        <v>45807</v>
      </c>
      <c r="O1676" s="47">
        <f ca="1" t="shared" si="91"/>
        <v>0</v>
      </c>
      <c r="P1676" s="47">
        <f ca="1" t="shared" si="92"/>
        <v>3</v>
      </c>
      <c r="Q1676" s="48" t="str">
        <f>VLOOKUP(B1676,辅助信息!E:M,9,FALSE)</f>
        <v>ZTWM-CDGS-XS-2024-0134-商投建工达州中医药科技成果示范园项目</v>
      </c>
      <c r="R1676" s="48" t="str">
        <f>_xlfn._xlws.FILTER(辅助信息!D:D,辅助信息!E:E=B1676)</f>
        <v>商投建工达州中医药科技园</v>
      </c>
    </row>
    <row r="1677" hidden="1" spans="2:17">
      <c r="B1677" s="104" t="s">
        <v>81</v>
      </c>
      <c r="C1677" s="55">
        <v>45806</v>
      </c>
      <c r="D1677" s="104" t="str">
        <f>VLOOKUP(B1677,辅助信息!E:K,7,FALSE)</f>
        <v>JWDDCD2025051100032</v>
      </c>
      <c r="E1677" s="104" t="str">
        <f>VLOOKUP(F1677,辅助信息!A:B,2,FALSE)</f>
        <v>盘螺</v>
      </c>
      <c r="F1677" s="104" t="s">
        <v>49</v>
      </c>
      <c r="G1677" s="105">
        <v>3</v>
      </c>
      <c r="H1677" s="105" t="str">
        <f>_xlfn.XLOOKUP(C1677&amp;F1677&amp;I1677&amp;J1677,'[1]2025年已发货'!$F:$F&amp;'[1]2025年已发货'!$C:$C&amp;'[1]2025年已发货'!$G:$G&amp;'[1]2025年已发货'!$H:$H,'[1]2025年已发货'!$E:$E,"未发货")</f>
        <v>未发货</v>
      </c>
      <c r="I1677" s="104" t="str">
        <f>VLOOKUP(B1677,辅助信息!E:I,3,FALSE)</f>
        <v>（华西简阳西城嘉苑）四川省成都市简阳市简城街道高屋村</v>
      </c>
      <c r="J1677" s="104" t="str">
        <f>VLOOKUP(B1677,辅助信息!E:I,4,FALSE)</f>
        <v>张瀚镭</v>
      </c>
      <c r="K1677" s="104">
        <f>VLOOKUP(J1677,辅助信息!H:I,2,FALSE)</f>
        <v>15884666220</v>
      </c>
      <c r="L1677" s="106" t="str">
        <f>VLOOKUP(B1677,辅助信息!E:J,6,FALSE)</f>
        <v>优先威钢发货,我方卸车,新老国标钢厂不加价可直发，因陕钢多次出现磅差，项目拒绝使用</v>
      </c>
      <c r="M1677" s="76">
        <v>45807</v>
      </c>
      <c r="O1677" s="47">
        <f ca="1" t="shared" si="91"/>
        <v>0</v>
      </c>
      <c r="P1677" s="47">
        <f ca="1" t="shared" si="92"/>
        <v>3</v>
      </c>
      <c r="Q1677" s="48" t="str">
        <f>VLOOKUP(B1677,辅助信息!E:M,9,FALSE)</f>
        <v>ZTWM-CDGS-XS-2024-0030-华西集采-简州大道</v>
      </c>
    </row>
    <row r="1678" hidden="1" spans="2:17">
      <c r="B1678" s="104" t="s">
        <v>81</v>
      </c>
      <c r="C1678" s="55">
        <v>45806</v>
      </c>
      <c r="D1678" s="104" t="str">
        <f>VLOOKUP(B1678,辅助信息!E:K,7,FALSE)</f>
        <v>JWDDCD2025051100032</v>
      </c>
      <c r="E1678" s="104" t="str">
        <f>VLOOKUP(F1678,辅助信息!A:B,2,FALSE)</f>
        <v>盘螺</v>
      </c>
      <c r="F1678" s="104" t="s">
        <v>40</v>
      </c>
      <c r="G1678" s="105">
        <v>14</v>
      </c>
      <c r="H1678" s="105" t="str">
        <f>_xlfn.XLOOKUP(C1678&amp;F1678&amp;I1678&amp;J1678,'[1]2025年已发货'!$F:$F&amp;'[1]2025年已发货'!$C:$C&amp;'[1]2025年已发货'!$G:$G&amp;'[1]2025年已发货'!$H:$H,'[1]2025年已发货'!$E:$E,"未发货")</f>
        <v>未发货</v>
      </c>
      <c r="I1678" s="104" t="str">
        <f>VLOOKUP(B1678,辅助信息!E:I,3,FALSE)</f>
        <v>（华西简阳西城嘉苑）四川省成都市简阳市简城街道高屋村</v>
      </c>
      <c r="J1678" s="104" t="str">
        <f>VLOOKUP(B1678,辅助信息!E:I,4,FALSE)</f>
        <v>张瀚镭</v>
      </c>
      <c r="K1678" s="104">
        <f>VLOOKUP(J1678,辅助信息!H:I,2,FALSE)</f>
        <v>15884666220</v>
      </c>
      <c r="L1678" s="106" t="str">
        <f>VLOOKUP(B1678,辅助信息!E:J,6,FALSE)</f>
        <v>优先威钢发货,我方卸车,新老国标钢厂不加价可直发，因陕钢多次出现磅差，项目拒绝使用</v>
      </c>
      <c r="M1678" s="76">
        <v>45807</v>
      </c>
      <c r="O1678" s="47">
        <f ca="1" t="shared" si="91"/>
        <v>0</v>
      </c>
      <c r="P1678" s="47">
        <f ca="1" t="shared" si="92"/>
        <v>3</v>
      </c>
      <c r="Q1678" s="48" t="str">
        <f>VLOOKUP(B1678,辅助信息!E:M,9,FALSE)</f>
        <v>ZTWM-CDGS-XS-2024-0030-华西集采-简州大道</v>
      </c>
    </row>
    <row r="1679" hidden="1" spans="2:17">
      <c r="B1679" s="104" t="s">
        <v>81</v>
      </c>
      <c r="C1679" s="55">
        <v>45806</v>
      </c>
      <c r="D1679" s="104" t="str">
        <f>VLOOKUP(B1679,辅助信息!E:K,7,FALSE)</f>
        <v>JWDDCD2025051100032</v>
      </c>
      <c r="E1679" s="104" t="str">
        <f>VLOOKUP(F1679,辅助信息!A:B,2,FALSE)</f>
        <v>盘螺</v>
      </c>
      <c r="F1679" s="104" t="s">
        <v>41</v>
      </c>
      <c r="G1679" s="105">
        <v>30</v>
      </c>
      <c r="H1679" s="105" t="str">
        <f>_xlfn.XLOOKUP(C1679&amp;F1679&amp;I1679&amp;J1679,'[1]2025年已发货'!$F:$F&amp;'[1]2025年已发货'!$C:$C&amp;'[1]2025年已发货'!$G:$G&amp;'[1]2025年已发货'!$H:$H,'[1]2025年已发货'!$E:$E,"未发货")</f>
        <v>未发货</v>
      </c>
      <c r="I1679" s="104" t="str">
        <f>VLOOKUP(B1679,辅助信息!E:I,3,FALSE)</f>
        <v>（华西简阳西城嘉苑）四川省成都市简阳市简城街道高屋村</v>
      </c>
      <c r="J1679" s="104" t="str">
        <f>VLOOKUP(B1679,辅助信息!E:I,4,FALSE)</f>
        <v>张瀚镭</v>
      </c>
      <c r="K1679" s="104">
        <f>VLOOKUP(J1679,辅助信息!H:I,2,FALSE)</f>
        <v>15884666220</v>
      </c>
      <c r="L1679" s="106" t="str">
        <f>VLOOKUP(B1679,辅助信息!E:J,6,FALSE)</f>
        <v>优先威钢发货,我方卸车,新老国标钢厂不加价可直发，因陕钢多次出现磅差，项目拒绝使用</v>
      </c>
      <c r="M1679" s="76">
        <v>45807</v>
      </c>
      <c r="O1679" s="47">
        <f ca="1" t="shared" si="91"/>
        <v>0</v>
      </c>
      <c r="P1679" s="47">
        <f ca="1" t="shared" si="92"/>
        <v>3</v>
      </c>
      <c r="Q1679" s="48" t="str">
        <f>VLOOKUP(B1679,辅助信息!E:M,9,FALSE)</f>
        <v>ZTWM-CDGS-XS-2024-0030-华西集采-简州大道</v>
      </c>
    </row>
    <row r="1680" hidden="1" spans="2:17">
      <c r="B1680" s="104" t="s">
        <v>81</v>
      </c>
      <c r="C1680" s="55">
        <v>45806</v>
      </c>
      <c r="D1680" s="104" t="str">
        <f>VLOOKUP(B1680,辅助信息!E:K,7,FALSE)</f>
        <v>JWDDCD2025051100032</v>
      </c>
      <c r="E1680" s="104" t="str">
        <f>VLOOKUP(F1680,辅助信息!A:B,2,FALSE)</f>
        <v>盘螺</v>
      </c>
      <c r="F1680" s="104" t="s">
        <v>26</v>
      </c>
      <c r="G1680" s="105">
        <v>30</v>
      </c>
      <c r="H1680" s="105" t="str">
        <f>_xlfn.XLOOKUP(C1680&amp;F1680&amp;I1680&amp;J1680,'[1]2025年已发货'!$F:$F&amp;'[1]2025年已发货'!$C:$C&amp;'[1]2025年已发货'!$G:$G&amp;'[1]2025年已发货'!$H:$H,'[1]2025年已发货'!$E:$E,"未发货")</f>
        <v>未发货</v>
      </c>
      <c r="I1680" s="104" t="str">
        <f>VLOOKUP(B1680,辅助信息!E:I,3,FALSE)</f>
        <v>（华西简阳西城嘉苑）四川省成都市简阳市简城街道高屋村</v>
      </c>
      <c r="J1680" s="104" t="str">
        <f>VLOOKUP(B1680,辅助信息!E:I,4,FALSE)</f>
        <v>张瀚镭</v>
      </c>
      <c r="K1680" s="104">
        <f>VLOOKUP(J1680,辅助信息!H:I,2,FALSE)</f>
        <v>15884666220</v>
      </c>
      <c r="L1680" s="106" t="str">
        <f>VLOOKUP(B1680,辅助信息!E:J,6,FALSE)</f>
        <v>优先威钢发货,我方卸车,新老国标钢厂不加价可直发，因陕钢多次出现磅差，项目拒绝使用</v>
      </c>
      <c r="M1680" s="76">
        <v>45807</v>
      </c>
      <c r="O1680" s="47">
        <f ca="1" t="shared" si="91"/>
        <v>0</v>
      </c>
      <c r="P1680" s="47">
        <f ca="1" t="shared" si="92"/>
        <v>3</v>
      </c>
      <c r="Q1680" s="48" t="str">
        <f>VLOOKUP(B1680,辅助信息!E:M,9,FALSE)</f>
        <v>ZTWM-CDGS-XS-2024-0030-华西集采-简州大道</v>
      </c>
    </row>
    <row r="1681" hidden="1" spans="2:17">
      <c r="B1681" s="104" t="s">
        <v>81</v>
      </c>
      <c r="C1681" s="55">
        <v>45806</v>
      </c>
      <c r="D1681" s="104" t="str">
        <f>VLOOKUP(B1681,辅助信息!E:K,7,FALSE)</f>
        <v>JWDDCD2025051100032</v>
      </c>
      <c r="E1681" s="104" t="str">
        <f>VLOOKUP(F1681,辅助信息!A:B,2,FALSE)</f>
        <v>螺纹钢</v>
      </c>
      <c r="F1681" s="104" t="s">
        <v>32</v>
      </c>
      <c r="G1681" s="105">
        <v>5</v>
      </c>
      <c r="H1681" s="105" t="str">
        <f>_xlfn.XLOOKUP(C1681&amp;F1681&amp;I1681&amp;J1681,'[1]2025年已发货'!$F:$F&amp;'[1]2025年已发货'!$C:$C&amp;'[1]2025年已发货'!$G:$G&amp;'[1]2025年已发货'!$H:$H,'[1]2025年已发货'!$E:$E,"未发货")</f>
        <v>未发货</v>
      </c>
      <c r="I1681" s="104" t="str">
        <f>VLOOKUP(B1681,辅助信息!E:I,3,FALSE)</f>
        <v>（华西简阳西城嘉苑）四川省成都市简阳市简城街道高屋村</v>
      </c>
      <c r="J1681" s="104" t="str">
        <f>VLOOKUP(B1681,辅助信息!E:I,4,FALSE)</f>
        <v>张瀚镭</v>
      </c>
      <c r="K1681" s="104">
        <f>VLOOKUP(J1681,辅助信息!H:I,2,FALSE)</f>
        <v>15884666220</v>
      </c>
      <c r="L1681" s="106" t="str">
        <f>VLOOKUP(B1681,辅助信息!E:J,6,FALSE)</f>
        <v>优先威钢发货,我方卸车,新老国标钢厂不加价可直发，因陕钢多次出现磅差，项目拒绝使用</v>
      </c>
      <c r="M1681" s="76">
        <v>45807</v>
      </c>
      <c r="O1681" s="47">
        <f ca="1" t="shared" si="91"/>
        <v>0</v>
      </c>
      <c r="P1681" s="47">
        <f ca="1" t="shared" si="92"/>
        <v>3</v>
      </c>
      <c r="Q1681" s="48" t="str">
        <f>VLOOKUP(B1681,辅助信息!E:M,9,FALSE)</f>
        <v>ZTWM-CDGS-XS-2024-0030-华西集采-简州大道</v>
      </c>
    </row>
    <row r="1682" hidden="1" spans="2:17">
      <c r="B1682" s="104" t="s">
        <v>81</v>
      </c>
      <c r="C1682" s="55">
        <v>45806</v>
      </c>
      <c r="D1682" s="104" t="str">
        <f>VLOOKUP(B1682,辅助信息!E:K,7,FALSE)</f>
        <v>JWDDCD2025051100032</v>
      </c>
      <c r="E1682" s="104" t="str">
        <f>VLOOKUP(F1682,辅助信息!A:B,2,FALSE)</f>
        <v>螺纹钢</v>
      </c>
      <c r="F1682" s="104" t="s">
        <v>30</v>
      </c>
      <c r="G1682" s="105">
        <v>20</v>
      </c>
      <c r="H1682" s="105" t="str">
        <f>_xlfn.XLOOKUP(C1682&amp;F1682&amp;I1682&amp;J1682,'[1]2025年已发货'!$F:$F&amp;'[1]2025年已发货'!$C:$C&amp;'[1]2025年已发货'!$G:$G&amp;'[1]2025年已发货'!$H:$H,'[1]2025年已发货'!$E:$E,"未发货")</f>
        <v>未发货</v>
      </c>
      <c r="I1682" s="104" t="str">
        <f>VLOOKUP(B1682,辅助信息!E:I,3,FALSE)</f>
        <v>（华西简阳西城嘉苑）四川省成都市简阳市简城街道高屋村</v>
      </c>
      <c r="J1682" s="104" t="str">
        <f>VLOOKUP(B1682,辅助信息!E:I,4,FALSE)</f>
        <v>张瀚镭</v>
      </c>
      <c r="K1682" s="104">
        <f>VLOOKUP(J1682,辅助信息!H:I,2,FALSE)</f>
        <v>15884666220</v>
      </c>
      <c r="L1682" s="106" t="str">
        <f>VLOOKUP(B1682,辅助信息!E:J,6,FALSE)</f>
        <v>优先威钢发货,我方卸车,新老国标钢厂不加价可直发，因陕钢多次出现磅差，项目拒绝使用</v>
      </c>
      <c r="M1682" s="76">
        <v>45807</v>
      </c>
      <c r="O1682" s="47">
        <f ca="1" t="shared" si="91"/>
        <v>0</v>
      </c>
      <c r="P1682" s="47">
        <f ca="1" t="shared" si="92"/>
        <v>3</v>
      </c>
      <c r="Q1682" s="48" t="str">
        <f>VLOOKUP(B1682,辅助信息!E:M,9,FALSE)</f>
        <v>ZTWM-CDGS-XS-2024-0030-华西集采-简州大道</v>
      </c>
    </row>
    <row r="1683" hidden="1" spans="2:17">
      <c r="B1683" s="104" t="s">
        <v>81</v>
      </c>
      <c r="C1683" s="55">
        <v>45806</v>
      </c>
      <c r="D1683" s="104" t="str">
        <f>VLOOKUP(B1683,辅助信息!E:K,7,FALSE)</f>
        <v>JWDDCD2025051100032</v>
      </c>
      <c r="E1683" s="104" t="str">
        <f>VLOOKUP(F1683,辅助信息!A:B,2,FALSE)</f>
        <v>螺纹钢</v>
      </c>
      <c r="F1683" s="104" t="s">
        <v>33</v>
      </c>
      <c r="G1683" s="105">
        <v>32</v>
      </c>
      <c r="H1683" s="105" t="str">
        <f>_xlfn.XLOOKUP(C1683&amp;F1683&amp;I1683&amp;J1683,'[1]2025年已发货'!$F:$F&amp;'[1]2025年已发货'!$C:$C&amp;'[1]2025年已发货'!$G:$G&amp;'[1]2025年已发货'!$H:$H,'[1]2025年已发货'!$E:$E,"未发货")</f>
        <v>未发货</v>
      </c>
      <c r="I1683" s="104" t="str">
        <f>VLOOKUP(B1683,辅助信息!E:I,3,FALSE)</f>
        <v>（华西简阳西城嘉苑）四川省成都市简阳市简城街道高屋村</v>
      </c>
      <c r="J1683" s="104" t="str">
        <f>VLOOKUP(B1683,辅助信息!E:I,4,FALSE)</f>
        <v>张瀚镭</v>
      </c>
      <c r="K1683" s="104">
        <f>VLOOKUP(J1683,辅助信息!H:I,2,FALSE)</f>
        <v>15884666220</v>
      </c>
      <c r="L1683" s="106" t="str">
        <f>VLOOKUP(B1683,辅助信息!E:J,6,FALSE)</f>
        <v>优先威钢发货,我方卸车,新老国标钢厂不加价可直发，因陕钢多次出现磅差，项目拒绝使用</v>
      </c>
      <c r="M1683" s="76">
        <v>45807</v>
      </c>
      <c r="O1683" s="47">
        <f ca="1" t="shared" si="91"/>
        <v>0</v>
      </c>
      <c r="P1683" s="47">
        <f ca="1" t="shared" si="92"/>
        <v>3</v>
      </c>
      <c r="Q1683" s="48" t="str">
        <f>VLOOKUP(B1683,辅助信息!E:M,9,FALSE)</f>
        <v>ZTWM-CDGS-XS-2024-0030-华西集采-简州大道</v>
      </c>
    </row>
    <row r="1684" hidden="1" spans="2:17">
      <c r="B1684" s="104" t="s">
        <v>81</v>
      </c>
      <c r="C1684" s="55">
        <v>45806</v>
      </c>
      <c r="D1684" s="104" t="str">
        <f>VLOOKUP(B1684,辅助信息!E:K,7,FALSE)</f>
        <v>JWDDCD2025051100032</v>
      </c>
      <c r="E1684" s="104" t="str">
        <f>VLOOKUP(F1684,辅助信息!A:B,2,FALSE)</f>
        <v>螺纹钢</v>
      </c>
      <c r="F1684" s="104" t="s">
        <v>28</v>
      </c>
      <c r="G1684" s="105">
        <v>3</v>
      </c>
      <c r="H1684" s="105" t="str">
        <f>_xlfn.XLOOKUP(C1684&amp;F1684&amp;I1684&amp;J1684,'[1]2025年已发货'!$F:$F&amp;'[1]2025年已发货'!$C:$C&amp;'[1]2025年已发货'!$G:$G&amp;'[1]2025年已发货'!$H:$H,'[1]2025年已发货'!$E:$E,"未发货")</f>
        <v>未发货</v>
      </c>
      <c r="I1684" s="104" t="str">
        <f>VLOOKUP(B1684,辅助信息!E:I,3,FALSE)</f>
        <v>（华西简阳西城嘉苑）四川省成都市简阳市简城街道高屋村</v>
      </c>
      <c r="J1684" s="104" t="str">
        <f>VLOOKUP(B1684,辅助信息!E:I,4,FALSE)</f>
        <v>张瀚镭</v>
      </c>
      <c r="K1684" s="104">
        <f>VLOOKUP(J1684,辅助信息!H:I,2,FALSE)</f>
        <v>15884666220</v>
      </c>
      <c r="L1684" s="106" t="str">
        <f>VLOOKUP(B1684,辅助信息!E:J,6,FALSE)</f>
        <v>优先威钢发货,我方卸车,新老国标钢厂不加价可直发，因陕钢多次出现磅差，项目拒绝使用</v>
      </c>
      <c r="M1684" s="76">
        <v>45807</v>
      </c>
      <c r="O1684" s="47">
        <f ca="1" t="shared" si="91"/>
        <v>0</v>
      </c>
      <c r="P1684" s="47">
        <f ca="1" t="shared" si="92"/>
        <v>3</v>
      </c>
      <c r="Q1684" s="48" t="str">
        <f>VLOOKUP(B1684,辅助信息!E:M,9,FALSE)</f>
        <v>ZTWM-CDGS-XS-2024-0030-华西集采-简州大道</v>
      </c>
    </row>
    <row r="1685" hidden="1" spans="2:17">
      <c r="B1685" s="104" t="s">
        <v>81</v>
      </c>
      <c r="C1685" s="55">
        <v>45806</v>
      </c>
      <c r="D1685" s="104" t="str">
        <f>VLOOKUP(B1685,辅助信息!E:K,7,FALSE)</f>
        <v>JWDDCD2025051100032</v>
      </c>
      <c r="E1685" s="104" t="str">
        <f>VLOOKUP(F1685,辅助信息!A:B,2,FALSE)</f>
        <v>螺纹钢</v>
      </c>
      <c r="F1685" s="104" t="s">
        <v>18</v>
      </c>
      <c r="G1685" s="105">
        <v>3</v>
      </c>
      <c r="H1685" s="105" t="str">
        <f>_xlfn.XLOOKUP(C1685&amp;F1685&amp;I1685&amp;J1685,'[1]2025年已发货'!$F:$F&amp;'[1]2025年已发货'!$C:$C&amp;'[1]2025年已发货'!$G:$G&amp;'[1]2025年已发货'!$H:$H,'[1]2025年已发货'!$E:$E,"未发货")</f>
        <v>未发货</v>
      </c>
      <c r="I1685" s="104" t="str">
        <f>VLOOKUP(B1685,辅助信息!E:I,3,FALSE)</f>
        <v>（华西简阳西城嘉苑）四川省成都市简阳市简城街道高屋村</v>
      </c>
      <c r="J1685" s="104" t="str">
        <f>VLOOKUP(B1685,辅助信息!E:I,4,FALSE)</f>
        <v>张瀚镭</v>
      </c>
      <c r="K1685" s="104">
        <f>VLOOKUP(J1685,辅助信息!H:I,2,FALSE)</f>
        <v>15884666220</v>
      </c>
      <c r="L1685" s="106" t="str">
        <f>VLOOKUP(B1685,辅助信息!E:J,6,FALSE)</f>
        <v>优先威钢发货,我方卸车,新老国标钢厂不加价可直发，因陕钢多次出现磅差，项目拒绝使用</v>
      </c>
      <c r="M1685" s="76">
        <v>45807</v>
      </c>
      <c r="O1685" s="47">
        <f ca="1" t="shared" si="91"/>
        <v>0</v>
      </c>
      <c r="P1685" s="47">
        <f ca="1" t="shared" si="92"/>
        <v>3</v>
      </c>
      <c r="Q1685" s="48" t="str">
        <f>VLOOKUP(B1685,辅助信息!E:M,9,FALSE)</f>
        <v>ZTWM-CDGS-XS-2024-0030-华西集采-简州大道</v>
      </c>
    </row>
    <row r="1686" spans="2:18">
      <c r="B1686" s="108" t="s">
        <v>31</v>
      </c>
      <c r="C1686" s="55">
        <v>45810</v>
      </c>
      <c r="D1686" s="104" t="str">
        <f>VLOOKUP(B1686,辅助信息!E:K,7,FALSE)</f>
        <v>JWDDCD2024121000136</v>
      </c>
      <c r="E1686" s="104" t="str">
        <f>VLOOKUP(F1686,辅助信息!A:B,2,FALSE)</f>
        <v>盘螺</v>
      </c>
      <c r="F1686" s="108" t="s">
        <v>49</v>
      </c>
      <c r="G1686" s="109">
        <v>15</v>
      </c>
      <c r="H1686" s="105" t="str">
        <f>_xlfn.XLOOKUP(C1686&amp;F1686&amp;I1686&amp;J1686,'[1]2025年已发货'!$F:$F&amp;'[1]2025年已发货'!$C:$C&amp;'[1]2025年已发货'!$G:$G&amp;'[1]2025年已发货'!$H:$H,'[1]2025年已发货'!$E:$E,"未发货")</f>
        <v>未发货</v>
      </c>
      <c r="I1686" s="104" t="str">
        <f>VLOOKUP(B1686,辅助信息!E:I,3,FALSE)</f>
        <v>（四川商建-射洪城乡一体化项目）遂宁市射洪市忠新幼儿园北侧约220米新溪小区</v>
      </c>
      <c r="J1686" s="104" t="str">
        <f>VLOOKUP(B1686,辅助信息!E:I,4,FALSE)</f>
        <v>柏子刚</v>
      </c>
      <c r="K1686" s="104">
        <f>VLOOKUP(J1686,辅助信息!H:I,2,FALSE)</f>
        <v>15692885305</v>
      </c>
      <c r="L1686" s="106" t="str">
        <f>VLOOKUP(B1686,辅助信息!E:J,6,FALSE)</f>
        <v>提前联系到场规格及数量</v>
      </c>
      <c r="M1686" s="76">
        <v>45813</v>
      </c>
      <c r="O1686" s="47">
        <f ca="1" t="shared" ref="O1686:O1700" si="93">IF(OR(M1686="",N1686&lt;&gt;""),"",MAX(M1686-TODAY(),0))</f>
        <v>3</v>
      </c>
      <c r="P1686" s="47">
        <f ca="1" t="shared" ref="P1686:P1700" si="94">IF(M1686="","",IF(N1686&lt;&gt;"",MAX(N1686-M1686,0),IF(TODAY()&gt;M1686,TODAY()-M1686,0)))</f>
        <v>0</v>
      </c>
      <c r="Q1686" s="48" t="str">
        <f>VLOOKUP(B1686,辅助信息!E:M,9,FALSE)</f>
        <v>ZTWM-CDGS-XS-2024-0179-四川商投-射洪城乡一体化建设项目</v>
      </c>
      <c r="R1686" s="48" t="str">
        <f>_xlfn._xlws.FILTER(辅助信息!D:D,辅助信息!E:E=B1686)</f>
        <v>四川商建
射洪城乡一体化项目</v>
      </c>
    </row>
    <row r="1687" spans="2:18">
      <c r="B1687" s="108" t="s">
        <v>31</v>
      </c>
      <c r="C1687" s="55">
        <v>45810</v>
      </c>
      <c r="D1687" s="104" t="str">
        <f>VLOOKUP(B1687,辅助信息!E:K,7,FALSE)</f>
        <v>JWDDCD2024121000136</v>
      </c>
      <c r="E1687" s="104" t="str">
        <f>VLOOKUP(F1687,辅助信息!A:B,2,FALSE)</f>
        <v>螺纹钢</v>
      </c>
      <c r="F1687" s="108" t="s">
        <v>66</v>
      </c>
      <c r="G1687" s="109">
        <v>6</v>
      </c>
      <c r="H1687" s="105" t="str">
        <f>_xlfn.XLOOKUP(C1687&amp;F1687&amp;I1687&amp;J1687,'[1]2025年已发货'!$F:$F&amp;'[1]2025年已发货'!$C:$C&amp;'[1]2025年已发货'!$G:$G&amp;'[1]2025年已发货'!$H:$H,'[1]2025年已发货'!$E:$E,"未发货")</f>
        <v>未发货</v>
      </c>
      <c r="I1687" s="104" t="str">
        <f>VLOOKUP(B1687,辅助信息!E:I,3,FALSE)</f>
        <v>（四川商建-射洪城乡一体化项目）遂宁市射洪市忠新幼儿园北侧约220米新溪小区</v>
      </c>
      <c r="J1687" s="104" t="str">
        <f>VLOOKUP(B1687,辅助信息!E:I,4,FALSE)</f>
        <v>柏子刚</v>
      </c>
      <c r="K1687" s="104">
        <f>VLOOKUP(J1687,辅助信息!H:I,2,FALSE)</f>
        <v>15692885305</v>
      </c>
      <c r="L1687" s="106" t="str">
        <f>VLOOKUP(B1687,辅助信息!E:J,6,FALSE)</f>
        <v>提前联系到场规格及数量</v>
      </c>
      <c r="M1687" s="76">
        <v>45813</v>
      </c>
      <c r="O1687" s="47">
        <f ca="1" t="shared" si="93"/>
        <v>3</v>
      </c>
      <c r="P1687" s="47">
        <f ca="1" t="shared" si="94"/>
        <v>0</v>
      </c>
      <c r="Q1687" s="48" t="str">
        <f>VLOOKUP(B1687,辅助信息!E:M,9,FALSE)</f>
        <v>ZTWM-CDGS-XS-2024-0179-四川商投-射洪城乡一体化建设项目</v>
      </c>
      <c r="R1687" s="48" t="str">
        <f>_xlfn._xlws.FILTER(辅助信息!D:D,辅助信息!E:E=B1687)</f>
        <v>四川商建
射洪城乡一体化项目</v>
      </c>
    </row>
    <row r="1688" spans="2:18">
      <c r="B1688" s="108" t="s">
        <v>31</v>
      </c>
      <c r="C1688" s="55">
        <v>45810</v>
      </c>
      <c r="D1688" s="104" t="str">
        <f>VLOOKUP(B1688,辅助信息!E:K,7,FALSE)</f>
        <v>JWDDCD2024121000136</v>
      </c>
      <c r="E1688" s="104" t="str">
        <f>VLOOKUP(F1688,辅助信息!A:B,2,FALSE)</f>
        <v>螺纹钢</v>
      </c>
      <c r="F1688" s="108" t="s">
        <v>46</v>
      </c>
      <c r="G1688" s="109">
        <v>9</v>
      </c>
      <c r="H1688" s="105" t="str">
        <f>_xlfn.XLOOKUP(C1688&amp;F1688&amp;I1688&amp;J1688,'[1]2025年已发货'!$F:$F&amp;'[1]2025年已发货'!$C:$C&amp;'[1]2025年已发货'!$G:$G&amp;'[1]2025年已发货'!$H:$H,'[1]2025年已发货'!$E:$E,"未发货")</f>
        <v>未发货</v>
      </c>
      <c r="I1688" s="104" t="str">
        <f>VLOOKUP(B1688,辅助信息!E:I,3,FALSE)</f>
        <v>（四川商建-射洪城乡一体化项目）遂宁市射洪市忠新幼儿园北侧约220米新溪小区</v>
      </c>
      <c r="J1688" s="104" t="str">
        <f>VLOOKUP(B1688,辅助信息!E:I,4,FALSE)</f>
        <v>柏子刚</v>
      </c>
      <c r="K1688" s="104">
        <f>VLOOKUP(J1688,辅助信息!H:I,2,FALSE)</f>
        <v>15692885305</v>
      </c>
      <c r="L1688" s="106" t="str">
        <f>VLOOKUP(B1688,辅助信息!E:J,6,FALSE)</f>
        <v>提前联系到场规格及数量</v>
      </c>
      <c r="M1688" s="76">
        <v>45813</v>
      </c>
      <c r="O1688" s="47">
        <f ca="1" t="shared" si="93"/>
        <v>3</v>
      </c>
      <c r="P1688" s="47">
        <f ca="1" t="shared" si="94"/>
        <v>0</v>
      </c>
      <c r="Q1688" s="48" t="str">
        <f>VLOOKUP(B1688,辅助信息!E:M,9,FALSE)</f>
        <v>ZTWM-CDGS-XS-2024-0179-四川商投-射洪城乡一体化建设项目</v>
      </c>
      <c r="R1688" s="48" t="str">
        <f>_xlfn._xlws.FILTER(辅助信息!D:D,辅助信息!E:E=B1688)</f>
        <v>四川商建
射洪城乡一体化项目</v>
      </c>
    </row>
    <row r="1689" spans="2:18">
      <c r="B1689" s="108" t="s">
        <v>31</v>
      </c>
      <c r="C1689" s="55">
        <v>45810</v>
      </c>
      <c r="D1689" s="104" t="str">
        <f>VLOOKUP(B1689,辅助信息!E:K,7,FALSE)</f>
        <v>JWDDCD2024121000136</v>
      </c>
      <c r="E1689" s="104" t="str">
        <f>VLOOKUP(F1689,辅助信息!A:B,2,FALSE)</f>
        <v>螺纹钢</v>
      </c>
      <c r="F1689" s="108" t="s">
        <v>22</v>
      </c>
      <c r="G1689" s="109">
        <v>40</v>
      </c>
      <c r="H1689" s="105" t="str">
        <f>_xlfn.XLOOKUP(C1689&amp;F1689&amp;I1689&amp;J1689,'[1]2025年已发货'!$F:$F&amp;'[1]2025年已发货'!$C:$C&amp;'[1]2025年已发货'!$G:$G&amp;'[1]2025年已发货'!$H:$H,'[1]2025年已发货'!$E:$E,"未发货")</f>
        <v>未发货</v>
      </c>
      <c r="I1689" s="104" t="str">
        <f>VLOOKUP(B1689,辅助信息!E:I,3,FALSE)</f>
        <v>（四川商建-射洪城乡一体化项目）遂宁市射洪市忠新幼儿园北侧约220米新溪小区</v>
      </c>
      <c r="J1689" s="104" t="str">
        <f>VLOOKUP(B1689,辅助信息!E:I,4,FALSE)</f>
        <v>柏子刚</v>
      </c>
      <c r="K1689" s="104">
        <f>VLOOKUP(J1689,辅助信息!H:I,2,FALSE)</f>
        <v>15692885305</v>
      </c>
      <c r="L1689" s="106" t="str">
        <f>VLOOKUP(B1689,辅助信息!E:J,6,FALSE)</f>
        <v>提前联系到场规格及数量</v>
      </c>
      <c r="M1689" s="76">
        <v>45813</v>
      </c>
      <c r="O1689" s="47">
        <f ca="1" t="shared" si="93"/>
        <v>3</v>
      </c>
      <c r="P1689" s="47">
        <f ca="1" t="shared" si="94"/>
        <v>0</v>
      </c>
      <c r="Q1689" s="48" t="str">
        <f>VLOOKUP(B1689,辅助信息!E:M,9,FALSE)</f>
        <v>ZTWM-CDGS-XS-2024-0179-四川商投-射洪城乡一体化建设项目</v>
      </c>
      <c r="R1689" s="48" t="str">
        <f>_xlfn._xlws.FILTER(辅助信息!D:D,辅助信息!E:E=B1689)</f>
        <v>四川商建
射洪城乡一体化项目</v>
      </c>
    </row>
    <row r="1690" spans="2:18">
      <c r="B1690" s="108" t="s">
        <v>81</v>
      </c>
      <c r="C1690" s="55">
        <v>45810</v>
      </c>
      <c r="D1690" s="104" t="str">
        <f>VLOOKUP(B1690,辅助信息!E:K,7,FALSE)</f>
        <v>JWDDCD2025051100032</v>
      </c>
      <c r="E1690" s="104" t="str">
        <f>VLOOKUP(F1690,辅助信息!A:B,2,FALSE)</f>
        <v>高线</v>
      </c>
      <c r="F1690" s="108" t="s">
        <v>53</v>
      </c>
      <c r="G1690" s="109">
        <v>2</v>
      </c>
      <c r="H1690" s="105" t="str">
        <f>_xlfn.XLOOKUP(C1690&amp;F1690&amp;I1690&amp;J1690,'[1]2025年已发货'!$F:$F&amp;'[1]2025年已发货'!$C:$C&amp;'[1]2025年已发货'!$G:$G&amp;'[1]2025年已发货'!$H:$H,'[1]2025年已发货'!$E:$E,"未发货")</f>
        <v>未发货</v>
      </c>
      <c r="I1690" s="104" t="str">
        <f>VLOOKUP(B1690,辅助信息!E:I,3,FALSE)</f>
        <v>（华西简阳西城嘉苑）四川省成都市简阳市简城街道高屋村</v>
      </c>
      <c r="J1690" s="104" t="str">
        <f>VLOOKUP(B1690,辅助信息!E:I,4,FALSE)</f>
        <v>张瀚镭</v>
      </c>
      <c r="K1690" s="104">
        <f>VLOOKUP(J1690,辅助信息!H:I,2,FALSE)</f>
        <v>15884666220</v>
      </c>
      <c r="L1690" s="106" t="str">
        <f>VLOOKUP(B1690,辅助信息!E:J,6,FALSE)</f>
        <v>优先威钢发货,我方卸车,新老国标钢厂不加价可直发，因陕钢多次出现磅差，项目拒绝使用</v>
      </c>
      <c r="M1690" s="76">
        <v>45811</v>
      </c>
      <c r="O1690" s="47">
        <f ca="1" t="shared" si="93"/>
        <v>1</v>
      </c>
      <c r="P1690" s="47">
        <f ca="1" t="shared" si="94"/>
        <v>0</v>
      </c>
      <c r="Q1690" s="48" t="str">
        <f>VLOOKUP(B1690,辅助信息!E:M,9,FALSE)</f>
        <v>ZTWM-CDGS-XS-2024-0030-华西集采-简州大道</v>
      </c>
      <c r="R1690" s="48" t="str">
        <f>_xlfn._xlws.FILTER(辅助信息!D:D,辅助信息!E:E=B1690)</f>
        <v>华西简阳西城嘉苑</v>
      </c>
    </row>
    <row r="1691" spans="2:18">
      <c r="B1691" s="108" t="s">
        <v>81</v>
      </c>
      <c r="C1691" s="55">
        <v>45810</v>
      </c>
      <c r="D1691" s="104" t="str">
        <f>VLOOKUP(B1691,辅助信息!E:K,7,FALSE)</f>
        <v>JWDDCD2025051100032</v>
      </c>
      <c r="E1691" s="104" t="str">
        <f>VLOOKUP(F1691,辅助信息!A:B,2,FALSE)</f>
        <v>盘螺</v>
      </c>
      <c r="F1691" s="108" t="s">
        <v>49</v>
      </c>
      <c r="G1691" s="109">
        <v>4.5</v>
      </c>
      <c r="H1691" s="105" t="str">
        <f>_xlfn.XLOOKUP(C1691&amp;F1691&amp;I1691&amp;J1691,'[1]2025年已发货'!$F:$F&amp;'[1]2025年已发货'!$C:$C&amp;'[1]2025年已发货'!$G:$G&amp;'[1]2025年已发货'!$H:$H,'[1]2025年已发货'!$E:$E,"未发货")</f>
        <v>未发货</v>
      </c>
      <c r="I1691" s="104" t="str">
        <f>VLOOKUP(B1691,辅助信息!E:I,3,FALSE)</f>
        <v>（华西简阳西城嘉苑）四川省成都市简阳市简城街道高屋村</v>
      </c>
      <c r="J1691" s="104" t="str">
        <f>VLOOKUP(B1691,辅助信息!E:I,4,FALSE)</f>
        <v>张瀚镭</v>
      </c>
      <c r="K1691" s="104">
        <f>VLOOKUP(J1691,辅助信息!H:I,2,FALSE)</f>
        <v>15884666220</v>
      </c>
      <c r="L1691" s="106" t="str">
        <f>VLOOKUP(B1691,辅助信息!E:J,6,FALSE)</f>
        <v>优先威钢发货,我方卸车,新老国标钢厂不加价可直发，因陕钢多次出现磅差，项目拒绝使用</v>
      </c>
      <c r="M1691" s="76">
        <v>45811</v>
      </c>
      <c r="O1691" s="47">
        <f ca="1" t="shared" si="93"/>
        <v>1</v>
      </c>
      <c r="P1691" s="47">
        <f ca="1" t="shared" si="94"/>
        <v>0</v>
      </c>
      <c r="Q1691" s="48" t="str">
        <f>VLOOKUP(B1691,辅助信息!E:M,9,FALSE)</f>
        <v>ZTWM-CDGS-XS-2024-0030-华西集采-简州大道</v>
      </c>
      <c r="R1691" s="48" t="str">
        <f>_xlfn._xlws.FILTER(辅助信息!D:D,辅助信息!E:E=B1691)</f>
        <v>华西简阳西城嘉苑</v>
      </c>
    </row>
    <row r="1692" spans="2:18">
      <c r="B1692" s="108" t="s">
        <v>81</v>
      </c>
      <c r="C1692" s="55">
        <v>45810</v>
      </c>
      <c r="D1692" s="104" t="str">
        <f>VLOOKUP(B1692,辅助信息!E:K,7,FALSE)</f>
        <v>JWDDCD2025051100032</v>
      </c>
      <c r="E1692" s="104" t="str">
        <f>VLOOKUP(F1692,辅助信息!A:B,2,FALSE)</f>
        <v>盘螺</v>
      </c>
      <c r="F1692" s="108" t="s">
        <v>40</v>
      </c>
      <c r="G1692" s="109">
        <v>11</v>
      </c>
      <c r="H1692" s="105" t="str">
        <f>_xlfn.XLOOKUP(C1692&amp;F1692&amp;I1692&amp;J1692,'[1]2025年已发货'!$F:$F&amp;'[1]2025年已发货'!$C:$C&amp;'[1]2025年已发货'!$G:$G&amp;'[1]2025年已发货'!$H:$H,'[1]2025年已发货'!$E:$E,"未发货")</f>
        <v>未发货</v>
      </c>
      <c r="I1692" s="104" t="str">
        <f>VLOOKUP(B1692,辅助信息!E:I,3,FALSE)</f>
        <v>（华西简阳西城嘉苑）四川省成都市简阳市简城街道高屋村</v>
      </c>
      <c r="J1692" s="104" t="str">
        <f>VLOOKUP(B1692,辅助信息!E:I,4,FALSE)</f>
        <v>张瀚镭</v>
      </c>
      <c r="K1692" s="104">
        <f>VLOOKUP(J1692,辅助信息!H:I,2,FALSE)</f>
        <v>15884666220</v>
      </c>
      <c r="L1692" s="106" t="str">
        <f>VLOOKUP(B1692,辅助信息!E:J,6,FALSE)</f>
        <v>优先威钢发货,我方卸车,新老国标钢厂不加价可直发，因陕钢多次出现磅差，项目拒绝使用</v>
      </c>
      <c r="M1692" s="76">
        <v>45811</v>
      </c>
      <c r="O1692" s="47">
        <f ca="1" t="shared" si="93"/>
        <v>1</v>
      </c>
      <c r="P1692" s="47">
        <f ca="1" t="shared" si="94"/>
        <v>0</v>
      </c>
      <c r="Q1692" s="48" t="str">
        <f>VLOOKUP(B1692,辅助信息!E:M,9,FALSE)</f>
        <v>ZTWM-CDGS-XS-2024-0030-华西集采-简州大道</v>
      </c>
      <c r="R1692" s="48" t="str">
        <f>_xlfn._xlws.FILTER(辅助信息!D:D,辅助信息!E:E=B1692)</f>
        <v>华西简阳西城嘉苑</v>
      </c>
    </row>
    <row r="1693" spans="2:18">
      <c r="B1693" s="108" t="s">
        <v>81</v>
      </c>
      <c r="C1693" s="55">
        <v>45810</v>
      </c>
      <c r="D1693" s="104" t="str">
        <f>VLOOKUP(B1693,辅助信息!E:K,7,FALSE)</f>
        <v>JWDDCD2025051100032</v>
      </c>
      <c r="E1693" s="104" t="str">
        <f>VLOOKUP(F1693,辅助信息!A:B,2,FALSE)</f>
        <v>盘螺</v>
      </c>
      <c r="F1693" s="108" t="s">
        <v>41</v>
      </c>
      <c r="G1693" s="109">
        <v>72</v>
      </c>
      <c r="H1693" s="105" t="str">
        <f>_xlfn.XLOOKUP(C1693&amp;F1693&amp;I1693&amp;J1693,'[1]2025年已发货'!$F:$F&amp;'[1]2025年已发货'!$C:$C&amp;'[1]2025年已发货'!$G:$G&amp;'[1]2025年已发货'!$H:$H,'[1]2025年已发货'!$E:$E,"未发货")</f>
        <v>未发货</v>
      </c>
      <c r="I1693" s="104" t="str">
        <f>VLOOKUP(B1693,辅助信息!E:I,3,FALSE)</f>
        <v>（华西简阳西城嘉苑）四川省成都市简阳市简城街道高屋村</v>
      </c>
      <c r="J1693" s="104" t="str">
        <f>VLOOKUP(B1693,辅助信息!E:I,4,FALSE)</f>
        <v>张瀚镭</v>
      </c>
      <c r="K1693" s="104">
        <f>VLOOKUP(J1693,辅助信息!H:I,2,FALSE)</f>
        <v>15884666220</v>
      </c>
      <c r="L1693" s="106" t="str">
        <f>VLOOKUP(B1693,辅助信息!E:J,6,FALSE)</f>
        <v>优先威钢发货,我方卸车,新老国标钢厂不加价可直发，因陕钢多次出现磅差，项目拒绝使用</v>
      </c>
      <c r="M1693" s="76">
        <v>45811</v>
      </c>
      <c r="O1693" s="47">
        <f ca="1" t="shared" si="93"/>
        <v>1</v>
      </c>
      <c r="P1693" s="47">
        <f ca="1" t="shared" si="94"/>
        <v>0</v>
      </c>
      <c r="Q1693" s="48" t="str">
        <f>VLOOKUP(B1693,辅助信息!E:M,9,FALSE)</f>
        <v>ZTWM-CDGS-XS-2024-0030-华西集采-简州大道</v>
      </c>
      <c r="R1693" s="48" t="str">
        <f>_xlfn._xlws.FILTER(辅助信息!D:D,辅助信息!E:E=B1693)</f>
        <v>华西简阳西城嘉苑</v>
      </c>
    </row>
    <row r="1694" spans="2:18">
      <c r="B1694" s="108" t="s">
        <v>81</v>
      </c>
      <c r="C1694" s="55">
        <v>45810</v>
      </c>
      <c r="D1694" s="104" t="str">
        <f>VLOOKUP(B1694,辅助信息!E:K,7,FALSE)</f>
        <v>JWDDCD2025051100032</v>
      </c>
      <c r="E1694" s="104" t="str">
        <f>VLOOKUP(F1694,辅助信息!A:B,2,FALSE)</f>
        <v>盘螺</v>
      </c>
      <c r="F1694" s="108" t="s">
        <v>26</v>
      </c>
      <c r="G1694" s="109">
        <v>51</v>
      </c>
      <c r="H1694" s="105" t="str">
        <f>_xlfn.XLOOKUP(C1694&amp;F1694&amp;I1694&amp;J1694,'[1]2025年已发货'!$F:$F&amp;'[1]2025年已发货'!$C:$C&amp;'[1]2025年已发货'!$G:$G&amp;'[1]2025年已发货'!$H:$H,'[1]2025年已发货'!$E:$E,"未发货")</f>
        <v>未发货</v>
      </c>
      <c r="I1694" s="104" t="str">
        <f>VLOOKUP(B1694,辅助信息!E:I,3,FALSE)</f>
        <v>（华西简阳西城嘉苑）四川省成都市简阳市简城街道高屋村</v>
      </c>
      <c r="J1694" s="104" t="str">
        <f>VLOOKUP(B1694,辅助信息!E:I,4,FALSE)</f>
        <v>张瀚镭</v>
      </c>
      <c r="K1694" s="104">
        <f>VLOOKUP(J1694,辅助信息!H:I,2,FALSE)</f>
        <v>15884666220</v>
      </c>
      <c r="L1694" s="106" t="str">
        <f>VLOOKUP(B1694,辅助信息!E:J,6,FALSE)</f>
        <v>优先威钢发货,我方卸车,新老国标钢厂不加价可直发，因陕钢多次出现磅差，项目拒绝使用</v>
      </c>
      <c r="M1694" s="76">
        <v>45811</v>
      </c>
      <c r="O1694" s="47">
        <f ca="1" t="shared" si="93"/>
        <v>1</v>
      </c>
      <c r="P1694" s="47">
        <f ca="1" t="shared" si="94"/>
        <v>0</v>
      </c>
      <c r="Q1694" s="48" t="str">
        <f>VLOOKUP(B1694,辅助信息!E:M,9,FALSE)</f>
        <v>ZTWM-CDGS-XS-2024-0030-华西集采-简州大道</v>
      </c>
      <c r="R1694" s="48" t="str">
        <f>_xlfn._xlws.FILTER(辅助信息!D:D,辅助信息!E:E=B1694)</f>
        <v>华西简阳西城嘉苑</v>
      </c>
    </row>
    <row r="1695" spans="2:18">
      <c r="B1695" s="108" t="s">
        <v>81</v>
      </c>
      <c r="C1695" s="55">
        <v>45810</v>
      </c>
      <c r="D1695" s="104" t="str">
        <f>VLOOKUP(B1695,辅助信息!E:K,7,FALSE)</f>
        <v>JWDDCD2025051100032</v>
      </c>
      <c r="E1695" s="104" t="str">
        <f>VLOOKUP(F1695,辅助信息!A:B,2,FALSE)</f>
        <v>螺纹钢</v>
      </c>
      <c r="F1695" s="108" t="s">
        <v>19</v>
      </c>
      <c r="G1695" s="109">
        <v>17</v>
      </c>
      <c r="H1695" s="105" t="str">
        <f>_xlfn.XLOOKUP(C1695&amp;F1695&amp;I1695&amp;J1695,'[1]2025年已发货'!$F:$F&amp;'[1]2025年已发货'!$C:$C&amp;'[1]2025年已发货'!$G:$G&amp;'[1]2025年已发货'!$H:$H,'[1]2025年已发货'!$E:$E,"未发货")</f>
        <v>未发货</v>
      </c>
      <c r="I1695" s="104" t="str">
        <f>VLOOKUP(B1695,辅助信息!E:I,3,FALSE)</f>
        <v>（华西简阳西城嘉苑）四川省成都市简阳市简城街道高屋村</v>
      </c>
      <c r="J1695" s="104" t="str">
        <f>VLOOKUP(B1695,辅助信息!E:I,4,FALSE)</f>
        <v>张瀚镭</v>
      </c>
      <c r="K1695" s="104">
        <f>VLOOKUP(J1695,辅助信息!H:I,2,FALSE)</f>
        <v>15884666220</v>
      </c>
      <c r="L1695" s="106" t="str">
        <f>VLOOKUP(B1695,辅助信息!E:J,6,FALSE)</f>
        <v>优先威钢发货,我方卸车,新老国标钢厂不加价可直发，因陕钢多次出现磅差，项目拒绝使用</v>
      </c>
      <c r="M1695" s="76">
        <v>45811</v>
      </c>
      <c r="O1695" s="47">
        <f ca="1" t="shared" si="93"/>
        <v>1</v>
      </c>
      <c r="P1695" s="47">
        <f ca="1" t="shared" si="94"/>
        <v>0</v>
      </c>
      <c r="Q1695" s="48" t="str">
        <f>VLOOKUP(B1695,辅助信息!E:M,9,FALSE)</f>
        <v>ZTWM-CDGS-XS-2024-0030-华西集采-简州大道</v>
      </c>
      <c r="R1695" s="48" t="str">
        <f>_xlfn._xlws.FILTER(辅助信息!D:D,辅助信息!E:E=B1695)</f>
        <v>华西简阳西城嘉苑</v>
      </c>
    </row>
    <row r="1696" spans="2:18">
      <c r="B1696" s="108" t="s">
        <v>81</v>
      </c>
      <c r="C1696" s="55">
        <v>45810</v>
      </c>
      <c r="D1696" s="104" t="str">
        <f>VLOOKUP(B1696,辅助信息!E:K,7,FALSE)</f>
        <v>JWDDCD2025051100032</v>
      </c>
      <c r="E1696" s="104" t="str">
        <f>VLOOKUP(F1696,辅助信息!A:B,2,FALSE)</f>
        <v>螺纹钢</v>
      </c>
      <c r="F1696" s="108" t="s">
        <v>32</v>
      </c>
      <c r="G1696" s="109">
        <v>68</v>
      </c>
      <c r="H1696" s="105" t="str">
        <f>_xlfn.XLOOKUP(C1696&amp;F1696&amp;I1696&amp;J1696,'[1]2025年已发货'!$F:$F&amp;'[1]2025年已发货'!$C:$C&amp;'[1]2025年已发货'!$G:$G&amp;'[1]2025年已发货'!$H:$H,'[1]2025年已发货'!$E:$E,"未发货")</f>
        <v>未发货</v>
      </c>
      <c r="I1696" s="104" t="str">
        <f>VLOOKUP(B1696,辅助信息!E:I,3,FALSE)</f>
        <v>（华西简阳西城嘉苑）四川省成都市简阳市简城街道高屋村</v>
      </c>
      <c r="J1696" s="104" t="str">
        <f>VLOOKUP(B1696,辅助信息!E:I,4,FALSE)</f>
        <v>张瀚镭</v>
      </c>
      <c r="K1696" s="104">
        <f>VLOOKUP(J1696,辅助信息!H:I,2,FALSE)</f>
        <v>15884666220</v>
      </c>
      <c r="L1696" s="106" t="str">
        <f>VLOOKUP(B1696,辅助信息!E:J,6,FALSE)</f>
        <v>优先威钢发货,我方卸车,新老国标钢厂不加价可直发，因陕钢多次出现磅差，项目拒绝使用</v>
      </c>
      <c r="M1696" s="76">
        <v>45811</v>
      </c>
      <c r="O1696" s="47">
        <f ca="1" t="shared" si="93"/>
        <v>1</v>
      </c>
      <c r="P1696" s="47">
        <f ca="1" t="shared" si="94"/>
        <v>0</v>
      </c>
      <c r="Q1696" s="48" t="str">
        <f>VLOOKUP(B1696,辅助信息!E:M,9,FALSE)</f>
        <v>ZTWM-CDGS-XS-2024-0030-华西集采-简州大道</v>
      </c>
      <c r="R1696" s="48" t="str">
        <f>_xlfn._xlws.FILTER(辅助信息!D:D,辅助信息!E:E=B1696)</f>
        <v>华西简阳西城嘉苑</v>
      </c>
    </row>
    <row r="1697" spans="2:18">
      <c r="B1697" s="108" t="s">
        <v>81</v>
      </c>
      <c r="C1697" s="55">
        <v>45810</v>
      </c>
      <c r="D1697" s="104" t="str">
        <f>VLOOKUP(B1697,辅助信息!E:K,7,FALSE)</f>
        <v>JWDDCD2025051100032</v>
      </c>
      <c r="E1697" s="104" t="str">
        <f>VLOOKUP(F1697,辅助信息!A:B,2,FALSE)</f>
        <v>螺纹钢</v>
      </c>
      <c r="F1697" s="108" t="s">
        <v>30</v>
      </c>
      <c r="G1697" s="109">
        <v>20</v>
      </c>
      <c r="H1697" s="105" t="str">
        <f>_xlfn.XLOOKUP(C1697&amp;F1697&amp;I1697&amp;J1697,'[1]2025年已发货'!$F:$F&amp;'[1]2025年已发货'!$C:$C&amp;'[1]2025年已发货'!$G:$G&amp;'[1]2025年已发货'!$H:$H,'[1]2025年已发货'!$E:$E,"未发货")</f>
        <v>未发货</v>
      </c>
      <c r="I1697" s="104" t="str">
        <f>VLOOKUP(B1697,辅助信息!E:I,3,FALSE)</f>
        <v>（华西简阳西城嘉苑）四川省成都市简阳市简城街道高屋村</v>
      </c>
      <c r="J1697" s="104" t="str">
        <f>VLOOKUP(B1697,辅助信息!E:I,4,FALSE)</f>
        <v>张瀚镭</v>
      </c>
      <c r="K1697" s="104">
        <f>VLOOKUP(J1697,辅助信息!H:I,2,FALSE)</f>
        <v>15884666220</v>
      </c>
      <c r="L1697" s="106" t="str">
        <f>VLOOKUP(B1697,辅助信息!E:J,6,FALSE)</f>
        <v>优先威钢发货,我方卸车,新老国标钢厂不加价可直发，因陕钢多次出现磅差，项目拒绝使用</v>
      </c>
      <c r="M1697" s="76">
        <v>45811</v>
      </c>
      <c r="O1697" s="47">
        <f ca="1" t="shared" si="93"/>
        <v>1</v>
      </c>
      <c r="P1697" s="47">
        <f ca="1" t="shared" si="94"/>
        <v>0</v>
      </c>
      <c r="Q1697" s="48" t="str">
        <f>VLOOKUP(B1697,辅助信息!E:M,9,FALSE)</f>
        <v>ZTWM-CDGS-XS-2024-0030-华西集采-简州大道</v>
      </c>
      <c r="R1697" s="48" t="str">
        <f>_xlfn._xlws.FILTER(辅助信息!D:D,辅助信息!E:E=B1697)</f>
        <v>华西简阳西城嘉苑</v>
      </c>
    </row>
    <row r="1698" spans="2:18">
      <c r="B1698" s="108" t="s">
        <v>81</v>
      </c>
      <c r="C1698" s="55">
        <v>45810</v>
      </c>
      <c r="D1698" s="104" t="str">
        <f>VLOOKUP(B1698,辅助信息!E:K,7,FALSE)</f>
        <v>JWDDCD2025051100032</v>
      </c>
      <c r="E1698" s="104" t="str">
        <f>VLOOKUP(F1698,辅助信息!A:B,2,FALSE)</f>
        <v>螺纹钢</v>
      </c>
      <c r="F1698" s="108" t="s">
        <v>33</v>
      </c>
      <c r="G1698" s="109">
        <v>94</v>
      </c>
      <c r="H1698" s="105" t="str">
        <f>_xlfn.XLOOKUP(C1698&amp;F1698&amp;I1698&amp;J1698,'[1]2025年已发货'!$F:$F&amp;'[1]2025年已发货'!$C:$C&amp;'[1]2025年已发货'!$G:$G&amp;'[1]2025年已发货'!$H:$H,'[1]2025年已发货'!$E:$E,"未发货")</f>
        <v>未发货</v>
      </c>
      <c r="I1698" s="104" t="str">
        <f>VLOOKUP(B1698,辅助信息!E:I,3,FALSE)</f>
        <v>（华西简阳西城嘉苑）四川省成都市简阳市简城街道高屋村</v>
      </c>
      <c r="J1698" s="104" t="str">
        <f>VLOOKUP(B1698,辅助信息!E:I,4,FALSE)</f>
        <v>张瀚镭</v>
      </c>
      <c r="K1698" s="104">
        <f>VLOOKUP(J1698,辅助信息!H:I,2,FALSE)</f>
        <v>15884666220</v>
      </c>
      <c r="L1698" s="106" t="str">
        <f>VLOOKUP(B1698,辅助信息!E:J,6,FALSE)</f>
        <v>优先威钢发货,我方卸车,新老国标钢厂不加价可直发，因陕钢多次出现磅差，项目拒绝使用</v>
      </c>
      <c r="M1698" s="76">
        <v>45811</v>
      </c>
      <c r="O1698" s="47">
        <f ca="1" t="shared" si="93"/>
        <v>1</v>
      </c>
      <c r="P1698" s="47">
        <f ca="1" t="shared" si="94"/>
        <v>0</v>
      </c>
      <c r="Q1698" s="48" t="str">
        <f>VLOOKUP(B1698,辅助信息!E:M,9,FALSE)</f>
        <v>ZTWM-CDGS-XS-2024-0030-华西集采-简州大道</v>
      </c>
      <c r="R1698" s="48" t="str">
        <f>_xlfn._xlws.FILTER(辅助信息!D:D,辅助信息!E:E=B1698)</f>
        <v>华西简阳西城嘉苑</v>
      </c>
    </row>
    <row r="1699" spans="2:18">
      <c r="B1699" s="108" t="s">
        <v>81</v>
      </c>
      <c r="C1699" s="55">
        <v>45810</v>
      </c>
      <c r="D1699" s="104" t="str">
        <f>VLOOKUP(B1699,辅助信息!E:K,7,FALSE)</f>
        <v>JWDDCD2025051100032</v>
      </c>
      <c r="E1699" s="104" t="str">
        <f>VLOOKUP(F1699,辅助信息!A:B,2,FALSE)</f>
        <v>螺纹钢</v>
      </c>
      <c r="F1699" s="108" t="s">
        <v>28</v>
      </c>
      <c r="G1699" s="109">
        <v>12</v>
      </c>
      <c r="H1699" s="105" t="str">
        <f>_xlfn.XLOOKUP(C1699&amp;F1699&amp;I1699&amp;J1699,'[1]2025年已发货'!$F:$F&amp;'[1]2025年已发货'!$C:$C&amp;'[1]2025年已发货'!$G:$G&amp;'[1]2025年已发货'!$H:$H,'[1]2025年已发货'!$E:$E,"未发货")</f>
        <v>未发货</v>
      </c>
      <c r="I1699" s="104" t="str">
        <f>VLOOKUP(B1699,辅助信息!E:I,3,FALSE)</f>
        <v>（华西简阳西城嘉苑）四川省成都市简阳市简城街道高屋村</v>
      </c>
      <c r="J1699" s="104" t="str">
        <f>VLOOKUP(B1699,辅助信息!E:I,4,FALSE)</f>
        <v>张瀚镭</v>
      </c>
      <c r="K1699" s="104">
        <f>VLOOKUP(J1699,辅助信息!H:I,2,FALSE)</f>
        <v>15884666220</v>
      </c>
      <c r="L1699" s="106" t="str">
        <f>VLOOKUP(B1699,辅助信息!E:J,6,FALSE)</f>
        <v>优先威钢发货,我方卸车,新老国标钢厂不加价可直发，因陕钢多次出现磅差，项目拒绝使用</v>
      </c>
      <c r="M1699" s="76">
        <v>45811</v>
      </c>
      <c r="O1699" s="47">
        <f ca="1" t="shared" si="93"/>
        <v>1</v>
      </c>
      <c r="P1699" s="47">
        <f ca="1" t="shared" si="94"/>
        <v>0</v>
      </c>
      <c r="Q1699" s="48" t="str">
        <f>VLOOKUP(B1699,辅助信息!E:M,9,FALSE)</f>
        <v>ZTWM-CDGS-XS-2024-0030-华西集采-简州大道</v>
      </c>
      <c r="R1699" s="48" t="str">
        <f>_xlfn._xlws.FILTER(辅助信息!D:D,辅助信息!E:E=B1699)</f>
        <v>华西简阳西城嘉苑</v>
      </c>
    </row>
    <row r="1700" spans="2:18">
      <c r="B1700" s="108" t="s">
        <v>81</v>
      </c>
      <c r="C1700" s="55">
        <v>45810</v>
      </c>
      <c r="D1700" s="104" t="str">
        <f>VLOOKUP(B1700,辅助信息!E:K,7,FALSE)</f>
        <v>JWDDCD2025051100032</v>
      </c>
      <c r="E1700" s="104" t="str">
        <f>VLOOKUP(F1700,辅助信息!A:B,2,FALSE)</f>
        <v>螺纹钢</v>
      </c>
      <c r="F1700" s="108" t="s">
        <v>18</v>
      </c>
      <c r="G1700" s="109">
        <v>36</v>
      </c>
      <c r="H1700" s="105" t="str">
        <f>_xlfn.XLOOKUP(C1700&amp;F1700&amp;I1700&amp;J1700,'[1]2025年已发货'!$F:$F&amp;'[1]2025年已发货'!$C:$C&amp;'[1]2025年已发货'!$G:$G&amp;'[1]2025年已发货'!$H:$H,'[1]2025年已发货'!$E:$E,"未发货")</f>
        <v>未发货</v>
      </c>
      <c r="I1700" s="104" t="str">
        <f>VLOOKUP(B1700,辅助信息!E:I,3,FALSE)</f>
        <v>（华西简阳西城嘉苑）四川省成都市简阳市简城街道高屋村</v>
      </c>
      <c r="J1700" s="104" t="str">
        <f>VLOOKUP(B1700,辅助信息!E:I,4,FALSE)</f>
        <v>张瀚镭</v>
      </c>
      <c r="K1700" s="104">
        <f>VLOOKUP(J1700,辅助信息!H:I,2,FALSE)</f>
        <v>15884666220</v>
      </c>
      <c r="L1700" s="106" t="str">
        <f>VLOOKUP(B1700,辅助信息!E:J,6,FALSE)</f>
        <v>优先威钢发货,我方卸车,新老国标钢厂不加价可直发，因陕钢多次出现磅差，项目拒绝使用</v>
      </c>
      <c r="M1700" s="76">
        <v>45811</v>
      </c>
      <c r="O1700" s="47">
        <f ca="1" t="shared" si="93"/>
        <v>1</v>
      </c>
      <c r="P1700" s="47">
        <f ca="1" t="shared" si="94"/>
        <v>0</v>
      </c>
      <c r="Q1700" s="48" t="str">
        <f>VLOOKUP(B1700,辅助信息!E:M,9,FALSE)</f>
        <v>ZTWM-CDGS-XS-2024-0030-华西集采-简州大道</v>
      </c>
      <c r="R1700" s="48" t="str">
        <f>_xlfn._xlws.FILTER(辅助信息!D:D,辅助信息!E:E=B1700)</f>
        <v>华西简阳西城嘉苑</v>
      </c>
    </row>
  </sheetData>
  <autoFilter ref="A1:Q1700">
    <filterColumn colId="2">
      <filters>
        <dateGroupItem year="2025" month="6" day="2"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048463:H1048576">
    <cfRule type="expression" dxfId="4" priority="6846">
      <formula>AND(NOT(HasFormula(D1)),D1&lt;&gt;"")</formula>
    </cfRule>
    <cfRule type="expression" dxfId="3" priority="6847">
      <formula>AND(NOT(HasFormula(XFD1048463)),XFD1048463&lt;&gt;"")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H1048462">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56">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D1048456">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E1048456">
    <cfRule type="expression" dxfId="4" priority="6907">
      <formula>AND(NOT(HasFormula(A1565)),A1565&lt;&gt;"")</formula>
    </cfRule>
  </conditionalFormatting>
  <conditionalFormatting sqref="I1564:L1564 I1566:L1588 I1605:L1608 I1610:L1624 I1626:L1628 I1677:L1685 I1701:L1048462">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D1048457:E1048576">
    <cfRule type="expression" dxfId="4" priority="6806">
      <formula>AND(NOT(HasFormula(XFD1)),XFD1&lt;&gt;"")</formula>
    </cfRule>
    <cfRule type="expression" dxfId="3" priority="6807">
      <formula>AND(NOT(HasFormula(XEZ1048457)),XEZ1048457&lt;&gt;"")</formula>
    </cfRule>
  </conditionalFormatting>
  <conditionalFormatting sqref="I1048463:L1048576">
    <cfRule type="expression" dxfId="4" priority="6908">
      <formula>AND(NOT(HasFormula(E1)),E1&lt;&gt;"")</formula>
    </cfRule>
    <cfRule type="expression" dxfId="3" priority="6909">
      <formula>AND(NOT(HasFormula(A1048463)),A1048463&lt;&gt;"")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tabSelected="1" workbookViewId="0">
      <pane xSplit="2" topLeftCell="E1" activePane="topRight" state="frozen"/>
      <selection/>
      <selection pane="topRight" activeCell="K13" sqref="K13"/>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45810</v>
      </c>
      <c r="B2" s="9" t="s">
        <v>421</v>
      </c>
      <c r="C2" s="9" t="str">
        <f>VLOOKUP(D2,辅助信息!A:B,2,FALSE)</f>
        <v>盘螺</v>
      </c>
      <c r="D2" s="9" t="s">
        <v>41</v>
      </c>
    </row>
    <row r="3" spans="1:4">
      <c r="A3" s="12">
        <f ca="1" t="shared" si="0"/>
        <v>45810</v>
      </c>
      <c r="B3" s="9" t="s">
        <v>421</v>
      </c>
      <c r="C3" s="9" t="str">
        <f>VLOOKUP(D3,辅助信息!A:B,2,FALSE)</f>
        <v>螺纹钢</v>
      </c>
      <c r="D3" s="9" t="s">
        <v>27</v>
      </c>
    </row>
    <row r="4" spans="1:4">
      <c r="A4" s="12">
        <f ca="1" t="shared" si="0"/>
        <v>45810</v>
      </c>
      <c r="B4" s="9" t="s">
        <v>421</v>
      </c>
      <c r="C4" s="9" t="str">
        <f>VLOOKUP(D4,辅助信息!A:B,2,FALSE)</f>
        <v>螺纹钢</v>
      </c>
      <c r="D4" s="9" t="s">
        <v>19</v>
      </c>
    </row>
    <row r="5" spans="1:4">
      <c r="A5" s="12">
        <f ca="1" t="shared" si="0"/>
        <v>45810</v>
      </c>
      <c r="B5" s="9" t="s">
        <v>421</v>
      </c>
      <c r="C5" s="9" t="str">
        <f>VLOOKUP(D5,辅助信息!A:B,2,FALSE)</f>
        <v>螺纹钢</v>
      </c>
      <c r="D5" s="9" t="s">
        <v>28</v>
      </c>
    </row>
    <row r="6" spans="1:4">
      <c r="A6" s="12">
        <f ca="1" t="shared" si="0"/>
        <v>45810</v>
      </c>
      <c r="B6" s="9" t="s">
        <v>421</v>
      </c>
      <c r="C6" s="9" t="str">
        <f>VLOOKUP(D6,辅助信息!A:B,2,FALSE)</f>
        <v>螺纹钢</v>
      </c>
      <c r="D6" s="9" t="s">
        <v>52</v>
      </c>
    </row>
    <row r="7" spans="1:4">
      <c r="A7" s="12">
        <f ca="1" t="shared" si="0"/>
        <v>45810</v>
      </c>
      <c r="B7" s="9" t="s">
        <v>421</v>
      </c>
      <c r="C7" s="9" t="str">
        <f>VLOOKUP(D7,辅助信息!A:B,2,FALSE)</f>
        <v>螺纹钢</v>
      </c>
      <c r="D7" s="9" t="s">
        <v>76</v>
      </c>
    </row>
    <row r="8" spans="1:4">
      <c r="A8" s="12">
        <f ca="1" t="shared" si="0"/>
        <v>45810</v>
      </c>
      <c r="B8" s="9" t="s">
        <v>421</v>
      </c>
      <c r="C8" s="9" t="str">
        <f>VLOOKUP(D8,辅助信息!A:B,2,FALSE)</f>
        <v>螺纹钢</v>
      </c>
      <c r="D8" s="9" t="s">
        <v>86</v>
      </c>
    </row>
    <row r="9" spans="1:4">
      <c r="A9" s="12">
        <f ca="1" t="shared" si="0"/>
        <v>45810</v>
      </c>
      <c r="B9" s="9" t="s">
        <v>421</v>
      </c>
      <c r="C9" s="9" t="str">
        <f>VLOOKUP(D9,辅助信息!A:B,2,FALSE)</f>
        <v>螺纹钢</v>
      </c>
      <c r="D9" s="9" t="s">
        <v>82</v>
      </c>
    </row>
    <row r="10" spans="1:4">
      <c r="A10" s="12">
        <f ca="1" t="shared" si="0"/>
        <v>45810</v>
      </c>
      <c r="B10" s="9" t="s">
        <v>421</v>
      </c>
      <c r="C10" s="9" t="str">
        <f>VLOOKUP(D10,辅助信息!A:B,2,FALSE)</f>
        <v>螺纹钢</v>
      </c>
      <c r="D10" s="9" t="s">
        <v>45</v>
      </c>
    </row>
    <row r="11" spans="1:4">
      <c r="A11" s="12">
        <f ca="1" t="shared" si="0"/>
        <v>45810</v>
      </c>
      <c r="B11" s="9" t="s">
        <v>421</v>
      </c>
      <c r="C11" s="9" t="str">
        <f>VLOOKUP(D11,辅助信息!A:B,2,FALSE)</f>
        <v>螺纹钢</v>
      </c>
      <c r="D11" s="9" t="s">
        <v>21</v>
      </c>
    </row>
    <row r="12" ht="18.95" customHeight="1" spans="1:1">
      <c r="A12" s="12">
        <f ca="1" t="shared" si="0"/>
        <v>45810</v>
      </c>
    </row>
    <row r="13" spans="1:4">
      <c r="A13" s="12">
        <f ca="1" t="shared" ref="A13:A26" si="1">TODAY()</f>
        <v>45810</v>
      </c>
      <c r="B13" s="13" t="s">
        <v>422</v>
      </c>
      <c r="C13" s="9" t="str">
        <f>VLOOKUP(D13,辅助信息!A:B,2,FALSE)</f>
        <v>螺纹钢</v>
      </c>
      <c r="D13" s="9" t="s">
        <v>133</v>
      </c>
    </row>
    <row r="14" spans="1:4">
      <c r="A14" s="12">
        <f ca="1" t="shared" si="1"/>
        <v>45810</v>
      </c>
      <c r="B14" s="13" t="s">
        <v>422</v>
      </c>
      <c r="C14" s="9" t="str">
        <f>VLOOKUP(D14,辅助信息!A:B,2,FALSE)</f>
        <v>螺纹钢</v>
      </c>
      <c r="D14" s="9" t="s">
        <v>91</v>
      </c>
    </row>
    <row r="15" spans="1:4">
      <c r="A15" s="12">
        <f ca="1" t="shared" si="1"/>
        <v>45810</v>
      </c>
      <c r="B15" s="13" t="s">
        <v>422</v>
      </c>
      <c r="C15" s="9" t="str">
        <f>VLOOKUP(D15,辅助信息!A:B,2,FALSE)</f>
        <v>螺纹钢</v>
      </c>
      <c r="D15" s="9" t="s">
        <v>77</v>
      </c>
    </row>
    <row r="16" spans="1:4">
      <c r="A16" s="12">
        <f ca="1" t="shared" si="1"/>
        <v>45810</v>
      </c>
      <c r="B16" s="13" t="s">
        <v>422</v>
      </c>
      <c r="C16" s="9" t="str">
        <f>VLOOKUP(D16,辅助信息!A:B,2,FALSE)</f>
        <v>螺纹钢</v>
      </c>
      <c r="D16" s="9" t="s">
        <v>86</v>
      </c>
    </row>
    <row r="17" spans="1:4">
      <c r="A17" s="12">
        <f ca="1" t="shared" si="1"/>
        <v>45810</v>
      </c>
      <c r="B17" s="13" t="s">
        <v>422</v>
      </c>
      <c r="C17" s="9" t="str">
        <f>VLOOKUP(D17,辅助信息!A:B,2,FALSE)</f>
        <v>螺纹钢</v>
      </c>
      <c r="D17" s="9" t="s">
        <v>66</v>
      </c>
    </row>
    <row r="18" spans="1:4">
      <c r="A18" s="12">
        <f ca="1" t="shared" si="1"/>
        <v>45810</v>
      </c>
      <c r="B18" s="13" t="s">
        <v>422</v>
      </c>
      <c r="C18" s="9" t="str">
        <f>VLOOKUP(D18,辅助信息!A:B,2,FALSE)</f>
        <v>螺纹钢</v>
      </c>
      <c r="D18" s="9" t="s">
        <v>82</v>
      </c>
    </row>
    <row r="19" spans="1:4">
      <c r="A19" s="12">
        <f ca="1" t="shared" si="1"/>
        <v>45810</v>
      </c>
      <c r="B19" s="13" t="s">
        <v>422</v>
      </c>
      <c r="C19" s="9" t="str">
        <f>VLOOKUP(D19,辅助信息!A:B,2,FALSE)</f>
        <v>螺纹钢</v>
      </c>
      <c r="D19" s="9" t="s">
        <v>45</v>
      </c>
    </row>
    <row r="20" spans="1:4">
      <c r="A20" s="12">
        <f ca="1" t="shared" si="1"/>
        <v>45810</v>
      </c>
      <c r="B20" s="13" t="s">
        <v>422</v>
      </c>
      <c r="C20" s="9" t="str">
        <f>VLOOKUP(D20,辅助信息!A:B,2,FALSE)</f>
        <v>螺纹钢</v>
      </c>
      <c r="D20" s="9" t="s">
        <v>21</v>
      </c>
    </row>
    <row r="21" spans="1:4">
      <c r="A21" s="12">
        <f ca="1" t="shared" si="1"/>
        <v>45810</v>
      </c>
      <c r="B21" s="13" t="s">
        <v>422</v>
      </c>
      <c r="C21" s="9" t="str">
        <f>VLOOKUP(D21,辅助信息!A:B,2,FALSE)</f>
        <v>螺纹钢</v>
      </c>
      <c r="D21" s="9" t="s">
        <v>58</v>
      </c>
    </row>
    <row r="22" spans="1:4">
      <c r="A22" s="12">
        <f ca="1" t="shared" si="1"/>
        <v>45810</v>
      </c>
      <c r="B22" s="13" t="s">
        <v>422</v>
      </c>
      <c r="C22" s="9" t="str">
        <f>VLOOKUP(D22,辅助信息!A:B,2,FALSE)</f>
        <v>螺纹钢</v>
      </c>
      <c r="D22" s="9" t="s">
        <v>46</v>
      </c>
    </row>
    <row r="23" spans="1:4">
      <c r="A23" s="12">
        <f ca="1" t="shared" si="1"/>
        <v>45810</v>
      </c>
      <c r="B23" s="13" t="s">
        <v>422</v>
      </c>
      <c r="C23" s="9" t="str">
        <f>VLOOKUP(D23,辅助信息!A:B,2,FALSE)</f>
        <v>螺纹钢</v>
      </c>
      <c r="D23" s="9" t="s">
        <v>22</v>
      </c>
    </row>
    <row r="24" spans="1:4">
      <c r="A24" s="12">
        <f ca="1" t="shared" si="1"/>
        <v>45810</v>
      </c>
      <c r="B24" s="13" t="s">
        <v>422</v>
      </c>
      <c r="C24" s="9" t="str">
        <f>VLOOKUP(D24,辅助信息!A:B,2,FALSE)</f>
        <v>螺纹钢</v>
      </c>
      <c r="D24" s="9" t="s">
        <v>298</v>
      </c>
    </row>
    <row r="25" spans="1:4">
      <c r="A25" s="12">
        <f ca="1" t="shared" si="1"/>
        <v>45810</v>
      </c>
      <c r="B25" s="13" t="s">
        <v>422</v>
      </c>
      <c r="C25" s="9" t="str">
        <f>VLOOKUP(D25,辅助信息!A:B,2,FALSE)</f>
        <v>螺纹钢</v>
      </c>
      <c r="D25" s="9" t="s">
        <v>302</v>
      </c>
    </row>
    <row r="26" spans="1:4">
      <c r="A26" s="12">
        <f ca="1" t="shared" si="1"/>
        <v>45810</v>
      </c>
      <c r="B26" s="9" t="s">
        <v>423</v>
      </c>
      <c r="C26" s="9" t="str">
        <f>VLOOKUP(D26,辅助信息!A:B,2,FALSE)</f>
        <v>盘螺</v>
      </c>
      <c r="D26" s="9" t="s">
        <v>49</v>
      </c>
    </row>
    <row r="27" spans="1:4">
      <c r="A27" s="12">
        <f ca="1" t="shared" ref="A27:A36" si="2">TODAY()</f>
        <v>45810</v>
      </c>
      <c r="B27" s="9" t="s">
        <v>423</v>
      </c>
      <c r="C27" s="9" t="str">
        <f>VLOOKUP(D27,辅助信息!A:B,2,FALSE)</f>
        <v>盘螺</v>
      </c>
      <c r="D27" s="9" t="s">
        <v>40</v>
      </c>
    </row>
    <row r="28" spans="1:4">
      <c r="A28" s="12">
        <f ca="1" t="shared" si="2"/>
        <v>45810</v>
      </c>
      <c r="B28" s="9" t="s">
        <v>423</v>
      </c>
      <c r="C28" s="9" t="str">
        <f>VLOOKUP(D28,辅助信息!A:B,2,FALSE)</f>
        <v>盘螺</v>
      </c>
      <c r="D28" s="9" t="s">
        <v>41</v>
      </c>
    </row>
    <row r="29" spans="1:4">
      <c r="A29" s="12">
        <f ca="1" t="shared" si="2"/>
        <v>45810</v>
      </c>
      <c r="B29" s="9" t="s">
        <v>423</v>
      </c>
      <c r="C29" s="9" t="str">
        <f>VLOOKUP(D29,辅助信息!A:B,2,FALSE)</f>
        <v>盘螺</v>
      </c>
      <c r="D29" s="9" t="s">
        <v>26</v>
      </c>
    </row>
    <row r="30" spans="1:4">
      <c r="A30" s="12">
        <f ca="1" t="shared" si="2"/>
        <v>45810</v>
      </c>
      <c r="B30" s="9" t="s">
        <v>423</v>
      </c>
      <c r="C30" s="9" t="str">
        <f>VLOOKUP(D30,辅助信息!A:B,2,FALSE)</f>
        <v>盘螺</v>
      </c>
      <c r="D30" s="9" t="s">
        <v>208</v>
      </c>
    </row>
    <row r="31" spans="1:4">
      <c r="A31" s="12">
        <f ca="1" t="shared" si="2"/>
        <v>45810</v>
      </c>
      <c r="B31" s="9" t="s">
        <v>423</v>
      </c>
      <c r="C31" s="9" t="str">
        <f>VLOOKUP(D31,辅助信息!A:B,2,FALSE)</f>
        <v>螺纹钢</v>
      </c>
      <c r="D31" s="9" t="s">
        <v>27</v>
      </c>
    </row>
    <row r="32" spans="1:4">
      <c r="A32" s="12">
        <f ca="1" t="shared" si="2"/>
        <v>45810</v>
      </c>
      <c r="B32" s="9" t="s">
        <v>423</v>
      </c>
      <c r="C32" s="9" t="str">
        <f>VLOOKUP(D32,辅助信息!A:B,2,FALSE)</f>
        <v>螺纹钢</v>
      </c>
      <c r="D32" s="9" t="s">
        <v>19</v>
      </c>
    </row>
    <row r="33" spans="1:4">
      <c r="A33" s="12">
        <f ca="1" t="shared" si="2"/>
        <v>45810</v>
      </c>
      <c r="B33" s="9" t="s">
        <v>423</v>
      </c>
      <c r="C33" s="9" t="str">
        <f>VLOOKUP(D33,辅助信息!A:B,2,FALSE)</f>
        <v>螺纹钢</v>
      </c>
      <c r="D33" s="9" t="s">
        <v>32</v>
      </c>
    </row>
    <row r="34" spans="1:4">
      <c r="A34" s="12">
        <f ca="1" t="shared" si="2"/>
        <v>45810</v>
      </c>
      <c r="B34" s="9" t="s">
        <v>423</v>
      </c>
      <c r="C34" s="9" t="str">
        <f>VLOOKUP(D34,辅助信息!A:B,2,FALSE)</f>
        <v>螺纹钢</v>
      </c>
      <c r="D34" s="9" t="s">
        <v>33</v>
      </c>
    </row>
    <row r="35" spans="1:4">
      <c r="A35" s="12">
        <f ca="1" t="shared" si="2"/>
        <v>45810</v>
      </c>
      <c r="B35" s="9" t="s">
        <v>423</v>
      </c>
      <c r="C35" s="9" t="str">
        <f>VLOOKUP(D35,辅助信息!A:B,2,FALSE)</f>
        <v>螺纹钢</v>
      </c>
      <c r="D35" s="9" t="s">
        <v>28</v>
      </c>
    </row>
    <row r="36" spans="1:4">
      <c r="A36" s="12">
        <f ca="1" t="shared" si="2"/>
        <v>45810</v>
      </c>
      <c r="B36" s="9" t="s">
        <v>423</v>
      </c>
      <c r="C36" s="9" t="str">
        <f>VLOOKUP(D36,辅助信息!A:B,2,FALSE)</f>
        <v>螺纹钢</v>
      </c>
      <c r="D36" s="9" t="s">
        <v>18</v>
      </c>
    </row>
    <row r="37" spans="1:4">
      <c r="A37" s="12">
        <f ca="1" t="shared" ref="A37:A46" si="3">TODAY()</f>
        <v>45810</v>
      </c>
      <c r="B37" s="9" t="s">
        <v>423</v>
      </c>
      <c r="C37" s="9" t="str">
        <f>VLOOKUP(D37,辅助信息!A:B,2,FALSE)</f>
        <v>螺纹钢</v>
      </c>
      <c r="D37" s="9" t="s">
        <v>65</v>
      </c>
    </row>
    <row r="38" spans="1:4">
      <c r="A38" s="12">
        <f ca="1" t="shared" si="3"/>
        <v>45810</v>
      </c>
      <c r="B38" s="9" t="s">
        <v>423</v>
      </c>
      <c r="C38" s="9" t="str">
        <f>VLOOKUP(D38,辅助信息!A:B,2,FALSE)</f>
        <v>螺纹钢</v>
      </c>
      <c r="D38" s="9" t="s">
        <v>52</v>
      </c>
    </row>
    <row r="39" spans="1:4">
      <c r="A39" s="12">
        <f ca="1" t="shared" si="3"/>
        <v>45810</v>
      </c>
      <c r="B39" s="9" t="s">
        <v>423</v>
      </c>
      <c r="C39" s="9" t="str">
        <f>VLOOKUP(D39,辅助信息!A:B,2,FALSE)</f>
        <v>螺纹钢</v>
      </c>
      <c r="D39" s="9" t="s">
        <v>111</v>
      </c>
    </row>
    <row r="40" spans="1:4">
      <c r="A40" s="12">
        <f ca="1" t="shared" si="3"/>
        <v>45810</v>
      </c>
      <c r="B40" s="9" t="s">
        <v>423</v>
      </c>
      <c r="C40" s="9" t="str">
        <f>VLOOKUP(D40,辅助信息!A:B,2,FALSE)</f>
        <v>螺纹钢</v>
      </c>
      <c r="D40" s="9" t="s">
        <v>76</v>
      </c>
    </row>
    <row r="41" spans="1:4">
      <c r="A41" s="12">
        <f ca="1" t="shared" si="3"/>
        <v>45810</v>
      </c>
      <c r="B41" s="9" t="s">
        <v>423</v>
      </c>
      <c r="C41" s="9" t="str">
        <f>VLOOKUP(D41,辅助信息!A:B,2,FALSE)</f>
        <v>螺纹钢</v>
      </c>
      <c r="D41" s="9" t="s">
        <v>90</v>
      </c>
    </row>
    <row r="42" spans="1:4">
      <c r="A42" s="12">
        <f ca="1" t="shared" si="3"/>
        <v>45810</v>
      </c>
      <c r="B42" s="9" t="s">
        <v>423</v>
      </c>
      <c r="C42" s="9" t="str">
        <f>VLOOKUP(D42,辅助信息!A:B,2,FALSE)</f>
        <v>螺纹钢</v>
      </c>
      <c r="D42" s="9" t="s">
        <v>130</v>
      </c>
    </row>
    <row r="43" spans="1:4">
      <c r="A43" s="12">
        <f ca="1" t="shared" si="3"/>
        <v>45810</v>
      </c>
      <c r="B43" s="9" t="s">
        <v>423</v>
      </c>
      <c r="C43" s="9" t="str">
        <f>VLOOKUP(D43,辅助信息!A:B,2,FALSE)</f>
        <v>螺纹钢</v>
      </c>
      <c r="D43" s="9" t="s">
        <v>133</v>
      </c>
    </row>
    <row r="44" spans="1:4">
      <c r="A44" s="12">
        <f ca="1" t="shared" si="3"/>
        <v>45810</v>
      </c>
      <c r="B44" s="9" t="s">
        <v>423</v>
      </c>
      <c r="C44" s="9" t="str">
        <f>VLOOKUP(D44,辅助信息!A:B,2,FALSE)</f>
        <v>螺纹钢</v>
      </c>
      <c r="D44" s="9" t="s">
        <v>91</v>
      </c>
    </row>
    <row r="45" spans="1:4">
      <c r="A45" s="12">
        <f ca="1" t="shared" si="3"/>
        <v>45810</v>
      </c>
      <c r="B45" s="9" t="s">
        <v>423</v>
      </c>
      <c r="C45" s="9" t="str">
        <f>VLOOKUP(D45,辅助信息!A:B,2,FALSE)</f>
        <v>螺纹钢</v>
      </c>
      <c r="D45" s="9" t="s">
        <v>77</v>
      </c>
    </row>
    <row r="46" spans="1:4">
      <c r="A46" s="12">
        <f ca="1" t="shared" si="3"/>
        <v>45810</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3385" activePane="bottomLeft" state="frozen"/>
      <selection/>
      <selection pane="bottomLeft" activeCell="G3431" sqref="G343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湖北商贸</v>
      </c>
      <c r="B3441" s="2" t="str">
        <f>'[1]2025年已发货'!B:B</f>
        <v>盘螺</v>
      </c>
      <c r="C3441" s="2" t="str">
        <f>'[1]2025年已发货'!C:C</f>
        <v>HRB400E Φ12</v>
      </c>
      <c r="D3441" s="2" t="str">
        <f>'[1]2025年已发货'!D:D</f>
        <v>吨</v>
      </c>
      <c r="E3441" s="2">
        <f>'[1]2025年已发货'!E:E</f>
        <v>35</v>
      </c>
      <c r="F3441" s="4">
        <f>'[1]2025年已发货'!F:F</f>
        <v>45803</v>
      </c>
      <c r="G3441" s="2" t="str">
        <f>'[1]2025年已发货'!G:G</f>
        <v>（中铁广州局-资乐高速5标）四川省乐山市井研县希望大道116号</v>
      </c>
      <c r="H3441" s="2" t="str">
        <f>'[1]2025年已发货'!H:H</f>
        <v>廖俊杰</v>
      </c>
      <c r="I3441" s="2">
        <f>'[1]2025年已发货'!I:I</f>
        <v>15775100965</v>
      </c>
      <c r="J3441" s="2" vm="1" t="e">
        <f>_xlfn._xlws.FILTER(辅助信息!D:D,辅助信息!G:G=G3441)</f>
        <v>#VALUE!</v>
      </c>
    </row>
    <row r="3442" hidden="1" spans="1:10">
      <c r="A3442" s="2" t="str">
        <f>'[1]2025年已发货'!A:A</f>
        <v>湖北商贸</v>
      </c>
      <c r="B3442" s="2" t="str">
        <f>'[1]2025年已发货'!B:B</f>
        <v>螺纹钢</v>
      </c>
      <c r="C3442" s="2" t="str">
        <f>'[1]2025年已发货'!C:C</f>
        <v>HRB400E Φ16 12m</v>
      </c>
      <c r="D3442" s="2" t="str">
        <f>'[1]2025年已发货'!D:D</f>
        <v>吨</v>
      </c>
      <c r="E3442" s="2">
        <f>'[1]2025年已发货'!E:E</f>
        <v>35</v>
      </c>
      <c r="F3442" s="4">
        <f>'[1]2025年已发货'!F:F</f>
        <v>45803</v>
      </c>
      <c r="G3442" s="2" t="str">
        <f>'[1]2025年已发货'!G:G</f>
        <v>（中铁广州局-资乐高速5标）四川省乐山市井研县希望大道116号</v>
      </c>
      <c r="H3442" s="2" t="str">
        <f>'[1]2025年已发货'!H:H</f>
        <v>廖俊杰</v>
      </c>
      <c r="I3442" s="2">
        <f>'[1]2025年已发货'!I:I</f>
        <v>15775100965</v>
      </c>
      <c r="J3442" s="2" vm="1" t="e">
        <f>_xlfn._xlws.FILTER(辅助信息!D:D,辅助信息!G:G=G3442)</f>
        <v>#VALUE!</v>
      </c>
    </row>
    <row r="3443" hidden="1" spans="1:10">
      <c r="A3443" s="2" t="str">
        <f>'[1]2025年已发货'!A:A</f>
        <v>湖北商贸</v>
      </c>
      <c r="B3443" s="2" t="str">
        <f>'[1]2025年已发货'!B:B</f>
        <v>螺纹钢</v>
      </c>
      <c r="C3443" s="2" t="str">
        <f>'[1]2025年已发货'!C:C</f>
        <v>HRB400E Φ22 12m</v>
      </c>
      <c r="D3443" s="2" t="str">
        <f>'[1]2025年已发货'!D:D</f>
        <v>吨</v>
      </c>
      <c r="E3443" s="2">
        <f>'[1]2025年已发货'!E:E</f>
        <v>35</v>
      </c>
      <c r="F3443" s="4">
        <f>'[1]2025年已发货'!F:F</f>
        <v>45803</v>
      </c>
      <c r="G3443" s="2" t="str">
        <f>'[1]2025年已发货'!G:G</f>
        <v>（中铁广州局-资乐高速5标）四川省乐山市井研县希望大道116号</v>
      </c>
      <c r="H3443" s="2" t="str">
        <f>'[1]2025年已发货'!H:H</f>
        <v>廖俊杰</v>
      </c>
      <c r="I3443" s="2">
        <f>'[1]2025年已发货'!I:I</f>
        <v>15775100965</v>
      </c>
      <c r="J3443" s="2" vm="1" t="e">
        <f>_xlfn._xlws.FILTER(辅助信息!D:D,辅助信息!G:G=G3443)</f>
        <v>#VALUE!</v>
      </c>
    </row>
    <row r="3444" hidden="1" spans="1:10">
      <c r="A3444" s="2" t="str">
        <f>'[1]2025年已发货'!A:A</f>
        <v>湖北商贸</v>
      </c>
      <c r="B3444" s="2" t="str">
        <f>'[1]2025年已发货'!B:B</f>
        <v>螺纹钢</v>
      </c>
      <c r="C3444" s="2" t="str">
        <f>'[1]2025年已发货'!C:C</f>
        <v>HRB400E Φ25 12m</v>
      </c>
      <c r="D3444" s="2" t="str">
        <f>'[1]2025年已发货'!D:D</f>
        <v>吨</v>
      </c>
      <c r="E3444" s="2">
        <f>'[1]2025年已发货'!E:E</f>
        <v>35</v>
      </c>
      <c r="F3444" s="4">
        <f>'[1]2025年已发货'!F:F</f>
        <v>45803</v>
      </c>
      <c r="G3444" s="2" t="str">
        <f>'[1]2025年已发货'!G:G</f>
        <v>（中铁广州局-资乐高速5标）四川省乐山市井研县希望大道116号</v>
      </c>
      <c r="H3444" s="2" t="str">
        <f>'[1]2025年已发货'!H:H</f>
        <v>廖俊杰</v>
      </c>
      <c r="I3444" s="2">
        <f>'[1]2025年已发货'!I:I</f>
        <v>15775100965</v>
      </c>
      <c r="J3444" s="2" vm="1" t="e">
        <f>_xlfn._xlws.FILTER(辅助信息!D:D,辅助信息!G:G=G3444)</f>
        <v>#VALUE!</v>
      </c>
    </row>
    <row r="3445" hidden="1" spans="1:10">
      <c r="A3445" s="2" t="str">
        <f>'[1]2025年已发货'!A:A</f>
        <v>湖北商贸</v>
      </c>
      <c r="B3445" s="2" t="str">
        <f>'[1]2025年已发货'!B:B</f>
        <v>螺纹钢</v>
      </c>
      <c r="C3445" s="2" t="str">
        <f>'[1]2025年已发货'!C:C</f>
        <v>HRB400E Φ28 12m</v>
      </c>
      <c r="D3445" s="2" t="str">
        <f>'[1]2025年已发货'!D:D</f>
        <v>吨</v>
      </c>
      <c r="E3445" s="2">
        <f>'[1]2025年已发货'!E:E</f>
        <v>35</v>
      </c>
      <c r="F3445" s="4">
        <f>'[1]2025年已发货'!F:F</f>
        <v>45803</v>
      </c>
      <c r="G3445" s="2" t="str">
        <f>'[1]2025年已发货'!G:G</f>
        <v>（中铁广州局-资乐高速5标）四川省乐山市井研县希望大道116号</v>
      </c>
      <c r="H3445" s="2" t="str">
        <f>'[1]2025年已发货'!H:H</f>
        <v>廖俊杰</v>
      </c>
      <c r="I3445" s="2">
        <f>'[1]2025年已发货'!I:I</f>
        <v>15775100965</v>
      </c>
      <c r="J3445" s="2" vm="1" t="e">
        <f>_xlfn._xlws.FILTER(辅助信息!D:D,辅助信息!G:G=G3445)</f>
        <v>#VALUE!</v>
      </c>
    </row>
    <row r="3446" hidden="1" spans="1:10">
      <c r="A3446" s="2" t="str">
        <f>'[1]2025年已发货'!A:A</f>
        <v>湖北商贸</v>
      </c>
      <c r="B3446" s="2" t="str">
        <f>'[1]2025年已发货'!B:B</f>
        <v>螺纹钢</v>
      </c>
      <c r="C3446" s="2" t="str">
        <f>'[1]2025年已发货'!C:C</f>
        <v>HRB500E Φ25 9m</v>
      </c>
      <c r="D3446" s="2" t="str">
        <f>'[1]2025年已发货'!D:D</f>
        <v>吨</v>
      </c>
      <c r="E3446" s="2">
        <f>'[1]2025年已发货'!E:E</f>
        <v>35</v>
      </c>
      <c r="F3446" s="4">
        <f>'[1]2025年已发货'!F:F</f>
        <v>45803</v>
      </c>
      <c r="G3446" s="2" t="str">
        <f>'[1]2025年已发货'!G:G</f>
        <v>（中铁十局-资乐高速4标）四川省眉山市仁寿县彰加镇促进村中铁十局2#钢筋厂</v>
      </c>
      <c r="H3446" s="2" t="str">
        <f>'[1]2025年已发货'!H:H</f>
        <v>杨飞</v>
      </c>
      <c r="I3446" s="2">
        <f>'[1]2025年已发货'!I:I</f>
        <v>15667998777</v>
      </c>
      <c r="J3446" s="2" vm="1" t="e">
        <f>_xlfn._xlws.FILTER(辅助信息!D:D,辅助信息!G:G=G3446)</f>
        <v>#VALUE!</v>
      </c>
    </row>
    <row r="3447" hidden="1" spans="1:10">
      <c r="A3447" s="2" t="str">
        <f>'[1]2025年已发货'!A:A</f>
        <v>湖北商贸</v>
      </c>
      <c r="B3447" s="2" t="str">
        <f>'[1]2025年已发货'!B:B</f>
        <v>螺纹钢</v>
      </c>
      <c r="C3447" s="2" t="str">
        <f>'[1]2025年已发货'!C:C</f>
        <v>HRB400E Φ14 12m</v>
      </c>
      <c r="D3447" s="2" t="str">
        <f>'[1]2025年已发货'!D:D</f>
        <v>吨</v>
      </c>
      <c r="E3447" s="2">
        <f>'[1]2025年已发货'!E:E</f>
        <v>35</v>
      </c>
      <c r="F3447" s="4">
        <f>'[1]2025年已发货'!F:F</f>
        <v>45803</v>
      </c>
      <c r="G3447" s="2" t="str">
        <f>'[1]2025年已发货'!G:G</f>
        <v>（中铁十局-资乐高速4标）四川省眉山市仁寿县彰加镇促进村中铁十局资乐高速1#钢筋场</v>
      </c>
      <c r="H3447" s="2" t="str">
        <f>'[1]2025年已发货'!H:H</f>
        <v>杨飞</v>
      </c>
      <c r="I3447" s="2">
        <f>'[1]2025年已发货'!I:I</f>
        <v>15667998777</v>
      </c>
      <c r="J3447" s="2" vm="1" t="e">
        <f>_xlfn._xlws.FILTER(辅助信息!D:D,辅助信息!G:G=G3447)</f>
        <v>#VALUE!</v>
      </c>
    </row>
    <row r="3448" hidden="1" spans="1:10">
      <c r="A3448" s="2" t="str">
        <f>'[1]2025年已发货'!A:A</f>
        <v>德胜</v>
      </c>
      <c r="B3448" s="2" t="str">
        <f>'[1]2025年已发货'!B:B</f>
        <v>螺纹钢</v>
      </c>
      <c r="C3448" s="2" t="str">
        <f>'[1]2025年已发货'!C:C</f>
        <v>HRB400EФ12*9mm</v>
      </c>
      <c r="D3448" s="2" t="str">
        <f>'[1]2025年已发货'!D:D</f>
        <v>吨</v>
      </c>
      <c r="E3448" s="2">
        <f>'[1]2025年已发货'!E:E</f>
        <v>35</v>
      </c>
      <c r="F3448" s="4">
        <f>'[1]2025年已发货'!F:F</f>
        <v>45803</v>
      </c>
      <c r="G3448" s="2" t="str">
        <f>'[1]2025年已发货'!G:G</f>
        <v>（中核中原-温江北林医养综合体项目）四川省成都市温江区万春大道第三人民医院东</v>
      </c>
      <c r="H3448" s="2" t="str">
        <f>'[1]2025年已发货'!H:H</f>
        <v>蔡杰</v>
      </c>
      <c r="I3448" s="2">
        <f>'[1]2025年已发货'!I:I</f>
        <v>18875129329</v>
      </c>
      <c r="J3448" s="2" vm="1" t="e">
        <f>_xlfn._xlws.FILTER(辅助信息!D:D,辅助信息!G:G=G3448)</f>
        <v>#VALUE!</v>
      </c>
    </row>
    <row r="3449" hidden="1" spans="1:10">
      <c r="A3449" s="2" t="str">
        <f>'[1]2025年已发货'!A:A</f>
        <v>德胜</v>
      </c>
      <c r="B3449" s="2" t="str">
        <f>'[1]2025年已发货'!B:B</f>
        <v>螺纹钢</v>
      </c>
      <c r="C3449" s="2" t="str">
        <f>'[1]2025年已发货'!C:C</f>
        <v>HRB500EФ25*12mm</v>
      </c>
      <c r="D3449" s="2" t="str">
        <f>'[1]2025年已发货'!D:D</f>
        <v>吨</v>
      </c>
      <c r="E3449" s="2">
        <f>'[1]2025年已发货'!E:E</f>
        <v>25</v>
      </c>
      <c r="F3449" s="4">
        <f>'[1]2025年已发货'!F:F</f>
        <v>45803</v>
      </c>
      <c r="G3449" s="2" t="str">
        <f>'[1]2025年已发货'!G:G</f>
        <v>（中核中原-温江北林医养综合体项目）四川省成都市温江区万春大道第三人民医院东</v>
      </c>
      <c r="H3449" s="2" t="str">
        <f>'[1]2025年已发货'!H:H</f>
        <v>蔡杰</v>
      </c>
      <c r="I3449" s="2">
        <f>'[1]2025年已发货'!I:I</f>
        <v>18875129329</v>
      </c>
      <c r="J3449" s="2" vm="1" t="e">
        <f>_xlfn._xlws.FILTER(辅助信息!D:D,辅助信息!G:G=G3449)</f>
        <v>#VALUE!</v>
      </c>
    </row>
    <row r="3450" hidden="1" spans="1:10">
      <c r="A3450" s="2" t="str">
        <f>'[1]2025年已发货'!A:A</f>
        <v>德胜</v>
      </c>
      <c r="B3450" s="2" t="str">
        <f>'[1]2025年已发货'!B:B</f>
        <v>螺纹钢</v>
      </c>
      <c r="C3450" s="2" t="str">
        <f>'[1]2025年已发货'!C:C</f>
        <v>HRB500EФ28*12mm</v>
      </c>
      <c r="D3450" s="2" t="str">
        <f>'[1]2025年已发货'!D:D</f>
        <v>吨</v>
      </c>
      <c r="E3450" s="2">
        <f>'[1]2025年已发货'!E:E</f>
        <v>10</v>
      </c>
      <c r="F3450" s="4">
        <f>'[1]2025年已发货'!F:F</f>
        <v>45803</v>
      </c>
      <c r="G3450" s="2" t="str">
        <f>'[1]2025年已发货'!G:G</f>
        <v>（中核中原-温江北林医养综合体项目）四川省成都市温江区万春大道第三人民医院东</v>
      </c>
      <c r="H3450" s="2" t="str">
        <f>'[1]2025年已发货'!H:H</f>
        <v>蔡杰</v>
      </c>
      <c r="I3450" s="2">
        <f>'[1]2025年已发货'!I:I</f>
        <v>18875129329</v>
      </c>
      <c r="J3450" s="2" vm="1" t="e">
        <f>_xlfn._xlws.FILTER(辅助信息!D:D,辅助信息!G:G=G3450)</f>
        <v>#VALUE!</v>
      </c>
    </row>
    <row r="3451" spans="1:10">
      <c r="A3451" s="2" t="str">
        <f>'[1]2025年已发货'!A:A</f>
        <v>德胜</v>
      </c>
      <c r="B3451" s="2" t="str">
        <f>'[1]2025年已发货'!B:B</f>
        <v>螺纹钢</v>
      </c>
      <c r="C3451" s="2" t="str">
        <f>'[1]2025年已发货'!C:C</f>
        <v>HRB400E Φ12 9m</v>
      </c>
      <c r="D3451" s="2" t="str">
        <f>'[1]2025年已发货'!D:D</f>
        <v>吨</v>
      </c>
      <c r="E3451" s="2">
        <f>'[1]2025年已发货'!E:E</f>
        <v>3</v>
      </c>
      <c r="F3451" s="4">
        <f>'[1]2025年已发货'!F:F</f>
        <v>45803</v>
      </c>
      <c r="G3451" s="2" t="str">
        <f>'[1]2025年已发货'!G:G</f>
        <v>(五冶钢构医学科学产业园建设项目房建一部-四标（3-7）)四川省南充市顺庆区搬罾街道学府大道二段</v>
      </c>
      <c r="H3451" s="2" t="str">
        <f>'[1]2025年已发货'!H:H</f>
        <v>胡泽宇</v>
      </c>
      <c r="I3451" s="2">
        <f>'[1]2025年已发货'!I:I</f>
        <v>18141337338</v>
      </c>
      <c r="J3451" s="2" t="str">
        <f>_xlfn._xlws.FILTER(辅助信息!D:D,辅助信息!G:G=G3451)</f>
        <v>五冶钢构南充医学科学产业园建设项目</v>
      </c>
    </row>
    <row r="3452" spans="1:10">
      <c r="A3452" s="2" t="str">
        <f>'[1]2025年已发货'!A:A</f>
        <v>德胜</v>
      </c>
      <c r="B3452" s="2" t="str">
        <f>'[1]2025年已发货'!B:B</f>
        <v>螺纹钢</v>
      </c>
      <c r="C3452" s="2" t="str">
        <f>'[1]2025年已发货'!C:C</f>
        <v>HRB400E Φ14 9m</v>
      </c>
      <c r="D3452" s="2" t="str">
        <f>'[1]2025年已发货'!D:D</f>
        <v>吨</v>
      </c>
      <c r="E3452" s="2">
        <f>'[1]2025年已发货'!E:E</f>
        <v>30</v>
      </c>
      <c r="F3452" s="4">
        <f>'[1]2025年已发货'!F:F</f>
        <v>45803</v>
      </c>
      <c r="G3452" s="2" t="str">
        <f>'[1]2025年已发货'!G:G</f>
        <v>(五冶钢构医学科学产业园建设项目房建一部-四标（3-7）)四川省南充市顺庆区搬罾街道学府大道二段</v>
      </c>
      <c r="H3452" s="2" t="str">
        <f>'[1]2025年已发货'!H:H</f>
        <v>胡泽宇</v>
      </c>
      <c r="I3452" s="2">
        <f>'[1]2025年已发货'!I:I</f>
        <v>18141337338</v>
      </c>
      <c r="J3452" s="2" t="str">
        <f>_xlfn._xlws.FILTER(辅助信息!D:D,辅助信息!G:G=G3452)</f>
        <v>五冶钢构南充医学科学产业园建设项目</v>
      </c>
    </row>
    <row r="3453" spans="1:10">
      <c r="A3453" s="2" t="str">
        <f>'[1]2025年已发货'!A:A</f>
        <v>德胜</v>
      </c>
      <c r="B3453" s="2" t="str">
        <f>'[1]2025年已发货'!B:B</f>
        <v>螺纹钢</v>
      </c>
      <c r="C3453" s="2" t="str">
        <f>'[1]2025年已发货'!C:C</f>
        <v>HRB400E Φ16 9m</v>
      </c>
      <c r="D3453" s="2" t="str">
        <f>'[1]2025年已发货'!D:D</f>
        <v>吨</v>
      </c>
      <c r="E3453" s="2">
        <f>'[1]2025年已发货'!E:E</f>
        <v>3</v>
      </c>
      <c r="F3453" s="4">
        <f>'[1]2025年已发货'!F:F</f>
        <v>45803</v>
      </c>
      <c r="G3453" s="2" t="str">
        <f>'[1]2025年已发货'!G:G</f>
        <v>(五冶钢构医学科学产业园建设项目房建一部-四标（3-7）)四川省南充市顺庆区搬罾街道学府大道二段</v>
      </c>
      <c r="H3453" s="2" t="str">
        <f>'[1]2025年已发货'!H:H</f>
        <v>胡泽宇</v>
      </c>
      <c r="I3453" s="2">
        <f>'[1]2025年已发货'!I:I</f>
        <v>18141337338</v>
      </c>
      <c r="J3453" s="2" t="str">
        <f>_xlfn._xlws.FILTER(辅助信息!D:D,辅助信息!G:G=G3453)</f>
        <v>五冶钢构南充医学科学产业园建设项目</v>
      </c>
    </row>
    <row r="3454" hidden="1" spans="1:10">
      <c r="A3454" s="2" t="str">
        <f>'[1]2025年已发货'!A:A</f>
        <v>海南海控</v>
      </c>
      <c r="B3454" s="2" t="str">
        <f>'[1]2025年已发货'!B:B</f>
        <v>螺纹钢</v>
      </c>
      <c r="C3454" s="2" t="str">
        <f>'[1]2025年已发货'!C:C</f>
        <v>HRB400EФ22*9m</v>
      </c>
      <c r="D3454" s="2" t="str">
        <f>'[1]2025年已发货'!D:D</f>
        <v>吨</v>
      </c>
      <c r="E3454" s="2">
        <f>'[1]2025年已发货'!E:E</f>
        <v>70</v>
      </c>
      <c r="F3454" s="4">
        <f>'[1]2025年已发货'!F:F</f>
        <v>45803</v>
      </c>
      <c r="G3454" s="2" t="str">
        <f>'[1]2025年已发货'!G:G</f>
        <v>（中铁一局四公司康新高速TJ1-1标贡不卡隧道）四川省甘孜州康定市折多塘村车管所旁</v>
      </c>
      <c r="H3454" s="2" t="str">
        <f>'[1]2025年已发货'!H:H</f>
        <v>李彰</v>
      </c>
      <c r="I3454" s="2">
        <f>'[1]2025年已发货'!I:I</f>
        <v>18523285235</v>
      </c>
      <c r="J3454" s="2" vm="1" t="e">
        <f>_xlfn._xlws.FILTER(辅助信息!D:D,辅助信息!G:G=G3454)</f>
        <v>#VALUE!</v>
      </c>
    </row>
    <row r="3455" hidden="1" spans="1:10">
      <c r="A3455" s="2" t="str">
        <f>'[1]2025年已发货'!A:A</f>
        <v>海南海控</v>
      </c>
      <c r="B3455" s="2" t="str">
        <f>'[1]2025年已发货'!B:B</f>
        <v>螺纹钢</v>
      </c>
      <c r="C3455" s="2" t="str">
        <f>'[1]2025年已发货'!C:C</f>
        <v>HRB400EФ22*9m</v>
      </c>
      <c r="D3455" s="2" t="str">
        <f>'[1]2025年已发货'!D:D</f>
        <v>吨</v>
      </c>
      <c r="E3455" s="2">
        <f>'[1]2025年已发货'!E:E</f>
        <v>70</v>
      </c>
      <c r="F3455" s="4">
        <f>'[1]2025年已发货'!F:F</f>
        <v>45803</v>
      </c>
      <c r="G3455" s="2" t="str">
        <f>'[1]2025年已发货'!G:G</f>
        <v>（中铁一局四公司康新高速TJ1-1标康定隧道）四川省甘孜州康定市榆林街道甘孜州博物馆旁</v>
      </c>
      <c r="H3455" s="2" t="str">
        <f>'[1]2025年已发货'!H:H</f>
        <v>王永强</v>
      </c>
      <c r="I3455" s="2">
        <f>'[1]2025年已发货'!I:I</f>
        <v>15929204416</v>
      </c>
      <c r="J3455" s="2" vm="1" t="e">
        <f>_xlfn._xlws.FILTER(辅助信息!D:D,辅助信息!G:G=G3455)</f>
        <v>#VALUE!</v>
      </c>
    </row>
    <row r="3456" spans="1:10">
      <c r="A3456" s="7" t="str">
        <f>'[1]2025年已发货'!A:A</f>
        <v>晋邦</v>
      </c>
      <c r="B3456" s="7" t="str">
        <f>'[1]2025年已发货'!B:B</f>
        <v>盘螺</v>
      </c>
      <c r="C3456" s="7" t="str">
        <f>'[1]2025年已发货'!C:C</f>
        <v>HRB400E Φ6</v>
      </c>
      <c r="D3456" s="7" t="str">
        <f>'[1]2025年已发货'!D:D</f>
        <v>吨</v>
      </c>
      <c r="E3456" s="7">
        <f>'[1]2025年已发货'!E:E</f>
        <v>12</v>
      </c>
      <c r="F3456" s="4">
        <f>'[1]2025年已发货'!F:F</f>
        <v>45803</v>
      </c>
      <c r="G3456" s="2" t="str">
        <f>'[1]2025年已发货'!G:G</f>
        <v>（商投建工达州中医药科技园-4工区-7号楼）达州市通川区达州中医药职业学院犀牛大道北段</v>
      </c>
      <c r="H3456" s="2" t="str">
        <f>'[1]2025年已发货'!H:H</f>
        <v>张扬</v>
      </c>
      <c r="I3456" s="2">
        <f>'[1]2025年已发货'!I:I</f>
        <v>18381904567</v>
      </c>
      <c r="J3456" s="2" t="str">
        <f>_xlfn._xlws.FILTER(辅助信息!D:D,辅助信息!G:G=G3456)</f>
        <v>商投建工达州中医药科技园</v>
      </c>
    </row>
    <row r="3457" spans="1:10">
      <c r="A3457" s="7" t="str">
        <f>'[1]2025年已发货'!A:A</f>
        <v>晋邦</v>
      </c>
      <c r="B3457" s="7" t="str">
        <f>'[1]2025年已发货'!B:B</f>
        <v>盘螺</v>
      </c>
      <c r="C3457" s="7" t="str">
        <f>'[1]2025年已发货'!C:C</f>
        <v>HRB400E Φ8</v>
      </c>
      <c r="D3457" s="7" t="str">
        <f>'[1]2025年已发货'!D:D</f>
        <v>吨</v>
      </c>
      <c r="E3457" s="7">
        <f>'[1]2025年已发货'!E:E</f>
        <v>24</v>
      </c>
      <c r="F3457" s="4">
        <f>'[1]2025年已发货'!F:F</f>
        <v>45803</v>
      </c>
      <c r="G3457" s="2" t="str">
        <f>'[1]2025年已发货'!G:G</f>
        <v>（商投建工达州中医药科技园-4工区-7号楼）达州市通川区达州中医药职业学院犀牛大道北段</v>
      </c>
      <c r="H3457" s="2" t="str">
        <f>'[1]2025年已发货'!H:H</f>
        <v>张扬</v>
      </c>
      <c r="I3457" s="2">
        <f>'[1]2025年已发货'!I:I</f>
        <v>18381904567</v>
      </c>
      <c r="J3457" s="2" t="str">
        <f>_xlfn._xlws.FILTER(辅助信息!D:D,辅助信息!G:G=G3457)</f>
        <v>商投建工达州中医药科技园</v>
      </c>
    </row>
    <row r="3458" spans="1:10">
      <c r="A3458" s="2" t="str">
        <f>'[1]2025年已发货'!A:A</f>
        <v>晋邦</v>
      </c>
      <c r="B3458" s="2" t="str">
        <f>'[1]2025年已发货'!B:B</f>
        <v>螺纹钢</v>
      </c>
      <c r="C3458" s="2" t="str">
        <f>'[1]2025年已发货'!C:C</f>
        <v>HRB500E Φ12</v>
      </c>
      <c r="D3458" s="2" t="str">
        <f>'[1]2025年已发货'!D:D</f>
        <v>吨</v>
      </c>
      <c r="E3458" s="2">
        <f>'[1]2025年已发货'!E:E</f>
        <v>9</v>
      </c>
      <c r="F3458" s="4">
        <f>'[1]2025年已发货'!F:F</f>
        <v>45803</v>
      </c>
      <c r="G3458" s="2" t="str">
        <f>'[1]2025年已发货'!G:G</f>
        <v>（商投建工达州中医药科技园-3工区）达州市通川区达州中医药职业学院犀牛大道北段</v>
      </c>
      <c r="H3458" s="2" t="str">
        <f>'[1]2025年已发货'!H:H</f>
        <v>程黄刚</v>
      </c>
      <c r="I3458" s="2">
        <f>'[1]2025年已发货'!I:I</f>
        <v>15108211617</v>
      </c>
      <c r="J3458" s="2" t="str">
        <f>_xlfn._xlws.FILTER(辅助信息!D:D,辅助信息!G:G=G3458)</f>
        <v>商投建工达州中医药科技园</v>
      </c>
    </row>
    <row r="3459" spans="1:10">
      <c r="A3459" s="2" t="str">
        <f>'[1]2025年已发货'!A:A</f>
        <v>晋邦</v>
      </c>
      <c r="B3459" s="2" t="str">
        <f>'[1]2025年已发货'!B:B</f>
        <v>螺纹钢</v>
      </c>
      <c r="C3459" s="2" t="str">
        <f>'[1]2025年已发货'!C:C</f>
        <v>HRB500E Φ14</v>
      </c>
      <c r="D3459" s="2" t="str">
        <f>'[1]2025年已发货'!D:D</f>
        <v>吨</v>
      </c>
      <c r="E3459" s="2">
        <f>'[1]2025年已发货'!E:E</f>
        <v>6</v>
      </c>
      <c r="F3459" s="4">
        <f>'[1]2025年已发货'!F:F</f>
        <v>45803</v>
      </c>
      <c r="G3459" s="2" t="str">
        <f>'[1]2025年已发货'!G:G</f>
        <v>（商投建工达州中医药科技园-3工区）达州市通川区达州中医药职业学院犀牛大道北段</v>
      </c>
      <c r="H3459" s="2" t="str">
        <f>'[1]2025年已发货'!H:H</f>
        <v>程黄刚</v>
      </c>
      <c r="I3459" s="2">
        <f>'[1]2025年已发货'!I:I</f>
        <v>15108211617</v>
      </c>
      <c r="J3459" s="2" t="str">
        <f>_xlfn._xlws.FILTER(辅助信息!D:D,辅助信息!G:G=G3459)</f>
        <v>商投建工达州中医药科技园</v>
      </c>
    </row>
    <row r="3460" spans="1:10">
      <c r="A3460" s="2" t="str">
        <f>'[1]2025年已发货'!A:A</f>
        <v>晋邦</v>
      </c>
      <c r="B3460" s="2" t="str">
        <f>'[1]2025年已发货'!B:B</f>
        <v>螺纹钢</v>
      </c>
      <c r="C3460" s="2" t="str">
        <f>'[1]2025年已发货'!C:C</f>
        <v>HRB500E Φ16</v>
      </c>
      <c r="D3460" s="2" t="str">
        <f>'[1]2025年已发货'!D:D</f>
        <v>吨</v>
      </c>
      <c r="E3460" s="2">
        <f>'[1]2025年已发货'!E:E</f>
        <v>6</v>
      </c>
      <c r="F3460" s="4">
        <f>'[1]2025年已发货'!F:F</f>
        <v>45803</v>
      </c>
      <c r="G3460" s="2" t="str">
        <f>'[1]2025年已发货'!G:G</f>
        <v>（商投建工达州中医药科技园-3工区）达州市通川区达州中医药职业学院犀牛大道北段</v>
      </c>
      <c r="H3460" s="2" t="str">
        <f>'[1]2025年已发货'!H:H</f>
        <v>程黄刚</v>
      </c>
      <c r="I3460" s="2">
        <f>'[1]2025年已发货'!I:I</f>
        <v>15108211617</v>
      </c>
      <c r="J3460" s="2" t="str">
        <f>_xlfn._xlws.FILTER(辅助信息!D:D,辅助信息!G:G=G3460)</f>
        <v>商投建工达州中医药科技园</v>
      </c>
    </row>
    <row r="3461" spans="1:10">
      <c r="A3461" s="2" t="str">
        <f>'[1]2025年已发货'!A:A</f>
        <v>晋邦</v>
      </c>
      <c r="B3461" s="2" t="str">
        <f>'[1]2025年已发货'!B:B</f>
        <v>螺纹钢</v>
      </c>
      <c r="C3461" s="2" t="str">
        <f>'[1]2025年已发货'!C:C</f>
        <v>HRB500E Φ18</v>
      </c>
      <c r="D3461" s="2" t="str">
        <f>'[1]2025年已发货'!D:D</f>
        <v>吨</v>
      </c>
      <c r="E3461" s="2">
        <f>'[1]2025年已发货'!E:E</f>
        <v>6</v>
      </c>
      <c r="F3461" s="4">
        <f>'[1]2025年已发货'!F:F</f>
        <v>45803</v>
      </c>
      <c r="G3461" s="2" t="str">
        <f>'[1]2025年已发货'!G:G</f>
        <v>（商投建工达州中医药科技园-3工区）达州市通川区达州中医药职业学院犀牛大道北段</v>
      </c>
      <c r="H3461" s="2" t="str">
        <f>'[1]2025年已发货'!H:H</f>
        <v>程黄刚</v>
      </c>
      <c r="I3461" s="2">
        <f>'[1]2025年已发货'!I:I</f>
        <v>15108211617</v>
      </c>
      <c r="J3461" s="2" t="str">
        <f>_xlfn._xlws.FILTER(辅助信息!D:D,辅助信息!G:G=G3461)</f>
        <v>商投建工达州中医药科技园</v>
      </c>
    </row>
    <row r="3462" spans="1:10">
      <c r="A3462" s="2" t="str">
        <f>'[1]2025年已发货'!A:A</f>
        <v>晋邦</v>
      </c>
      <c r="B3462" s="2" t="str">
        <f>'[1]2025年已发货'!B:B</f>
        <v>螺纹钢</v>
      </c>
      <c r="C3462" s="2" t="str">
        <f>'[1]2025年已发货'!C:C</f>
        <v>HRB500E Φ20</v>
      </c>
      <c r="D3462" s="2" t="str">
        <f>'[1]2025年已发货'!D:D</f>
        <v>吨</v>
      </c>
      <c r="E3462" s="2">
        <f>'[1]2025年已发货'!E:E</f>
        <v>9</v>
      </c>
      <c r="F3462" s="4">
        <f>'[1]2025年已发货'!F:F</f>
        <v>45803</v>
      </c>
      <c r="G3462" s="2" t="str">
        <f>'[1]2025年已发货'!G:G</f>
        <v>（商投建工达州中医药科技园-3工区）达州市通川区达州中医药职业学院犀牛大道北段</v>
      </c>
      <c r="H3462" s="2" t="str">
        <f>'[1]2025年已发货'!H:H</f>
        <v>程黄刚</v>
      </c>
      <c r="I3462" s="2">
        <f>'[1]2025年已发货'!I:I</f>
        <v>15108211617</v>
      </c>
      <c r="J3462" s="2" t="str">
        <f>_xlfn._xlws.FILTER(辅助信息!D:D,辅助信息!G:G=G3462)</f>
        <v>商投建工达州中医药科技园</v>
      </c>
    </row>
    <row r="3463" spans="1:10">
      <c r="A3463" s="2" t="str">
        <f>'[1]2025年已发货'!A:A</f>
        <v>晋邦</v>
      </c>
      <c r="B3463" s="2" t="str">
        <f>'[1]2025年已发货'!B:B</f>
        <v>螺纹钢</v>
      </c>
      <c r="C3463" s="2" t="str">
        <f>'[1]2025年已发货'!C:C</f>
        <v>HRB500E Φ22</v>
      </c>
      <c r="D3463" s="2" t="str">
        <f>'[1]2025年已发货'!D:D</f>
        <v>吨</v>
      </c>
      <c r="E3463" s="2">
        <f>'[1]2025年已发货'!E:E</f>
        <v>9</v>
      </c>
      <c r="F3463" s="4">
        <f>'[1]2025年已发货'!F:F</f>
        <v>45803</v>
      </c>
      <c r="G3463" s="2" t="str">
        <f>'[1]2025年已发货'!G:G</f>
        <v>（商投建工达州中医药科技园-3工区）达州市通川区达州中医药职业学院犀牛大道北段</v>
      </c>
      <c r="H3463" s="2" t="str">
        <f>'[1]2025年已发货'!H:H</f>
        <v>程黄刚</v>
      </c>
      <c r="I3463" s="2">
        <f>'[1]2025年已发货'!I:I</f>
        <v>15108211617</v>
      </c>
      <c r="J3463" s="2" t="str">
        <f>_xlfn._xlws.FILTER(辅助信息!D:D,辅助信息!G:G=G3463)</f>
        <v>商投建工达州中医药科技园</v>
      </c>
    </row>
    <row r="3464" spans="1:10">
      <c r="A3464" s="2" t="str">
        <f>'[1]2025年已发货'!A:A</f>
        <v>晋邦</v>
      </c>
      <c r="B3464" s="2" t="str">
        <f>'[1]2025年已发货'!B:B</f>
        <v>螺纹钢</v>
      </c>
      <c r="C3464" s="2" t="str">
        <f>'[1]2025年已发货'!C:C</f>
        <v>HRB500E Φ25</v>
      </c>
      <c r="D3464" s="2" t="str">
        <f>'[1]2025年已发货'!D:D</f>
        <v>吨</v>
      </c>
      <c r="E3464" s="2">
        <f>'[1]2025年已发货'!E:E</f>
        <v>27</v>
      </c>
      <c r="F3464" s="4">
        <f>'[1]2025年已发货'!F:F</f>
        <v>45803</v>
      </c>
      <c r="G3464" s="2" t="str">
        <f>'[1]2025年已发货'!G:G</f>
        <v>（商投建工达州中医药科技园-3工区）达州市通川区达州中医药职业学院犀牛大道北段</v>
      </c>
      <c r="H3464" s="2" t="str">
        <f>'[1]2025年已发货'!H:H</f>
        <v>程黄刚</v>
      </c>
      <c r="I3464" s="2">
        <f>'[1]2025年已发货'!I:I</f>
        <v>15108211617</v>
      </c>
      <c r="J3464" s="2" t="str">
        <f>_xlfn._xlws.FILTER(辅助信息!D:D,辅助信息!G:G=G3464)</f>
        <v>商投建工达州中医药科技园</v>
      </c>
    </row>
    <row r="3465" hidden="1" spans="1:10">
      <c r="A3465" s="2" t="str">
        <f>'[1]2025年已发货'!A:A</f>
        <v>晋邦</v>
      </c>
      <c r="B3465" s="2" t="str">
        <f>'[1]2025年已发货'!B:B</f>
        <v>直螺纹</v>
      </c>
      <c r="C3465" s="2" t="str">
        <f>'[1]2025年已发货'!C:C</f>
        <v>HRB400E Φ12 9m</v>
      </c>
      <c r="D3465" s="2" t="str">
        <f>'[1]2025年已发货'!D:D</f>
        <v>吨</v>
      </c>
      <c r="E3465" s="2">
        <f>'[1]2025年已发货'!E:E</f>
        <v>55</v>
      </c>
      <c r="F3465" s="4">
        <f>'[1]2025年已发货'!F:F</f>
        <v>45803</v>
      </c>
      <c r="G3465" s="2" t="str">
        <f>'[1]2025年已发货'!G:G</f>
        <v>（十九冶-江龙高速一分部）重庆市云阳县X886附近中国十九冶开云高速项目总包部西98米*复兴互通预制梁场</v>
      </c>
      <c r="H3465" s="2" t="str">
        <f>'[1]2025年已发货'!H:H</f>
        <v>吴章红</v>
      </c>
      <c r="I3465" s="2">
        <f>'[1]2025年已发货'!I:I</f>
        <v>18628165772</v>
      </c>
      <c r="J3465" s="2" vm="1" t="e">
        <f>_xlfn._xlws.FILTER(辅助信息!D:D,辅助信息!G:G=G3465)</f>
        <v>#VALUE!</v>
      </c>
    </row>
    <row r="3466" hidden="1" spans="1:10">
      <c r="A3466" s="2" t="str">
        <f>'[1]2025年已发货'!A:A</f>
        <v>晋邦</v>
      </c>
      <c r="B3466" s="2" t="str">
        <f>'[1]2025年已发货'!B:B</f>
        <v>盘螺</v>
      </c>
      <c r="C3466" s="2" t="str">
        <f>'[1]2025年已发货'!C:C</f>
        <v>HRB400E Φ10</v>
      </c>
      <c r="D3466" s="2" t="str">
        <f>'[1]2025年已发货'!D:D</f>
        <v>吨</v>
      </c>
      <c r="E3466" s="2">
        <f>'[1]2025年已发货'!E:E</f>
        <v>15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高线</v>
      </c>
      <c r="C3467" s="2" t="str">
        <f>'[1]2025年已发货'!C:C</f>
        <v>HPB300Φ10</v>
      </c>
      <c r="D3467" s="2" t="str">
        <f>'[1]2025年已发货'!D:D</f>
        <v>吨</v>
      </c>
      <c r="E3467" s="2">
        <f>'[1]2025年已发货'!E:E</f>
        <v>18</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盘螺</v>
      </c>
      <c r="C3468" s="2" t="str">
        <f>'[1]2025年已发货'!C:C</f>
        <v>HRB400E 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直螺纹</v>
      </c>
      <c r="C3469" s="2" t="str">
        <f>'[1]2025年已发货'!C:C</f>
        <v>HRB400E Φ14 9m</v>
      </c>
      <c r="D3469" s="2" t="str">
        <f>'[1]2025年已发货'!D:D</f>
        <v>吨</v>
      </c>
      <c r="E3469" s="2">
        <f>'[1]2025年已发货'!E:E</f>
        <v>33</v>
      </c>
      <c r="F3469" s="4">
        <f>'[1]2025年已发货'!F:F</f>
        <v>45803</v>
      </c>
      <c r="G3469" s="2" t="str">
        <f>'[1]2025年已发货'!G:G</f>
        <v>（十九冶-江龙高速二分部）重庆市云阳县凤鸣镇平顶村*磨子坪隧道出口</v>
      </c>
      <c r="H3469" s="2" t="str">
        <f>'[1]2025年已发货'!H:H</f>
        <v>张鹏</v>
      </c>
      <c r="I3469" s="2">
        <f>'[1]2025年已发货'!I:I</f>
        <v>18223006448</v>
      </c>
      <c r="J3469" s="2" vm="1" t="e">
        <f>_xlfn._xlws.FILTER(辅助信息!D:D,辅助信息!G:G=G3469)</f>
        <v>#VALUE!</v>
      </c>
    </row>
    <row r="3470" hidden="1" spans="1:10">
      <c r="A3470" s="2" t="str">
        <f>'[1]2025年已发货'!A:A</f>
        <v>晋邦</v>
      </c>
      <c r="B3470" s="2" t="str">
        <f>'[1]2025年已发货'!B:B</f>
        <v>直螺纹</v>
      </c>
      <c r="C3470" s="2" t="str">
        <f>'[1]2025年已发货'!C:C</f>
        <v>HRB400E Φ20 9m</v>
      </c>
      <c r="D3470" s="2" t="str">
        <f>'[1]2025年已发货'!D:D</f>
        <v>吨</v>
      </c>
      <c r="E3470" s="2">
        <f>'[1]2025年已发货'!E:E</f>
        <v>90</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Φ12 9m</v>
      </c>
      <c r="D3471" s="2" t="str">
        <f>'[1]2025年已发货'!D:D</f>
        <v>吨</v>
      </c>
      <c r="E3471" s="2">
        <f>'[1]2025年已发货'!E:E</f>
        <v>60</v>
      </c>
      <c r="F3471" s="4">
        <f>'[1]2025年已发货'!F:F</f>
        <v>45803</v>
      </c>
      <c r="G3471" s="2" t="str">
        <f>'[1]2025年已发货'!G:G</f>
        <v>（十九冶-江龙高速二分部）重庆市云阳县宝坪镇双塆村*宝坪梁场</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12</v>
      </c>
      <c r="F3472" s="4">
        <f>'[1]2025年已发货'!F:F</f>
        <v>45803</v>
      </c>
      <c r="G3472" s="2" t="str">
        <f>'[1]2025年已发货'!G:G</f>
        <v>（十九冶-江龙高速二分部）重庆市云阳县普安乡佛手村*磨刀溪大桥</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Φ16 9m</v>
      </c>
      <c r="D3473" s="2" t="str">
        <f>'[1]2025年已发货'!D:D</f>
        <v>吨</v>
      </c>
      <c r="E3473" s="2">
        <f>'[1]2025年已发货'!E:E</f>
        <v>7</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Φ25 9m</v>
      </c>
      <c r="D3474" s="2" t="str">
        <f>'[1]2025年已发货'!D:D</f>
        <v>吨</v>
      </c>
      <c r="E3474" s="2">
        <f>'[1]2025年已发货'!E:E</f>
        <v>5</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Φ28 9m</v>
      </c>
      <c r="D3475" s="2" t="str">
        <f>'[1]2025年已发货'!D:D</f>
        <v>吨</v>
      </c>
      <c r="E3475" s="2">
        <f>'[1]2025年已发货'!E:E</f>
        <v>9.5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Φ16 9m</v>
      </c>
      <c r="D3476" s="2" t="str">
        <f>'[1]2025年已发货'!D:D</f>
        <v>吨</v>
      </c>
      <c r="E3476" s="2">
        <f>'[1]2025年已发货'!E:E</f>
        <v>80</v>
      </c>
      <c r="F3476" s="4">
        <f>'[1]2025年已发货'!F:F</f>
        <v>45803</v>
      </c>
      <c r="G3476" s="2" t="str">
        <f>'[1]2025年已发货'!G:G</f>
        <v>（十九冶-江龙高速三分部）重庆市云阳县清水土家族乡云峰乡开云高速（钢厂村）*龙缸匝道桥</v>
      </c>
      <c r="H3476" s="2" t="str">
        <f>'[1]2025年已发货'!H:H</f>
        <v>任海军</v>
      </c>
      <c r="I3476" s="2">
        <f>'[1]2025年已发货'!I:I</f>
        <v>17725037830</v>
      </c>
      <c r="J3476" s="2" vm="1" t="e">
        <f>_xlfn._xlws.FILTER(辅助信息!D:D,辅助信息!G:G=G3476)</f>
        <v>#VALUE!</v>
      </c>
    </row>
    <row r="3477" hidden="1" spans="1:10">
      <c r="A3477" s="2" t="str">
        <f>'[1]2025年已发货'!A:A</f>
        <v>晋邦</v>
      </c>
      <c r="B3477" s="2" t="str">
        <f>'[1]2025年已发货'!B:B</f>
        <v>直螺纹</v>
      </c>
      <c r="C3477" s="2" t="str">
        <f>'[1]2025年已发货'!C:C</f>
        <v>HRB400E Φ12 9m</v>
      </c>
      <c r="D3477" s="2" t="str">
        <f>'[1]2025年已发货'!D:D</f>
        <v>吨</v>
      </c>
      <c r="E3477" s="2">
        <f>'[1]2025年已发货'!E:E</f>
        <v>20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Φ25 9m</v>
      </c>
      <c r="D3478" s="2" t="str">
        <f>'[1]2025年已发货'!D:D</f>
        <v>吨</v>
      </c>
      <c r="E3478" s="2">
        <f>'[1]2025年已发货'!E:E</f>
        <v>5</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Φ14 9m</v>
      </c>
      <c r="D3479" s="2" t="str">
        <f>'[1]2025年已发货'!D:D</f>
        <v>吨</v>
      </c>
      <c r="E3479" s="2">
        <f>'[1]2025年已发货'!E:E</f>
        <v>12</v>
      </c>
      <c r="F3479" s="4">
        <f>'[1]2025年已发货'!F:F</f>
        <v>45803</v>
      </c>
      <c r="G3479" s="2" t="str">
        <f>'[1]2025年已发货'!G:G</f>
        <v>（十九冶-江龙高速三分部）重庆市云阳县龙角镇*皮家营隧道</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Φ12 9m</v>
      </c>
      <c r="D3480" s="2" t="str">
        <f>'[1]2025年已发货'!D:D</f>
        <v>吨</v>
      </c>
      <c r="E3480" s="2">
        <f>'[1]2025年已发货'!E:E</f>
        <v>40</v>
      </c>
      <c r="F3480" s="4">
        <f>'[1]2025年已发货'!F:F</f>
        <v>45803</v>
      </c>
      <c r="G3480" s="2" t="str">
        <f>'[1]2025年已发货'!G:G</f>
        <v>（十九冶-江龙高速三分部）重庆市云阳县蔈草镇三坵田*小尖山梁场</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Φ25 9m</v>
      </c>
      <c r="D3481" s="2" t="str">
        <f>'[1]2025年已发货'!D:D</f>
        <v>吨</v>
      </c>
      <c r="E3481" s="2">
        <f>'[1]2025年已发货'!E:E</f>
        <v>3</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盘螺</v>
      </c>
      <c r="C3482" s="2" t="str">
        <f>'[1]2025年已发货'!C:C</f>
        <v>HRB400E Φ10</v>
      </c>
      <c r="D3482" s="2" t="str">
        <f>'[1]2025年已发货'!D:D</f>
        <v>吨</v>
      </c>
      <c r="E3482" s="2">
        <f>'[1]2025年已发货'!E:E</f>
        <v>15</v>
      </c>
      <c r="F3482" s="4">
        <f>'[1]2025年已发货'!F:F</f>
        <v>45803</v>
      </c>
      <c r="G3482" s="2" t="str">
        <f>'[1]2025年已发货'!G:G</f>
        <v>（十九冶-江龙高速二分部）重庆市云阳县S305附近*龙角梁场</v>
      </c>
      <c r="H3482" s="2" t="str">
        <f>'[1]2025年已发货'!H:H</f>
        <v>张鹏</v>
      </c>
      <c r="I3482" s="2">
        <f>'[1]2025年已发货'!I:I</f>
        <v>18223006448</v>
      </c>
      <c r="J3482" s="2" vm="1" t="e">
        <f>_xlfn._xlws.FILTER(辅助信息!D:D,辅助信息!G:G=G3482)</f>
        <v>#VALUE!</v>
      </c>
    </row>
    <row r="3483" hidden="1" spans="1:10">
      <c r="A3483" s="2" t="str">
        <f>'[1]2025年已发货'!A:A</f>
        <v>晋邦</v>
      </c>
      <c r="B3483" s="2" t="str">
        <f>'[1]2025年已发货'!B:B</f>
        <v>直螺纹</v>
      </c>
      <c r="C3483" s="2" t="str">
        <f>'[1]2025年已发货'!C:C</f>
        <v>HRB400E Φ12 9m</v>
      </c>
      <c r="D3483" s="2" t="str">
        <f>'[1]2025年已发货'!D:D</f>
        <v>吨</v>
      </c>
      <c r="E3483" s="2">
        <f>'[1]2025年已发货'!E:E</f>
        <v>20</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陕钢</v>
      </c>
      <c r="B3484" s="2" t="str">
        <f>'[1]2025年已发货'!B:B</f>
        <v>盘螺</v>
      </c>
      <c r="C3484" s="2" t="str">
        <f>'[1]2025年已发货'!C:C</f>
        <v>HRB400E Φ6</v>
      </c>
      <c r="D3484" s="2" t="str">
        <f>'[1]2025年已发货'!D:D</f>
        <v>吨</v>
      </c>
      <c r="E3484" s="2">
        <f>'[1]2025年已发货'!E:E</f>
        <v>17.5</v>
      </c>
      <c r="F3484" s="4">
        <f>'[1]2025年已发货'!F:F</f>
        <v>45803</v>
      </c>
      <c r="G3484" s="2" t="str">
        <f>'[1]2025年已发货'!G:G</f>
        <v>（华西酒城南）成都市武侯区火车南站西路8号酒城南项目</v>
      </c>
      <c r="H3484" s="2" t="str">
        <f>'[1]2025年已发货'!H:H</f>
        <v>龙耀宇</v>
      </c>
      <c r="I3484" s="2">
        <f>'[1]2025年已发货'!I:I</f>
        <v>18384145895</v>
      </c>
      <c r="J3484" s="2" t="str">
        <f>_xlfn._xlws.FILTER(辅助信息!D:D,辅助信息!G:G=G3484)</f>
        <v>华西酒城南</v>
      </c>
    </row>
    <row r="3485" spans="1:10">
      <c r="A3485" s="2" t="str">
        <f>'[1]2025年已发货'!A:A</f>
        <v>陕钢</v>
      </c>
      <c r="B3485" s="2" t="str">
        <f>'[1]2025年已发货'!B:B</f>
        <v>盘螺</v>
      </c>
      <c r="C3485" s="2" t="str">
        <f>'[1]2025年已发货'!C:C</f>
        <v>HRB400E Φ10</v>
      </c>
      <c r="D3485" s="2" t="str">
        <f>'[1]2025年已发货'!D:D</f>
        <v>吨</v>
      </c>
      <c r="E3485" s="2">
        <f>'[1]2025年已发货'!E:E</f>
        <v>2.5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Φ12</v>
      </c>
      <c r="D3486" s="2" t="str">
        <f>'[1]2025年已发货'!D:D</f>
        <v>吨</v>
      </c>
      <c r="E3486" s="2">
        <f>'[1]2025年已发货'!E:E</f>
        <v>15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2025-06-02T05:57:04Z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