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汇总计划!$A$1:$Q$5265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<sst xmlns="http://schemas.openxmlformats.org/spreadsheetml/2006/main" count="11994" uniqueCount="581">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</sst>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9</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65"/>
  <sheetViews>
    <sheetView tabSelected="1" workbookViewId="0">
      <pane ySplit="1" topLeftCell="A5230" activePane="bottomLeft" state="frozen"/>
      <selection/>
      <selection pane="bottomLeft" activeCell="I5260" sqref="I5260"/>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263</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263</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263</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263</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263</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263</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263</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263</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263</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263</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263</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263</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263</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263</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264</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264</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264</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264</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263</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263</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263</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263</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263</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263</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264</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264</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264</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264</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265</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264</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264</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264</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263</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263</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263</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262</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262</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262</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262</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261</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261</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261</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261</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261</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261</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261</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261</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261</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261</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261</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262</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262</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262</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262</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262</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262</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262</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262</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262</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262</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262</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262</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262</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262</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262</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263</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263</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263</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262</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262</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262</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262</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261</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261</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261</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261</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261</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261</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261</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261</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261</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262</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262</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262</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262</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261</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261</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261</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257</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257</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257</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257</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260</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260</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255</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255</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255</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255</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263</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263</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263</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262</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262</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261</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261</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261</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261</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261</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262</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262</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262</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262</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261</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261</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261</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257</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260</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260</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255</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255</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255</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255</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260</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260</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260</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260</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263</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263</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263</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261</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261</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261</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261</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261</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262</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262</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262</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262</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261</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261</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261</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257</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260</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260</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255</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255</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255</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255</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260</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260</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260</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260</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260</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260</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260</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260</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260</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260</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260</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260</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259</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259</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259</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259</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258</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258</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258</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258</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258</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258</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258</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258</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258</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258</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258</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258</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258</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258</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258</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263</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263</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263</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263</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261</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261</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261</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261</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262</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261</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261</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257</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260</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260</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255</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255</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255</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255</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260</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260</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260</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260</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258</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258</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258</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258</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258</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258</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258</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258</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258</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258</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258</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258</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258</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258</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258</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258</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258</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258</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261</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261</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261</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261</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262</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261</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261</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257</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260</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260</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255</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255</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255</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255</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260</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260</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260</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258</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258</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258</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258</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258</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257</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257</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257</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257</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257</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257</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258</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258</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258</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258</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258</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258</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258</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258</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258</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258</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258</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258</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258</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256</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262</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261</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261</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261</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261</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257</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260</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260</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255</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255</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255</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255</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260</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260</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260</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258</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258</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258</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258</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257</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257</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257</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257</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257</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257</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258</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258</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256</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255</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262</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256</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256</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261</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261</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261</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261</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255</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255</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255</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255</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257</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257</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257</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257</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257</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257</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258</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258</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255</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262</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261</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261</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261</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261</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255</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255</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255</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255</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257</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257</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257</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257</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257</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257</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258</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258</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254</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254</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254</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254</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254</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254</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248</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248</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248</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248</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248</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252</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252</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250</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250</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250</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250</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250</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254</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254</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254</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254</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252</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252</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250</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250</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250</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252</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252</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252</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252</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252</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252</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257</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257</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257</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257</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257</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250</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250</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250</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250</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250</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250</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250</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250</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250</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250</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250</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250</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250</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250</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250</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249</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249</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249</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249</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249</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250</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250</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250</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250</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250</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250</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250</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250</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250</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250</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250</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250</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250</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250</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250</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250</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250</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250</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250</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250</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250</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250</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249</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249</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249</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249</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249</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250</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250</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250</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250</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250</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250</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250</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250</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250</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249</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249</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249</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249</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249</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250</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250</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250</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250</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250</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250</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249</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248</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248</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248</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248</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248</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248</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246</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246</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248</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248</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248</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247</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247</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242</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242</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248</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248</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247</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247</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247</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247</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247</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247</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247</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249</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249</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249</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250</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250</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246</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248</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248</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244</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244</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244</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244</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244</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243</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243</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244</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244</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244</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244</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244</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244</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244</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250</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250</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246</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248</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248</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244</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244</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244</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244</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244</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244</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244</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244</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242</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242</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242</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242</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243</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243</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243</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243</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243</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243</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250</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250</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246</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240</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240</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244</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244</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244</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244</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244</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244</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244</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244</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242</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242</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242</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242</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240</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238</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238</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240</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240</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240</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240</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239</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239</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239</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239</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239</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239</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239</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239</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239</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239</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239</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239</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239</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239</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238</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238</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238</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238</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235</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235</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235</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238</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238</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238</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238</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238</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238</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238</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238</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238</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238</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238</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238</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238</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238</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238</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238</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238</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238</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238</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238</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240</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240</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240</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240</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240</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240</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240</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238</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238</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239</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239</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239</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239</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239</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238</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238</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238</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238</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238</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238</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240</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240</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240</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235</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235</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235</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235</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238</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238</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238</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238</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238</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238</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240</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240</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240</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235</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235</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235</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235</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233</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233</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233</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233</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228</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228</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228</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228</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233</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233</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233</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233</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233</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233</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233</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233</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233</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233</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233</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233</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233</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233</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233</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233</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233</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233</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233</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232</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235</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233</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233</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230</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228</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228</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228</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228</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228</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228</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228</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228</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228</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228</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228</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228</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228</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228</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228</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228</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228</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225</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225</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225</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228</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228</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228</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228</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228</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214</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214</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214</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214</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220</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220</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219</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219</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219</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219</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219</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219</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219</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216</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216</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216</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216</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216</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216</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216</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216</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216</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217</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217</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217</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217</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216</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216</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219</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219</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219</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219</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219</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219</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219</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219</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219</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219</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219</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219</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219</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198</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198</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198</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198</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198</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198</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198</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198</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198</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198</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198</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197</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197</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197</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197</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197</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197</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197</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197</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197</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197</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197</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197</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197</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197</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197</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197</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198</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197</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197</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197</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197</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197</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197</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194</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194</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194</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194</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194</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197</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197</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197</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197</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197</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197</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197</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197</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197</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197</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197</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197</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197</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197</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197</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197</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197</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197</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197</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197</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203</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203</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203</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203</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194</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194</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194</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194</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194</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194</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197</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197</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198</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194</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194</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194</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194</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194</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200</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200</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200</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200</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197</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197</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197</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197</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203</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203</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203</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203</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198</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198</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194</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194</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194</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194</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194</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194</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194</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194</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194</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194</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193</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193</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193</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193</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193</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193</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193</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193</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193</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193</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193</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193</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193</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193</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193</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193</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193</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193</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193</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193</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193</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193</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193</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193</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193</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193</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193</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193</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193</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193</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193</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193</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193</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193</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197</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197</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203</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203</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203</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203</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198</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198</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194</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194</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194</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194</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194</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193</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193</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193</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193</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193</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193</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187</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187</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187</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187</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187</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187</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187</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187</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187</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193</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193</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193</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193</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193</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193</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193</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193</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193</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193</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193</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193</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193</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193</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193</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193</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193</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193</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193</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193</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191</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191</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191</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191</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191</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191</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191</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191</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191</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191</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197</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197</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191</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191</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191</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187</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187</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187</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187</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187</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187</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191</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189</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189</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189</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189</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189</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189</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189</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189</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189</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189</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189</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189</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189</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189</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189</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189</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189</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189</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189</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189</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189</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189</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189</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187</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187</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187</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187</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187</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188</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188</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188</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188</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188</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188</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188</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188</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186</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186</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186</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187</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187</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187</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187</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187</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187</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191</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189</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189</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189</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189</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189</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189</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188</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188</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188</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188</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186</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186</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186</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184</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184</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184</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184</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184</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184</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184</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184</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184</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184</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184</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186</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186</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187</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187</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189</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189</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189</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189</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186</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186</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186</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186</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186</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186</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184</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184</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184</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184</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184</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184</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184</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184</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184</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184</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186</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186</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182</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182</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182</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182</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182</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182</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182</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182</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182</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182</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182</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182</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182</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182</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182</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182</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182</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182</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182</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182</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182</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182</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182</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182</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182</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182</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182</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182</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182</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181</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181</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181</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181</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181</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181</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181</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181</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181</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181</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181</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181</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181</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179</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179</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179</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179</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179</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179</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179</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179</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179</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179</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179</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179</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179</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179</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179</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182</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182</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182</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182</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181</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181</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181</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181</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181</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181</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181</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181</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181</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181</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181</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181</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179</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179</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179</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179</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179</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179</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179</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179</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179</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179</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179</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179</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179</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179</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179</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179</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179</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179</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179</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179</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179</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179</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179</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179</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179</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179</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179</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179</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179</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179</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179</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179</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179</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179</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179</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179</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182</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182</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181</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181</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181</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181</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181</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181</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181</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181</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181</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181</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179</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179</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179</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179</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178</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178</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179</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179</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179</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179</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179</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179</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179</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179</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178</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178</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178</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178</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178</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178</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178</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178</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174</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174</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174</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182</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182</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181</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181</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181</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181</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181</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179</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178</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178</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179</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179</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179</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179</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179</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178</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178</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178</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174</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174</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174</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182</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182</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181</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181</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181</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179</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178</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178</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179</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179</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179</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179</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179</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178</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178</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174</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174</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174</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172</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172</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173</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173</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173</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173</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173</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169</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169</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169</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169</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169</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169</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169</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169</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169</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169</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169</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169</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169</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169</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169</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169</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169</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169</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166</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166</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166</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166</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166</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166</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166</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166</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166</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166</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169</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169</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169</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166</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166</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166</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166</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166</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166</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166</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166</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167</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167</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167</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167</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167</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167</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167</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167</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167</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167</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167</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167</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167</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167</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167</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167</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167</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167</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167</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167</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163</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163</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163</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163</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163</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163</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161</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161</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162</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162</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162</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162</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162</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162</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163</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163</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162</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162</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162</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162</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167</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159</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162</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162</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162</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162</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162</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162</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160</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160</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160</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160</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160</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160</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160</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159</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159</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159</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159</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159</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159</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159</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159</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159</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159</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159</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159</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159</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159</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159</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159</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159</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159</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159</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159</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159</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153</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153</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153</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153</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155</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155</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155</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155</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155</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155</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155</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155</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155</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155</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155</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154</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154</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154</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154</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154</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154</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153</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153</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153</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153</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153</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153</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153</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153</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153</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153</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153</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153</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153</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153</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153</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153</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153</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153</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153</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153</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153</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153</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153</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153</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153</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153</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153</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153</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153</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153</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153</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153</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153</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153</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153</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153</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153</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153</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153</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153</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153</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153</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153</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153</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153</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153</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146</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146</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146</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146</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146</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146</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147</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147</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147</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147</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147</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147</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147</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147</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147</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147</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147</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147</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147</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147</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147</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147</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147</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147</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147</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147</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147</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147</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144</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144</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144</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144</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144</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144</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144</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144</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144</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144</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144</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144</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144</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144</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144</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144</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144</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144</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144</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144</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144</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144</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144</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144</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144</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144</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144</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144</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144</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144</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147</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147</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147</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147</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147</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147</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147</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147</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144</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144</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144</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144</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144</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144</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144</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144</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144</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144</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144</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147</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147</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144</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144</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138</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138</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138</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138</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138</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138</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138</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138</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138</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138</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138</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147</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147</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138</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138</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138</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138</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138</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138</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138</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138</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138</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138</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138</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138</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138</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138</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138</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138</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138</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138</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138</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138</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138</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138</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138</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138</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139</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139</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139</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139</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139</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139</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139</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139</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139</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139</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138</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138</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138</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138</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138</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138</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138</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138</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138</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138</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138</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138</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138</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138</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138</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138</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138</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138</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138</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138</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138</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138</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138</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138</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138</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138</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138</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137</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137</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137</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137</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137</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137</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137</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137</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137</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137</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137</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137</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137</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137</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137</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137</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137</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137</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135</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135</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135</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135</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135</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135</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135</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135</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135</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135</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136</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136</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136</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136</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135</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135</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135</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135</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135</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135</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135</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135</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135</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135</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135</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135</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135</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135</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135</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135</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135</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135</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135</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135</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135</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135</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135</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135</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135</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135</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135</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131</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131</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131</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131</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131</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131</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131</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131</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131</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131</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131</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131</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131</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131</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131</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131</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131</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131</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131</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131</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135</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135</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135</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135</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135</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135</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135</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135</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135</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135</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135</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135</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135</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135</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135</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135</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135</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135</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135</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135</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135</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135</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135</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131</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131</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131</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131</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131</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131</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131</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131</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131</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131</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131</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131</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131</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131</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131</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131</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131</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131</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131</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131</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131</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131</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131</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131</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131</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131</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131</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131</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131</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131</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131</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131</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131</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128</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128</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128</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128</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128</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128</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128</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128</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128</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128</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128</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128</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128</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128</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128</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128</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128</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128</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128</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128</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128</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128</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128</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128</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128</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128</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128</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128</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128</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128</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128</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128</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128</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128</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128</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128</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128</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128</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128</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128</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128</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128</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128</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125</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125</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125</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125</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124</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124</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124</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124</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121</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121</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121</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121</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121</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121</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121</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121</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123</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123</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123</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123</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123</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123</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121</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121</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121</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121</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121</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121</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121</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121</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121</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121</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121</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121</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121</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121</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121</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121</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121</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121</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121</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121</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121</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121</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121</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121</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121</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121</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121</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121</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121</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121</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121</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121</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121</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121</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121</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121</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121</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121</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121</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121</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121</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121</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121</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121</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121</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121</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121</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121</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121</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121</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121</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121</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121</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119</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119</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119</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119</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119</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119</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119</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119</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121</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121</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121</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121</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121</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121</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121</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121</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119</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119</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117</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117</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117</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117</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117</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117</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117</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117</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121</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121</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121</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121</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121</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121</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121</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121</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119</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115</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115</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115</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115</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115</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115</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115</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115</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115</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115</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115</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115</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115</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115</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115</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115</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115</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115</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115</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113</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113</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113</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113</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113</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113</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113</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113</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113</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111</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111</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111</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111</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111</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111</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111</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111</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111</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111</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111</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111</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111</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111</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111</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111</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113</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113</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111</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111</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111</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111</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111</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111</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111</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111</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111</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111</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111</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111</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111</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111</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111</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111</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111</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111</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111</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111</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111</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111</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113</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113</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111</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111</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111</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111</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111</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111</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111</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111</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106</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106</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106</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106</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106</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106</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106</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106</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106</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106</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106</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106</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106</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106</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106</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106</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106</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106</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106</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106</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106</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106</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106</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106</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106</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106</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106</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106</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106</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106</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106</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106</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106</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106</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106</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106</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106</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106</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106</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106</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106</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106</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106</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106</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106</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106</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106</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106</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106</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106</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106</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106</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106</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106</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106</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106</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106</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105</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105</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105</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105</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105</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105</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105</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105</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105</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103</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103</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103</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103</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103</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103</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103</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103</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103</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103</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103</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103</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103</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103</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103</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103</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103</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103</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103</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103</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103</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103</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103</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103</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103</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103</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103</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103</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103</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103</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103</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103</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103</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103</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103</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103</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103</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103</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103</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103</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103</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103</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103</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103</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103</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103</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103</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103</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103</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103</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103</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103</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103</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103</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103</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103</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103</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103</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103</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103</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103</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103</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103</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103</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103</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103</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103</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103</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103</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103</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103</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100</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100</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100</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100</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100</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100</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100</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100</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100</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100</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100</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100</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100</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100</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100</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100</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100</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100</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100</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97</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97</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97</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97</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97</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97</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97</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97</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97</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97</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100</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100</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100</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100</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100</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100</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100</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100</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100</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98</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98</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98</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98</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98</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98</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98</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98</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98</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98</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98</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98</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98</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98</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98</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98</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98</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98</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98</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98</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98</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98</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98</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98</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98</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98</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98</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96</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96</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96</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96</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96</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96</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96</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96</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96</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96</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96</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96</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96</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96</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96</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96</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96</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96</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96</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96</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96</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96</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96</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96</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96</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96</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96</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96</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92</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92</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92</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92</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92</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92</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92</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92</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92</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92</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92</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92</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92</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92</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92</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92</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92</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92</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92</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92</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92</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92</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92</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92</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91</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91</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91</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91</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91</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91</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91</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91</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91</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91</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91</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91</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91</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91</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91</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91</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91</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91</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91</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91</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91</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91</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91</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91</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91</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91</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91</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91</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91</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91</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91</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91</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91</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91</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91</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91</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91</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87</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87</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87</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87</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87</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87</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87</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87</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87</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87</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87</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87</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87</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87</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87</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87</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87</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87</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87</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87</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87</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87</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87</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87</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87</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87</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87</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87</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87</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87</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87</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87</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87</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87</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87</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87</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96</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96</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96</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96</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96</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96</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96</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96</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96</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96</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96</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96</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96</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96</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96</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96</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96</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96</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69</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69</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69</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69</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69</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69</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69</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69</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69</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69</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69</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69</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69</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69</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69</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69</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69</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69</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66</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65</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64</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64</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64</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63</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63</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63</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63</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63</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63</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63</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63</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63</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63</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63</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63</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63</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63</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63</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62</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62</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62</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62</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62</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62</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62</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62</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62</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62</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62</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62</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62</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62</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62</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64</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64</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64</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64</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64</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64</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64</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64</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65</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65</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65</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65</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65</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65</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62</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62</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62</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62</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62</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62</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62</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62</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62</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62</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64</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64</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64</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63</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63</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63</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63</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63</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63</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63</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63</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63</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63</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63</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63</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63</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63</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63</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62</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62</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62</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62</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62</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62</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62</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62</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62</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62</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62</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62</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62</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62</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62</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63</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63</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63</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63</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60</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60</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60</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60</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60</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60</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60</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60</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60</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60</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60</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63</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63</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63</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63</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63</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63</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63</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63</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63</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63</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63</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63</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63</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63</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62</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62</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62</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62</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62</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62</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62</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62</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63</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63</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63</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63</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63</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63</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62</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62</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62</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62</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62</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62</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62</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62</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63</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63</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63</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63</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60</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60</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60</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60</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60</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60</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60</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60</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60</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60</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60</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63</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63</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63</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61</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61</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61</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61</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61</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61</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61</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61</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61</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61</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61</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61</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61</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61</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61</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61</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61</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61</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61</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61</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61</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61</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61</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61</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61</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61</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61</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61</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61</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61</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61</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61</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61</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61</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62</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62</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62</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62</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62</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62</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62</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62</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63</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60</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60</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60</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60</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60</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60</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63</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63</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63</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61</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61</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61</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61</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61</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56</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56</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56</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56</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56</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56</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56</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56</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56</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56</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56</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56</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56</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56</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56</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56</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56</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56</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56</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56</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56</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56</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56</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56</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56</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56</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56</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58</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58</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58</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58</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58</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56</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56</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56</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56</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56</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56</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56</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56</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54</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54</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54</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54</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54</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54</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55</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55</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55</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55</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55</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55</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55</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55</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55</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48</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48</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48</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48</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48</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48</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48</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48</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48</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48</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48</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48</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48</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48</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49</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49</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49</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48</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48</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48</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48</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48</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48</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47</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47</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48</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48</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48</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48</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48</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48</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47</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45</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45</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45</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45</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45</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45</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45</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45</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45</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45</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45</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45</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45</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45</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45</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48</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48</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48</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48</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48</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48</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48</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48</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48</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48</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47</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47</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47</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45</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45</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45</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45</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45</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45</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45</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45</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45</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46</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46</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46</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46</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46</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46</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46</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46</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46</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46</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46</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46</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46</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46</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46</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46</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46</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46</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46</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46</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46</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46</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46</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46</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48</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48</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48</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48</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47</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45</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45</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45</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45</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45</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45</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45</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46</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46</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44</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44</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44</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44</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44</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44</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44</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44</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44</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44</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44</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44</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44</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44</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44</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44</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44</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44</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44</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44</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44</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44</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44</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44</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44</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44</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44</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44</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44</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44</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44</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44</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44</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44</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41</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41</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41</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41</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41</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41</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43</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43</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43</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43</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43</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43</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43</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43</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41</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41</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41</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41</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41</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41</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45</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45</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44</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44</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44</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44</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44</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41</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41</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41</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41</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41</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41</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41</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41</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41</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41</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41</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41</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42</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42</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42</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42</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42</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42</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42</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42</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42</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42</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42</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42</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42</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44</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44</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41</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41</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41</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41</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41</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41</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41</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41</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41</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44</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44</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41</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41</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41</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41</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41</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41</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41</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41</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41</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41</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41</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41</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41</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37</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37</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37</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37</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37</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37</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37</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37</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37</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37</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37</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37</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37</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37</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37</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37</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37</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37</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37</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37</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37</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37</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37</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37</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37</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37</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37</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37</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37</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37</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37</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37</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37</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38</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38</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37</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37</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37</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37</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37</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37</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37</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37</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37</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37</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37</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37</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37</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37</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37</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37</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37</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37</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37</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37</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37</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37</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37</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37</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37</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37</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37</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37</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37</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37</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37</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37</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37</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37</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37</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37</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37</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37</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37</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37</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37</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37</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37</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37</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37</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37</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37</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37</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37</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37</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37</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37</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37</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37</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37</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37</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37</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37</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37</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37</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37</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37</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37</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37</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37</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37</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37</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37</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37</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37</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37</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37</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37</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37</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37</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37</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37</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37</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37</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38</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38</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37</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37</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37</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37</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37</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37</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37</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37</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37</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37</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37</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37</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37</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37</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37</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37</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37</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37</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37</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37</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37</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37</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37</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37</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37</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38</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38</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37</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37</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37</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37</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37</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37</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37</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37</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37</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37</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37</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37</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37</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37</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37</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37</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26</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26</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26</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26</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26</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26</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26</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24</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24</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24</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24</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24</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24</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24</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24</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24</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25</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25</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25</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25</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25</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25</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25</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25</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25</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25</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25</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25</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25</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25</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25</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25</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25</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25</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25</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25</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25</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25</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25</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25</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25</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25</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25</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25</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25</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25</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25</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25</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25</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25</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25</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25</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25</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25</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25</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25</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25</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25</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25</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25</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25</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25</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25</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25</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25</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25</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25</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25</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25</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26</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26</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26</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26</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26</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26</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26</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24</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24</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24</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24</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24</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24</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24</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24</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24</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25</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25</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25</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25</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25</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25</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25</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25</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25</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25</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25</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25</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25</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25</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25</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25</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25</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25</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25</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25</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25</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25</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25</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25</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25</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25</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25</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25</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25</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25</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25</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25</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25</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25</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25</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25</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25</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25</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25</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25</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24</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24</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24</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25</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25</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25</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25</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25</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25</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25</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25</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25</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25</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25</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25</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25</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25</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25</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25</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25</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25</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25</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25</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25</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25</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25</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25</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25</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25</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25</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25</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25</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25</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25</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25</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25</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25</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22</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22</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22</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22</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22</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18</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18</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18</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18</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18</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18</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18</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18</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25</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18</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18</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18</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18</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18</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18</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18</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18</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18</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18</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18</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18</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18</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18</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18</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18</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18</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18</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18</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18</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18</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18</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18</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17</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17</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17</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17</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17</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17</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17</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17</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17</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17</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17</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20</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20</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20</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20</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17</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17</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17</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17</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17</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20</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20</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20</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20</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20</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20</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20</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20</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20</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20</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20</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20</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20</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16</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16</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16</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22</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18</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18</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18</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18</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18</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18</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18</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18</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18</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18</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18</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18</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18</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17</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17</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17</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17</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17</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17</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17</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20</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20</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20</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20</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17</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17</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17</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17</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20</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20</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20</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20</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16</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16</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16</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16</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16</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16</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16</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16</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16</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16</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16</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16</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16</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16</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16</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16</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16</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16</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16</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16</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16</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16</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16</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16</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16</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16</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16</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16</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16</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16</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16</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16</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16</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16</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16</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16</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16</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16</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16</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16</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16</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16</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16</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16</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16</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16</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16</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16</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16</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18</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18</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18</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18</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18</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18</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13</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13</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13</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13</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13</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16</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16</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16</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16</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16</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16</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16</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16</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16</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16</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16</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16</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16</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16</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16</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16</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16</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16</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13</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13</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13</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13</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13</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13</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13</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13</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13</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13</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13</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13</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13</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13</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13</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13</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13</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13</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13</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13</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13</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13</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13</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13</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13</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13</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13</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13</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13</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13</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18</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18</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16</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16</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16</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16</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16</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16</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16</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16</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16</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16</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16</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16</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16</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16</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16</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16</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16</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16</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13</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13</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13</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13</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13</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13</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13</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13</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13</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12</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12</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12</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12</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12</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12</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12</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12</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12</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12</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12</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12</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12</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12</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12</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12</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12</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12</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12</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12</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12</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12</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12</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12</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12</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12</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12</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12</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12</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12</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12</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12</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12</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10</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10</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10</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10</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10</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9</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9</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9</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9</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9</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9</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9</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9</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9</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9</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9</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9</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9</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9</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9</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9</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9</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9</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9</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9</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9</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9</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9</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9</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9</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9</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9</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9</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9</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7</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7</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7</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7</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7</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7</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7</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7</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7</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7</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7</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7</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7</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7</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7</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7</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7</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7</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7</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7</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7</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7</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7</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6</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6</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6</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6</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6</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6</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6</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6</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6</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6</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6</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6</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6</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6</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6</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7</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7</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7</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7</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7</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7</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224</v>
      </c>
      <c r="C5173" s="71">
        <v>45966</v>
      </c>
      <c r="D5173" s="121" t="str">
        <f>VLOOKUP(B5173,辅助信息!E:K,7,FALSE)</f>
        <v>JWDDCD2025092400188</v>
      </c>
      <c r="E5173" s="121" t="str">
        <f>VLOOKUP(F5173,辅助信息!A:B,2,FALSE)</f>
        <v>螺纹钢</v>
      </c>
      <c r="F5173" s="121" t="s">
        <v>66</v>
      </c>
      <c r="G5173" s="122">
        <v>5</v>
      </c>
      <c r="H5173" s="135"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224</v>
      </c>
      <c r="C5174" s="71">
        <v>45966</v>
      </c>
      <c r="D5174" s="121" t="str">
        <f>VLOOKUP(B5174,辅助信息!E:K,7,FALSE)</f>
        <v>JWDDCD2025092400188</v>
      </c>
      <c r="E5174" s="121" t="str">
        <f>VLOOKUP(F5174,辅助信息!A:B,2,FALSE)</f>
        <v>螺纹钢</v>
      </c>
      <c r="F5174" s="121" t="s">
        <v>45</v>
      </c>
      <c r="G5174" s="122">
        <v>5</v>
      </c>
      <c r="H5174" s="135"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45966</v>
      </c>
      <c r="D5175" s="121" t="str">
        <f>VLOOKUP(B5175,辅助信息!E:K,7,FALSE)</f>
        <v>JWDDCD2025092400188</v>
      </c>
      <c r="E5175" s="121" t="str">
        <f>VLOOKUP(F5175,辅助信息!A:B,2,FALSE)</f>
        <v>螺纹钢</v>
      </c>
      <c r="F5175" s="121" t="s">
        <v>21</v>
      </c>
      <c r="G5175" s="122">
        <v>10</v>
      </c>
      <c r="H5175" s="135"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45966</v>
      </c>
      <c r="D5176" s="121" t="str">
        <f>VLOOKUP(B5176,辅助信息!E:K,7,FALSE)</f>
        <v>JWDDCD2025092400188</v>
      </c>
      <c r="E5176" s="121" t="str">
        <f>VLOOKUP(F5176,辅助信息!A:B,2,FALSE)</f>
        <v>螺纹钢</v>
      </c>
      <c r="F5176" s="121" t="s">
        <v>46</v>
      </c>
      <c r="G5176" s="122">
        <v>15</v>
      </c>
      <c r="H5176" s="135"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45966</v>
      </c>
      <c r="D5179" s="121" t="str">
        <f>VLOOKUP(B5179,辅助信息!E:K,7,FALSE)</f>
        <v>JWDDCD2025092400212</v>
      </c>
      <c r="E5179" s="121" t="str">
        <f>VLOOKUP(F5179,辅助信息!A:B,2,FALSE)</f>
        <v>螺纹钢</v>
      </c>
      <c r="F5179" s="121" t="s">
        <v>27</v>
      </c>
      <c r="G5179" s="122">
        <f>117-35</f>
        <v>82</v>
      </c>
      <c r="H5179" s="135"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45966</v>
      </c>
      <c r="D5182" s="121" t="str">
        <f>VLOOKUP(B5182,辅助信息!E:K,7,FALSE)</f>
        <v>JWDDCD2025092400212</v>
      </c>
      <c r="E5182" s="121" t="str">
        <f>VLOOKUP(F5182,辅助信息!A:B,2,FALSE)</f>
        <v>螺纹钢</v>
      </c>
      <c r="F5182" s="121" t="s">
        <v>30</v>
      </c>
      <c r="G5182" s="122">
        <f>21-5</f>
        <v>16</v>
      </c>
      <c r="H5182" s="135"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45966</v>
      </c>
      <c r="D5189" s="121" t="str">
        <f>VLOOKUP(B5189,辅助信息!E:K,7,FALSE)</f>
        <v>JWDDCD2025092400212</v>
      </c>
      <c r="E5189" s="121" t="str">
        <f>VLOOKUP(F5189,辅助信息!A:B,2,FALSE)</f>
        <v>盘螺</v>
      </c>
      <c r="F5189" s="121" t="s">
        <v>40</v>
      </c>
      <c r="G5189" s="122">
        <f>84-35</f>
        <v>49</v>
      </c>
      <c r="H5189" s="135"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65" si="248">IF(OR(M5218="",N5218&lt;&gt;""),"",MAX(M5218-TODAY(),0))</f>
        <v/>
      </c>
      <c r="P5218" s="63" t="str">
        <f ca="1" t="shared" ref="P5218:P5265"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spans="2:18">
      <c r="B5223" s="136" t="s">
        <v>224</v>
      </c>
      <c r="C5223" s="71">
        <v>45966</v>
      </c>
      <c r="D5223" s="40" t="str">
        <f>VLOOKUP(B5223,辅助信息!E:K,7,FALSE)</f>
        <v>JWDDCD2025092400188</v>
      </c>
      <c r="E5223" s="40" t="str">
        <f>VLOOKUP(F5223,辅助信息!A:B,2,FALSE)</f>
        <v>螺纹钢</v>
      </c>
      <c r="F5223" s="40" t="s">
        <v>27</v>
      </c>
      <c r="G5223" s="36">
        <v>35</v>
      </c>
      <c r="H5223" s="135" t="str">
        <f>IF(SUMIFS('[1]2025年已发货'!$E:$E,'[1]2025年已发货'!$F:$F,C5223,'[1]2025年已发货'!$C:$C,F5223,'[1]2025年已发货'!$G:$G,I5223,'[1]2025年已发货'!$H:$H,J5223)=0,"未发货",SUMIFS('[1]2025年已发货'!$E:$E,'[1]2025年已发货'!$F:$F,C5223,'[1]2025年已发货'!$C:$C,F5223,'[1]2025年已发货'!$G:$G,I5223,'[1]2025年已发货'!$H:$H,J5223))</f>
        <v>未发货</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spans="2:18">
      <c r="B5224" s="136" t="s">
        <v>224</v>
      </c>
      <c r="C5224" s="71">
        <v>45966</v>
      </c>
      <c r="D5224" s="40" t="str">
        <f>VLOOKUP(B5224,辅助信息!E:K,7,FALSE)</f>
        <v>JWDDCD2025092400188</v>
      </c>
      <c r="E5224" s="40" t="str">
        <f>VLOOKUP(F5224,辅助信息!A:B,2,FALSE)</f>
        <v>螺纹钢</v>
      </c>
      <c r="F5224" s="40" t="s">
        <v>32</v>
      </c>
      <c r="G5224" s="36">
        <v>10</v>
      </c>
      <c r="H5224" s="135" t="str">
        <f>IF(SUMIFS('[1]2025年已发货'!$E:$E,'[1]2025年已发货'!$F:$F,C5224,'[1]2025年已发货'!$C:$C,F5224,'[1]2025年已发货'!$G:$G,I5224,'[1]2025年已发货'!$H:$H,J5224)=0,"未发货",SUMIFS('[1]2025年已发货'!$E:$E,'[1]2025年已发货'!$F:$F,C5224,'[1]2025年已发货'!$C:$C,F5224,'[1]2025年已发货'!$G:$G,I5224,'[1]2025年已发货'!$H:$H,J5224))</f>
        <v>未发货</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spans="2:18">
      <c r="B5225" s="136" t="s">
        <v>224</v>
      </c>
      <c r="C5225" s="71">
        <v>45966</v>
      </c>
      <c r="D5225" s="40" t="str">
        <f>VLOOKUP(B5225,辅助信息!E:K,7,FALSE)</f>
        <v>JWDDCD2025092400188</v>
      </c>
      <c r="E5225" s="40" t="str">
        <f>VLOOKUP(F5225,辅助信息!A:B,2,FALSE)</f>
        <v>螺纹钢</v>
      </c>
      <c r="F5225" s="40" t="s">
        <v>30</v>
      </c>
      <c r="G5225" s="36">
        <v>2.5</v>
      </c>
      <c r="H5225" s="135" t="str">
        <f>IF(SUMIFS('[1]2025年已发货'!$E:$E,'[1]2025年已发货'!$F:$F,C5225,'[1]2025年已发货'!$C:$C,F5225,'[1]2025年已发货'!$G:$G,I5225,'[1]2025年已发货'!$H:$H,J5225)=0,"未发货",SUMIFS('[1]2025年已发货'!$E:$E,'[1]2025年已发货'!$F:$F,C5225,'[1]2025年已发货'!$C:$C,F5225,'[1]2025年已发货'!$G:$G,I5225,'[1]2025年已发货'!$H:$H,J5225))</f>
        <v>未发货</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45966</v>
      </c>
      <c r="D5226" s="40" t="str">
        <f>VLOOKUP(B5226,辅助信息!E:K,7,FALSE)</f>
        <v>JWDDCD2025092400188</v>
      </c>
      <c r="E5226" s="40" t="str">
        <f>VLOOKUP(F5226,辅助信息!A:B,2,FALSE)</f>
        <v>螺纹钢</v>
      </c>
      <c r="F5226" s="40" t="s">
        <v>33</v>
      </c>
      <c r="G5226" s="36">
        <v>20</v>
      </c>
      <c r="H5226" s="135" t="str">
        <f>IF(SUMIFS('[1]2025年已发货'!$E:$E,'[1]2025年已发货'!$F:$F,C5226,'[1]2025年已发货'!$C:$C,F5226,'[1]2025年已发货'!$G:$G,I5226,'[1]2025年已发货'!$H:$H,J5226)=0,"未发货",SUMIFS('[1]2025年已发货'!$E:$E,'[1]2025年已发货'!$F:$F,C5226,'[1]2025年已发货'!$C:$C,F5226,'[1]2025年已发货'!$G:$G,I5226,'[1]2025年已发货'!$H:$H,J5226))</f>
        <v>未发货</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45966</v>
      </c>
      <c r="D5227" s="40" t="str">
        <f>VLOOKUP(B5227,辅助信息!E:K,7,FALSE)</f>
        <v>JWDDCD2025092400188</v>
      </c>
      <c r="E5227" s="40" t="str">
        <f>VLOOKUP(F5227,辅助信息!A:B,2,FALSE)</f>
        <v>螺纹钢</v>
      </c>
      <c r="F5227" s="40" t="s">
        <v>28</v>
      </c>
      <c r="G5227" s="36">
        <v>35</v>
      </c>
      <c r="H5227" s="135" t="str">
        <f>IF(SUMIFS('[1]2025年已发货'!$E:$E,'[1]2025年已发货'!$F:$F,C5227,'[1]2025年已发货'!$C:$C,F5227,'[1]2025年已发货'!$G:$G,I5227,'[1]2025年已发货'!$H:$H,J5227)=0,"未发货",SUMIFS('[1]2025年已发货'!$E:$E,'[1]2025年已发货'!$F:$F,C5227,'[1]2025年已发货'!$C:$C,F5227,'[1]2025年已发货'!$G:$G,I5227,'[1]2025年已发货'!$H:$H,J5227))</f>
        <v>未发货</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1</v>
      </c>
      <c r="Q5228" s="29" t="str">
        <f>VLOOKUP(B5228,辅助信息!E:M,9,FALSE)</f>
        <v>ZTWM-CDGS-XS-2025-0073-五冶天府-成都怡心湖片区及龙泉驿医院等项目</v>
      </c>
      <c r="R5228" s="29" t="str">
        <f>_xlfn._xlws.FILTER(辅助信息!D:D,辅助信息!E:E=B5228)</f>
        <v>五冶建设空港兴城怡心街道83亩项目</v>
      </c>
    </row>
    <row r="5229"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1</v>
      </c>
      <c r="Q5229" s="29" t="str">
        <f>VLOOKUP(B5229,辅助信息!E:M,9,FALSE)</f>
        <v>ZTWM-CDGS-XS-2025-0073-五冶天府-成都怡心湖片区及龙泉驿医院等项目</v>
      </c>
      <c r="R5229" s="29" t="str">
        <f>_xlfn._xlws.FILTER(辅助信息!D:D,辅助信息!E:E=B5229)</f>
        <v>五冶建设空港兴城怡心街道83亩项目</v>
      </c>
    </row>
    <row r="5230"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1</v>
      </c>
      <c r="Q5230" s="29" t="str">
        <f>VLOOKUP(B5230,辅助信息!E:M,9,FALSE)</f>
        <v>ZTWM-CDGS-XS-2025-0073-五冶天府-成都怡心湖片区及龙泉驿医院等项目</v>
      </c>
      <c r="R5230" s="29" t="str">
        <f>_xlfn._xlws.FILTER(辅助信息!D:D,辅助信息!E:E=B5230)</f>
        <v>五冶建设空港兴城怡心街道83亩项目</v>
      </c>
    </row>
    <row r="523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1</v>
      </c>
      <c r="Q5231" s="29" t="str">
        <f>VLOOKUP(B5231,辅助信息!E:M,9,FALSE)</f>
        <v>ZTWM-CDGS-XS-2025-0073-五冶天府-成都怡心湖片区及龙泉驿医院等项目</v>
      </c>
      <c r="R5231" s="29" t="str">
        <f>_xlfn._xlws.FILTER(辅助信息!D:D,辅助信息!E:E=B5231)</f>
        <v>五冶建设空港兴城怡心街道83亩项目</v>
      </c>
    </row>
    <row r="5232"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1</v>
      </c>
      <c r="Q5232" s="29" t="str">
        <f>VLOOKUP(B5232,辅助信息!E:M,9,FALSE)</f>
        <v>ZTWM-CDGS-XS-2025-0073-五冶天府-成都怡心湖片区及龙泉驿医院等项目</v>
      </c>
      <c r="R5232" s="29" t="str">
        <f>_xlfn._xlws.FILTER(辅助信息!D:D,辅助信息!E:E=B5232)</f>
        <v>五冶建设空港兴城怡心街道83亩项目</v>
      </c>
    </row>
    <row r="5233"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1</v>
      </c>
      <c r="Q5233" s="29" t="str">
        <f>VLOOKUP(B5233,辅助信息!E:M,9,FALSE)</f>
        <v>ZTWM-CDGS-XS-2025-0073-五冶天府-成都怡心湖片区及龙泉驿医院等项目</v>
      </c>
      <c r="R5233" s="29" t="str">
        <f>_xlfn._xlws.FILTER(辅助信息!D:D,辅助信息!E:E=B5233)</f>
        <v>五冶建设空港兴城怡心街道83亩项目</v>
      </c>
    </row>
    <row r="5234"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1</v>
      </c>
      <c r="Q5234" s="29" t="str">
        <f>VLOOKUP(B5234,辅助信息!E:M,9,FALSE)</f>
        <v>ZTWM-CDGS-XS-2025-0073-五冶天府-成都怡心湖片区及龙泉驿医院等项目</v>
      </c>
      <c r="R5234" s="29" t="str">
        <f>_xlfn._xlws.FILTER(辅助信息!D:D,辅助信息!E:E=B5234)</f>
        <v>五冶建设空港兴城怡心街道83亩项目</v>
      </c>
    </row>
    <row r="5235"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1</v>
      </c>
      <c r="Q5235" s="29" t="str">
        <f>VLOOKUP(B5235,辅助信息!E:M,9,FALSE)</f>
        <v>ZTWM-CDGS-XS-2025-0073-五冶天府-成都怡心湖片区及龙泉驿医院等项目</v>
      </c>
      <c r="R5235" s="29" t="str">
        <f>_xlfn._xlws.FILTER(辅助信息!D:D,辅助信息!E:E=B5235)</f>
        <v>五冶建设空港兴城怡心街道83亩项目</v>
      </c>
    </row>
    <row r="5236"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1</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IF(OR(M5237="",N5237&lt;&gt;""),"",MAX(M5237-TODAY(),0))</f>
        <v>0</v>
      </c>
      <c r="P5237" s="63">
        <f ca="1">IF(M5237="","",IF(N5237&lt;&gt;"",MAX(N5237-M5237,0),IF(TODAY()&gt;M5237,TODAY()-M5237,0)))</f>
        <v>1</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IF(OR(M5238="",N5238&lt;&gt;""),"",MAX(M5238-TODAY(),0))</f>
        <v>0</v>
      </c>
      <c r="P5238" s="63">
        <f ca="1">IF(M5238="","",IF(N5238&lt;&gt;"",MAX(N5238-M5238,0),IF(TODAY()&gt;M5238,TODAY()-M5238,0)))</f>
        <v>1</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spans="2:18">
      <c r="B5239" s="136" t="s">
        <v>243</v>
      </c>
      <c r="C5239" s="71">
        <v>45965</v>
      </c>
      <c r="D5239" s="40" t="str">
        <f>VLOOKUP(B5239,辅助信息!E:K,7,FALSE)</f>
        <v>JWDDCD2025062200016</v>
      </c>
      <c r="E5239" s="40" t="str">
        <f>VLOOKUP(F5239,辅助信息!A:B,2,FALSE)</f>
        <v>盘螺</v>
      </c>
      <c r="F5239" s="40" t="s">
        <v>41</v>
      </c>
      <c r="G5239" s="36">
        <v>5</v>
      </c>
      <c r="H5239" s="135">
        <f>IF(SUMIFS('[1]2025年已发货'!$E:$E,'[1]2025年已发货'!$F:$F,C5239,'[1]2025年已发货'!$C:$C,F5239,'[1]2025年已发货'!$G:$G,I5239,'[1]2025年已发货'!$H:$H,J5239)=0,"未发货",SUMIFS('[1]2025年已发货'!$E:$E,'[1]2025年已发货'!$F:$F,C5239,'[1]2025年已发货'!$C:$C,F5239,'[1]2025年已发货'!$G:$G,I5239,'[1]2025年已发货'!$H:$H,J5239))</f>
        <v>5</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1</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IF(OR(M5240="",N5240&lt;&gt;""),"",MAX(M5240-TODAY(),0))</f>
        <v>0</v>
      </c>
      <c r="P5240" s="63">
        <f ca="1">IF(M5240="","",IF(N5240&lt;&gt;"",MAX(N5240-M5240,0),IF(TODAY()&gt;M5240,TODAY()-M5240,0)))</f>
        <v>1</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spans="2:18">
      <c r="B5241" s="136" t="s">
        <v>243</v>
      </c>
      <c r="C5241" s="71">
        <v>45965</v>
      </c>
      <c r="D5241" s="40" t="str">
        <f>VLOOKUP(B5241,辅助信息!E:K,7,FALSE)</f>
        <v>JWDDCD2025062200016</v>
      </c>
      <c r="E5241" s="40" t="str">
        <f>VLOOKUP(F5241,辅助信息!A:B,2,FALSE)</f>
        <v>螺纹钢</v>
      </c>
      <c r="F5241" s="40" t="s">
        <v>19</v>
      </c>
      <c r="G5241" s="36">
        <v>5</v>
      </c>
      <c r="H5241" s="135">
        <f>IF(SUMIFS('[1]2025年已发货'!$E:$E,'[1]2025年已发货'!$F:$F,C5241,'[1]2025年已发货'!$C:$C,F5241,'[1]2025年已发货'!$G:$G,I5241,'[1]2025年已发货'!$H:$H,J5241)=0,"未发货",SUMIFS('[1]2025年已发货'!$E:$E,'[1]2025年已发货'!$F:$F,C5241,'[1]2025年已发货'!$C:$C,F5241,'[1]2025年已发货'!$G:$G,I5241,'[1]2025年已发货'!$H:$H,J5241))</f>
        <v>5</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1</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IF(OR(M5242="",N5242&lt;&gt;""),"",MAX(M5242-TODAY(),0))</f>
        <v>0</v>
      </c>
      <c r="P5242" s="63">
        <f ca="1">IF(M5242="","",IF(N5242&lt;&gt;"",MAX(N5242-M5242,0),IF(TODAY()&gt;M5242,TODAY()-M5242,0)))</f>
        <v>1</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spans="2:18">
      <c r="B5243" s="136" t="s">
        <v>243</v>
      </c>
      <c r="C5243" s="71">
        <v>45965</v>
      </c>
      <c r="D5243" s="40" t="str">
        <f>VLOOKUP(B5243,辅助信息!E:K,7,FALSE)</f>
        <v>JWDDCD2025062200016</v>
      </c>
      <c r="E5243" s="40" t="str">
        <f>VLOOKUP(F5243,辅助信息!A:B,2,FALSE)</f>
        <v>螺纹钢</v>
      </c>
      <c r="F5243" s="40" t="s">
        <v>30</v>
      </c>
      <c r="G5243" s="36">
        <v>20</v>
      </c>
      <c r="H5243" s="135">
        <f>IF(SUMIFS('[1]2025年已发货'!$E:$E,'[1]2025年已发货'!$F:$F,C5243,'[1]2025年已发货'!$C:$C,F5243,'[1]2025年已发货'!$G:$G,I5243,'[1]2025年已发货'!$H:$H,J5243)=0,"未发货",SUMIFS('[1]2025年已发货'!$E:$E,'[1]2025年已发货'!$F:$F,C5243,'[1]2025年已发货'!$C:$C,F5243,'[1]2025年已发货'!$G:$G,I5243,'[1]2025年已发货'!$H:$H,J5243))</f>
        <v>20</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1</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IF(OR(M5244="",N5244&lt;&gt;""),"",MAX(M5244-TODAY(),0))</f>
        <v>0</v>
      </c>
      <c r="P5244" s="63">
        <f ca="1">IF(M5244="","",IF(N5244&lt;&gt;"",MAX(N5244-M5244,0),IF(TODAY()&gt;M5244,TODAY()-M5244,0)))</f>
        <v>1</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spans="2:18">
      <c r="B5245" s="136" t="s">
        <v>243</v>
      </c>
      <c r="C5245" s="71">
        <v>45965</v>
      </c>
      <c r="D5245" s="40" t="str">
        <f>VLOOKUP(B5245,辅助信息!E:K,7,FALSE)</f>
        <v>JWDDCD2025062200016</v>
      </c>
      <c r="E5245" s="40" t="str">
        <f>VLOOKUP(F5245,辅助信息!A:B,2,FALSE)</f>
        <v>螺纹钢</v>
      </c>
      <c r="F5245" s="40" t="s">
        <v>28</v>
      </c>
      <c r="G5245" s="36">
        <v>2</v>
      </c>
      <c r="H5245" s="135">
        <f>IF(SUMIFS('[1]2025年已发货'!$E:$E,'[1]2025年已发货'!$F:$F,C5245,'[1]2025年已发货'!$C:$C,F5245,'[1]2025年已发货'!$G:$G,I5245,'[1]2025年已发货'!$H:$H,J5245)=0,"未发货",SUMIFS('[1]2025年已发货'!$E:$E,'[1]2025年已发货'!$F:$F,C5245,'[1]2025年已发货'!$C:$C,F5245,'[1]2025年已发货'!$G:$G,I5245,'[1]2025年已发货'!$H:$H,J5245))</f>
        <v>2</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1</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IF(OR(M5246="",N5246&lt;&gt;""),"",MAX(M5246-TODAY(),0))</f>
        <v>0</v>
      </c>
      <c r="P5246" s="63">
        <f ca="1">IF(M5246="","",IF(N5246&lt;&gt;"",MAX(N5246-M5246,0),IF(TODAY()&gt;M5246,TODAY()-M5246,0)))</f>
        <v>1</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36" t="s">
        <v>204</v>
      </c>
      <c r="C5247" s="71">
        <v>45966</v>
      </c>
      <c r="D5247" s="40" t="str">
        <f>VLOOKUP(B5247,辅助信息!E:K,7,FALSE)</f>
        <v>JWDDCD2025062200016</v>
      </c>
      <c r="E5247" s="40" t="str">
        <f>VLOOKUP(F5247,辅助信息!A:B,2,FALSE)</f>
        <v>盘螺</v>
      </c>
      <c r="F5247" s="40" t="s">
        <v>49</v>
      </c>
      <c r="G5247" s="36">
        <v>2.5</v>
      </c>
      <c r="H5247" s="135"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IF(OR(M5247="",N5247&lt;&gt;""),"",MAX(M5247-TODAY(),0))</f>
        <v>0</v>
      </c>
      <c r="P5247" s="63">
        <f ca="1">IF(M5247="","",IF(N5247&lt;&gt;"",MAX(N5247-M5247,0),IF(TODAY()&gt;M5247,TODAY()-M5247,0)))</f>
        <v>1</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36" t="s">
        <v>204</v>
      </c>
      <c r="C5248" s="71">
        <v>45966</v>
      </c>
      <c r="D5248" s="40" t="str">
        <f>VLOOKUP(B5248,辅助信息!E:K,7,FALSE)</f>
        <v>JWDDCD2025062200016</v>
      </c>
      <c r="E5248" s="40" t="str">
        <f>VLOOKUP(F5248,辅助信息!A:B,2,FALSE)</f>
        <v>盘螺</v>
      </c>
      <c r="F5248" s="40" t="s">
        <v>41</v>
      </c>
      <c r="G5248" s="36">
        <v>15</v>
      </c>
      <c r="H5248" s="135"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IF(OR(M5248="",N5248&lt;&gt;""),"",MAX(M5248-TODAY(),0))</f>
        <v>0</v>
      </c>
      <c r="P5248" s="63">
        <f ca="1">IF(M5248="","",IF(N5248&lt;&gt;"",MAX(N5248-M5248,0),IF(TODAY()&gt;M5248,TODAY()-M5248,0)))</f>
        <v>1</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36" t="s">
        <v>204</v>
      </c>
      <c r="C5249" s="71">
        <v>45966</v>
      </c>
      <c r="D5249" s="40" t="str">
        <f>VLOOKUP(B5249,辅助信息!E:K,7,FALSE)</f>
        <v>JWDDCD2025062200016</v>
      </c>
      <c r="E5249" s="40" t="str">
        <f>VLOOKUP(F5249,辅助信息!A:B,2,FALSE)</f>
        <v>螺纹钢</v>
      </c>
      <c r="F5249" s="40" t="s">
        <v>27</v>
      </c>
      <c r="G5249" s="36">
        <v>12</v>
      </c>
      <c r="H5249" s="135"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IF(OR(M5249="",N5249&lt;&gt;""),"",MAX(M5249-TODAY(),0))</f>
        <v>0</v>
      </c>
      <c r="P5249" s="63">
        <f ca="1">IF(M5249="","",IF(N5249&lt;&gt;"",MAX(N5249-M5249,0),IF(TODAY()&gt;M5249,TODAY()-M5249,0)))</f>
        <v>1</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IF(OR(M5250="",N5250&lt;&gt;""),"",MAX(M5250-TODAY(),0))</f>
        <v>0</v>
      </c>
      <c r="P5250" s="63">
        <f ca="1">IF(M5250="","",IF(N5250&lt;&gt;"",MAX(N5250-M5250,0),IF(TODAY()&gt;M5250,TODAY()-M5250,0)))</f>
        <v>1</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36" t="s">
        <v>204</v>
      </c>
      <c r="C5251" s="71">
        <v>45966</v>
      </c>
      <c r="D5251" s="40" t="str">
        <f>VLOOKUP(B5251,辅助信息!E:K,7,FALSE)</f>
        <v>JWDDCD2025062200016</v>
      </c>
      <c r="E5251" s="40" t="str">
        <f>VLOOKUP(F5251,辅助信息!A:B,2,FALSE)</f>
        <v>螺纹钢</v>
      </c>
      <c r="F5251" s="40" t="s">
        <v>30</v>
      </c>
      <c r="G5251" s="36">
        <v>6</v>
      </c>
      <c r="H5251" s="135"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IF(OR(M5251="",N5251&lt;&gt;""),"",MAX(M5251-TODAY(),0))</f>
        <v>0</v>
      </c>
      <c r="P5251" s="63">
        <f ca="1">IF(M5251="","",IF(N5251&lt;&gt;"",MAX(N5251-M5251,0),IF(TODAY()&gt;M5251,TODAY()-M5251,0)))</f>
        <v>1</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36" t="s">
        <v>204</v>
      </c>
      <c r="C5252" s="71">
        <v>45966</v>
      </c>
      <c r="D5252" s="40" t="str">
        <f>VLOOKUP(B5252,辅助信息!E:K,7,FALSE)</f>
        <v>JWDDCD2025062200016</v>
      </c>
      <c r="E5252" s="40" t="str">
        <f>VLOOKUP(F5252,辅助信息!A:B,2,FALSE)</f>
        <v>螺纹钢</v>
      </c>
      <c r="F5252" s="40" t="s">
        <v>33</v>
      </c>
      <c r="G5252" s="36">
        <v>15</v>
      </c>
      <c r="H5252" s="135"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IF(OR(M5252="",N5252&lt;&gt;""),"",MAX(M5252-TODAY(),0))</f>
        <v>0</v>
      </c>
      <c r="P5252" s="63">
        <f ca="1">IF(M5252="","",IF(N5252&lt;&gt;"",MAX(N5252-M5252,0),IF(TODAY()&gt;M5252,TODAY()-M5252,0)))</f>
        <v>1</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36" t="s">
        <v>204</v>
      </c>
      <c r="C5253" s="71">
        <v>45966</v>
      </c>
      <c r="D5253" s="40" t="str">
        <f>VLOOKUP(B5253,辅助信息!E:K,7,FALSE)</f>
        <v>JWDDCD2025062200016</v>
      </c>
      <c r="E5253" s="40" t="str">
        <f>VLOOKUP(F5253,辅助信息!A:B,2,FALSE)</f>
        <v>螺纹钢</v>
      </c>
      <c r="F5253" s="40" t="s">
        <v>76</v>
      </c>
      <c r="G5253" s="36">
        <v>7</v>
      </c>
      <c r="H5253" s="135"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IF(OR(M5253="",N5253&lt;&gt;""),"",MAX(M5253-TODAY(),0))</f>
        <v>0</v>
      </c>
      <c r="P5253" s="63">
        <f ca="1">IF(M5253="","",IF(N5253&lt;&gt;"",MAX(N5253-M5253,0),IF(TODAY()&gt;M5253,TODAY()-M5253,0)))</f>
        <v>1</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36" t="s">
        <v>208</v>
      </c>
      <c r="C5254" s="71">
        <v>45966</v>
      </c>
      <c r="D5254" s="40" t="str">
        <f>VLOOKUP(B5254,辅助信息!E:K,7,FALSE)</f>
        <v>JWDDCD2025102100480</v>
      </c>
      <c r="E5254" s="40" t="str">
        <f>VLOOKUP(F5254,辅助信息!A:B,2,FALSE)</f>
        <v>螺纹钢</v>
      </c>
      <c r="F5254" s="40" t="s">
        <v>18</v>
      </c>
      <c r="G5254" s="36">
        <v>70</v>
      </c>
      <c r="H5254" s="135" t="str">
        <f>IF(SUMIFS('[1]2025年已发货'!$E:$E,'[1]2025年已发货'!$F:$F,C5254,'[1]2025年已发货'!$C:$C,F5254,'[1]2025年已发货'!$G:$G,I5254,'[1]2025年已发货'!$H:$H,J5254)=0,"未发货",SUMIFS('[1]2025年已发货'!$E:$E,'[1]2025年已发货'!$F:$F,C5254,'[1]2025年已发货'!$C:$C,F5254,'[1]2025年已发货'!$G:$G,I5254,'[1]2025年已发货'!$H:$H,J5254))</f>
        <v>未发货</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IF(OR(M5254="",N5254&lt;&gt;""),"",MAX(M5254-TODAY(),0))</f>
        <v>0</v>
      </c>
      <c r="P5254" s="63">
        <f ca="1">IF(M5254="","",IF(N5254&lt;&gt;"",MAX(N5254-M5254,0),IF(TODAY()&gt;M5254,TODAY()-M5254,0)))</f>
        <v>1</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1</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1</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1</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1</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36" t="s">
        <v>194</v>
      </c>
      <c r="C5259" s="71">
        <v>45966</v>
      </c>
      <c r="D5259" s="40" t="str">
        <f>VLOOKUP(B5259,辅助信息!E:K,7,FALSE)</f>
        <v>JWDD2025071500089</v>
      </c>
      <c r="E5259" s="40" t="str">
        <f>VLOOKUP(F5259,辅助信息!A:B,2,FALSE)</f>
        <v>螺纹钢</v>
      </c>
      <c r="F5259" s="40" t="s">
        <v>27</v>
      </c>
      <c r="G5259" s="36">
        <v>10</v>
      </c>
      <c r="H5259" s="135" t="str">
        <f>IF(SUMIFS('[1]2025年已发货'!$E:$E,'[1]2025年已发货'!$F:$F,C5259,'[1]2025年已发货'!$C:$C,F5259,'[1]2025年已发货'!$G:$G,I5259,'[1]2025年已发货'!$H:$H,J5259)=0,"未发货",SUMIFS('[1]2025年已发货'!$E:$E,'[1]2025年已发货'!$F:$F,C5259,'[1]2025年已发货'!$C:$C,F5259,'[1]2025年已发货'!$G:$G,I5259,'[1]2025年已发货'!$H:$H,J5259))</f>
        <v>未发货</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IF(OR(M5259="",N5259&lt;&gt;""),"",MAX(M5259-TODAY(),0))</f>
        <v>0</v>
      </c>
      <c r="P5259" s="63">
        <f ca="1">IF(M5259="","",IF(N5259&lt;&gt;"",MAX(N5259-M5259,0),IF(TODAY()&gt;M5259,TODAY()-M5259,0)))</f>
        <v>1</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36" t="s">
        <v>194</v>
      </c>
      <c r="C5260" s="71">
        <v>45966</v>
      </c>
      <c r="D5260" s="40" t="str">
        <f>VLOOKUP(B5260,辅助信息!E:K,7,FALSE)</f>
        <v>JWDD2025071500089</v>
      </c>
      <c r="E5260" s="40" t="str">
        <f>VLOOKUP(F5260,辅助信息!A:B,2,FALSE)</f>
        <v>螺纹钢</v>
      </c>
      <c r="F5260" s="40" t="s">
        <v>19</v>
      </c>
      <c r="G5260" s="36">
        <v>15</v>
      </c>
      <c r="H5260" s="135" t="str">
        <f>IF(SUMIFS('[1]2025年已发货'!$E:$E,'[1]2025年已发货'!$F:$F,C5260,'[1]2025年已发货'!$C:$C,F5260,'[1]2025年已发货'!$G:$G,I5260,'[1]2025年已发货'!$H:$H,J5260)=0,"未发货",SUMIFS('[1]2025年已发货'!$E:$E,'[1]2025年已发货'!$F:$F,C5260,'[1]2025年已发货'!$C:$C,F5260,'[1]2025年已发货'!$G:$G,I5260,'[1]2025年已发货'!$H:$H,J5260))</f>
        <v>未发货</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IF(OR(M5260="",N5260&lt;&gt;""),"",MAX(M5260-TODAY(),0))</f>
        <v>0</v>
      </c>
      <c r="P5260" s="63">
        <f ca="1">IF(M5260="","",IF(N5260&lt;&gt;"",MAX(N5260-M5260,0),IF(TODAY()&gt;M5260,TODAY()-M5260,0)))</f>
        <v>1</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36" t="s">
        <v>194</v>
      </c>
      <c r="C5261" s="71">
        <v>45966</v>
      </c>
      <c r="D5261" s="40" t="str">
        <f>VLOOKUP(B5261,辅助信息!E:K,7,FALSE)</f>
        <v>JWDD2025071500089</v>
      </c>
      <c r="E5261" s="40" t="str">
        <f>VLOOKUP(F5261,辅助信息!A:B,2,FALSE)</f>
        <v>螺纹钢</v>
      </c>
      <c r="F5261" s="40" t="s">
        <v>32</v>
      </c>
      <c r="G5261" s="36">
        <v>5</v>
      </c>
      <c r="H5261" s="135" t="str">
        <f>IF(SUMIFS('[1]2025年已发货'!$E:$E,'[1]2025年已发货'!$F:$F,C5261,'[1]2025年已发货'!$C:$C,F5261,'[1]2025年已发货'!$G:$G,I5261,'[1]2025年已发货'!$H:$H,J5261)=0,"未发货",SUMIFS('[1]2025年已发货'!$E:$E,'[1]2025年已发货'!$F:$F,C5261,'[1]2025年已发货'!$C:$C,F5261,'[1]2025年已发货'!$G:$G,I5261,'[1]2025年已发货'!$H:$H,J5261))</f>
        <v>未发货</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IF(OR(M5261="",N5261&lt;&gt;""),"",MAX(M5261-TODAY(),0))</f>
        <v>0</v>
      </c>
      <c r="P5261" s="63">
        <f ca="1">IF(M5261="","",IF(N5261&lt;&gt;"",MAX(N5261-M5261,0),IF(TODAY()&gt;M5261,TODAY()-M5261,0)))</f>
        <v>1</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36" t="s">
        <v>194</v>
      </c>
      <c r="C5262" s="71">
        <v>45966</v>
      </c>
      <c r="D5262" s="40" t="str">
        <f>VLOOKUP(B5262,辅助信息!E:K,7,FALSE)</f>
        <v>JWDD2025071500089</v>
      </c>
      <c r="E5262" s="40" t="str">
        <f>VLOOKUP(F5262,辅助信息!A:B,2,FALSE)</f>
        <v>螺纹钢</v>
      </c>
      <c r="F5262" s="40" t="s">
        <v>30</v>
      </c>
      <c r="G5262" s="36">
        <v>5</v>
      </c>
      <c r="H5262" s="135" t="str">
        <f>IF(SUMIFS('[1]2025年已发货'!$E:$E,'[1]2025年已发货'!$F:$F,C5262,'[1]2025年已发货'!$C:$C,F5262,'[1]2025年已发货'!$G:$G,I5262,'[1]2025年已发货'!$H:$H,J5262)=0,"未发货",SUMIFS('[1]2025年已发货'!$E:$E,'[1]2025年已发货'!$F:$F,C5262,'[1]2025年已发货'!$C:$C,F5262,'[1]2025年已发货'!$G:$G,I5262,'[1]2025年已发货'!$H:$H,J5262))</f>
        <v>未发货</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IF(OR(M5262="",N5262&lt;&gt;""),"",MAX(M5262-TODAY(),0))</f>
        <v>0</v>
      </c>
      <c r="P5262" s="63">
        <f ca="1">IF(M5262="","",IF(N5262&lt;&gt;"",MAX(N5262-M5262,0),IF(TODAY()&gt;M5262,TODAY()-M5262,0)))</f>
        <v>1</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36" t="s">
        <v>194</v>
      </c>
      <c r="C5263" s="71">
        <v>45966</v>
      </c>
      <c r="D5263" s="40" t="str">
        <f>VLOOKUP(B5263,辅助信息!E:K,7,FALSE)</f>
        <v>JWDD2025071500089</v>
      </c>
      <c r="E5263" s="40" t="str">
        <f>VLOOKUP(F5263,辅助信息!A:B,2,FALSE)</f>
        <v>螺纹钢</v>
      </c>
      <c r="F5263" s="40" t="s">
        <v>33</v>
      </c>
      <c r="G5263" s="36">
        <v>10</v>
      </c>
      <c r="H5263" s="135" t="str">
        <f>IF(SUMIFS('[1]2025年已发货'!$E:$E,'[1]2025年已发货'!$F:$F,C5263,'[1]2025年已发货'!$C:$C,F5263,'[1]2025年已发货'!$G:$G,I5263,'[1]2025年已发货'!$H:$H,J5263)=0,"未发货",SUMIFS('[1]2025年已发货'!$E:$E,'[1]2025年已发货'!$F:$F,C5263,'[1]2025年已发货'!$C:$C,F5263,'[1]2025年已发货'!$G:$G,I5263,'[1]2025年已发货'!$H:$H,J5263))</f>
        <v>未发货</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IF(OR(M5263="",N5263&lt;&gt;""),"",MAX(M5263-TODAY(),0))</f>
        <v>0</v>
      </c>
      <c r="P5263" s="63">
        <f ca="1">IF(M5263="","",IF(N5263&lt;&gt;"",MAX(N5263-M5263,0),IF(TODAY()&gt;M5263,TODAY()-M5263,0)))</f>
        <v>1</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36" t="s">
        <v>194</v>
      </c>
      <c r="C5264" s="71">
        <v>45966</v>
      </c>
      <c r="D5264" s="40" t="str">
        <f>VLOOKUP(B5264,辅助信息!E:K,7,FALSE)</f>
        <v>JWDD2025071500089</v>
      </c>
      <c r="E5264" s="40" t="str">
        <f>VLOOKUP(F5264,辅助信息!A:B,2,FALSE)</f>
        <v>螺纹钢</v>
      </c>
      <c r="F5264" s="40" t="s">
        <v>28</v>
      </c>
      <c r="G5264" s="36">
        <v>15</v>
      </c>
      <c r="H5264" s="135" t="str">
        <f>IF(SUMIFS('[1]2025年已发货'!$E:$E,'[1]2025年已发货'!$F:$F,C5264,'[1]2025年已发货'!$C:$C,F5264,'[1]2025年已发货'!$G:$G,I5264,'[1]2025年已发货'!$H:$H,J5264)=0,"未发货",SUMIFS('[1]2025年已发货'!$E:$E,'[1]2025年已发货'!$F:$F,C5264,'[1]2025年已发货'!$C:$C,F5264,'[1]2025年已发货'!$G:$G,I5264,'[1]2025年已发货'!$H:$H,J5264))</f>
        <v>未发货</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IF(OR(M5264="",N5264&lt;&gt;""),"",MAX(M5264-TODAY(),0))</f>
        <v>0</v>
      </c>
      <c r="P5264" s="63">
        <f ca="1">IF(M5264="","",IF(N5264&lt;&gt;"",MAX(N5264-M5264,0),IF(TODAY()&gt;M5264,TODAY()-M5264,0)))</f>
        <v>1</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36" t="s">
        <v>194</v>
      </c>
      <c r="C5265" s="71">
        <v>45966</v>
      </c>
      <c r="D5265" s="40" t="str">
        <f>VLOOKUP(B5265,辅助信息!E:K,7,FALSE)</f>
        <v>JWDD2025071500089</v>
      </c>
      <c r="E5265" s="40" t="str">
        <f>VLOOKUP(F5265,辅助信息!A:B,2,FALSE)</f>
        <v>螺纹钢</v>
      </c>
      <c r="F5265" s="40" t="s">
        <v>18</v>
      </c>
      <c r="G5265" s="36">
        <v>10</v>
      </c>
      <c r="H5265" s="135" t="str">
        <f>IF(SUMIFS('[1]2025年已发货'!$E:$E,'[1]2025年已发货'!$F:$F,C5265,'[1]2025年已发货'!$C:$C,F5265,'[1]2025年已发货'!$G:$G,I5265,'[1]2025年已发货'!$H:$H,J5265)=0,"未发货",SUMIFS('[1]2025年已发货'!$E:$E,'[1]2025年已发货'!$F:$F,C5265,'[1]2025年已发货'!$C:$C,F5265,'[1]2025年已发货'!$G:$G,I5265,'[1]2025年已发货'!$H:$H,J5265))</f>
        <v>未发货</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IF(OR(M5265="",N5265&lt;&gt;""),"",MAX(M5265-TODAY(),0))</f>
        <v>0</v>
      </c>
      <c r="P5265" s="63">
        <f ca="1">IF(M5265="","",IF(N5265&lt;&gt;"",MAX(N5265-M5265,0),IF(TODAY()&gt;M5265,TODAY()-M5265,0)))</f>
        <v>1</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sheetData>
  <protectedRanges>
    <protectedRange sqref="M3348:M3353" name="区域1"/>
  </protectedRanges>
  <autoFilter ref="A1:Q5265">
    <filterColumn colId="2">
      <filters>
        <dateGroupItem year="2025" month="11" day="4"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65">
    <cfRule type="expression" dxfId="4" priority="9266">
      <formula>AND(NOT(HasFormula(D5229)),D5229&lt;&gt;"")</formula>
    </cfRule>
    <cfRule type="expression" dxfId="3" priority="9267">
      <formula>AND(NOT(HasFormula(XFD5227)),XFD5227&lt;&gt;"")</formula>
    </cfRule>
  </conditionalFormatting>
  <conditionalFormatting sqref="H1047491:H1048576">
    <cfRule type="expression" dxfId="4" priority="7705">
      <formula>AND(NOT(HasFormula(D1)),D1&lt;&gt;"")</formula>
    </cfRule>
    <cfRule type="expression" dxfId="3" priority="7706">
      <formula>AND(NOT(HasFormula(XFD1047491)),XFD1047491&lt;&gt;"")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66:H1047490">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4">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1047484">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L5067:L5070 L5048:O5066 N5067:O5070 N5014:O5047">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1047484">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1047490">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D1047485:E1048576">
    <cfRule type="expression" dxfId="4" priority="7665">
      <formula>AND(NOT(HasFormula(XFD1)),XFD1&lt;&gt;"")</formula>
    </cfRule>
    <cfRule type="expression" dxfId="3" priority="7666">
      <formula>AND(NOT(HasFormula(XEZ1047485)),XEZ1047485&lt;&gt;"")</formula>
    </cfRule>
  </conditionalFormatting>
  <conditionalFormatting sqref="I1047491:L1048576">
    <cfRule type="expression" dxfId="4" priority="7767">
      <formula>AND(NOT(HasFormula(E1)),E1&lt;&gt;"")</formula>
    </cfRule>
    <cfRule type="expression" dxfId="3" priority="7768">
      <formula>AND(NOT(HasFormula(A1047491)),A1047491&lt;&gt;"")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0" workbookViewId="0">
      <pane xSplit="2" topLeftCell="D1" activePane="topRight" state="frozen"/>
      <selection/>
      <selection pane="topRight" activeCell="G72" sqref="G72"/>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45966</v>
      </c>
      <c r="B2" s="9" t="s">
        <v>575</v>
      </c>
      <c r="C2" s="9" t="str">
        <f>VLOOKUP(D2,辅助信息!A:B,2,FALSE)</f>
        <v>盘螺</v>
      </c>
      <c r="D2" s="9" t="s">
        <v>41</v>
      </c>
    </row>
    <row r="3" spans="1:4">
      <c r="A3" s="12">
        <f ca="1" t="shared" si="0"/>
        <v>45966</v>
      </c>
      <c r="B3" s="9" t="s">
        <v>575</v>
      </c>
      <c r="C3" s="9" t="str">
        <f>VLOOKUP(D3,辅助信息!A:B,2,FALSE)</f>
        <v>螺纹钢</v>
      </c>
      <c r="D3" s="9" t="s">
        <v>27</v>
      </c>
    </row>
    <row r="4" spans="1:4">
      <c r="A4" s="12">
        <f ca="1" t="shared" si="0"/>
        <v>45966</v>
      </c>
      <c r="B4" s="9" t="s">
        <v>575</v>
      </c>
      <c r="C4" s="9" t="str">
        <f>VLOOKUP(D4,辅助信息!A:B,2,FALSE)</f>
        <v>螺纹钢</v>
      </c>
      <c r="D4" s="9" t="s">
        <v>19</v>
      </c>
    </row>
    <row r="5" spans="1:4">
      <c r="A5" s="12">
        <f ca="1" t="shared" si="0"/>
        <v>45966</v>
      </c>
      <c r="B5" s="9" t="s">
        <v>575</v>
      </c>
      <c r="C5" s="9" t="str">
        <f>VLOOKUP(D5,辅助信息!A:B,2,FALSE)</f>
        <v>螺纹钢</v>
      </c>
      <c r="D5" s="9" t="s">
        <v>28</v>
      </c>
    </row>
    <row r="6" spans="1:4">
      <c r="A6" s="12">
        <f ca="1" t="shared" si="0"/>
        <v>45966</v>
      </c>
      <c r="B6" s="9" t="s">
        <v>575</v>
      </c>
      <c r="C6" s="9" t="str">
        <f>VLOOKUP(D6,辅助信息!A:B,2,FALSE)</f>
        <v>螺纹钢</v>
      </c>
      <c r="D6" s="9" t="s">
        <v>52</v>
      </c>
    </row>
    <row r="7" spans="1:4">
      <c r="A7" s="12">
        <f ca="1" t="shared" si="0"/>
        <v>45966</v>
      </c>
      <c r="B7" s="9" t="s">
        <v>575</v>
      </c>
      <c r="C7" s="9" t="str">
        <f>VLOOKUP(D7,辅助信息!A:B,2,FALSE)</f>
        <v>螺纹钢</v>
      </c>
      <c r="D7" s="9" t="s">
        <v>76</v>
      </c>
    </row>
    <row r="8" spans="1:4">
      <c r="A8" s="12">
        <f ca="1" t="shared" si="0"/>
        <v>45966</v>
      </c>
      <c r="B8" s="9" t="s">
        <v>575</v>
      </c>
      <c r="C8" s="9" t="str">
        <f>VLOOKUP(D8,辅助信息!A:B,2,FALSE)</f>
        <v>螺纹钢</v>
      </c>
      <c r="D8" s="9" t="s">
        <v>86</v>
      </c>
    </row>
    <row r="9" spans="1:4">
      <c r="A9" s="12">
        <f ca="1" t="shared" si="0"/>
        <v>45966</v>
      </c>
      <c r="B9" s="9" t="s">
        <v>575</v>
      </c>
      <c r="C9" s="9" t="str">
        <f>VLOOKUP(D9,辅助信息!A:B,2,FALSE)</f>
        <v>螺纹钢</v>
      </c>
      <c r="D9" s="9" t="s">
        <v>82</v>
      </c>
    </row>
    <row r="10" spans="1:4">
      <c r="A10" s="12">
        <f ca="1" t="shared" si="0"/>
        <v>45966</v>
      </c>
      <c r="B10" s="9" t="s">
        <v>575</v>
      </c>
      <c r="C10" s="9" t="str">
        <f>VLOOKUP(D10,辅助信息!A:B,2,FALSE)</f>
        <v>螺纹钢</v>
      </c>
      <c r="D10" s="9" t="s">
        <v>45</v>
      </c>
    </row>
    <row r="11" spans="1:4">
      <c r="A11" s="12">
        <f ca="1" t="shared" si="0"/>
        <v>45966</v>
      </c>
      <c r="B11" s="9" t="s">
        <v>575</v>
      </c>
      <c r="C11" s="9" t="str">
        <f>VLOOKUP(D11,辅助信息!A:B,2,FALSE)</f>
        <v>螺纹钢</v>
      </c>
      <c r="D11" s="9" t="s">
        <v>21</v>
      </c>
    </row>
    <row r="12" ht="18.95" customHeight="1" spans="1:1">
      <c r="A12" s="12">
        <f ca="1" t="shared" si="0"/>
        <v>45966</v>
      </c>
    </row>
    <row r="13" spans="1:4">
      <c r="A13" s="12">
        <f ca="1" t="shared" ref="A13:A26" si="1">TODAY()</f>
        <v>45966</v>
      </c>
      <c r="B13" s="13" t="s">
        <v>576</v>
      </c>
      <c r="C13" s="9" t="str">
        <f>VLOOKUP(D13,辅助信息!A:B,2,FALSE)</f>
        <v>螺纹钢</v>
      </c>
      <c r="D13" s="9" t="s">
        <v>133</v>
      </c>
    </row>
    <row r="14" spans="1:4">
      <c r="A14" s="12">
        <f ca="1" t="shared" si="1"/>
        <v>45966</v>
      </c>
      <c r="B14" s="13" t="s">
        <v>576</v>
      </c>
      <c r="C14" s="9" t="str">
        <f>VLOOKUP(D14,辅助信息!A:B,2,FALSE)</f>
        <v>螺纹钢</v>
      </c>
      <c r="D14" s="9" t="s">
        <v>91</v>
      </c>
    </row>
    <row r="15" spans="1:4">
      <c r="A15" s="12">
        <f ca="1" t="shared" si="1"/>
        <v>45966</v>
      </c>
      <c r="B15" s="13" t="s">
        <v>576</v>
      </c>
      <c r="C15" s="9" t="str">
        <f>VLOOKUP(D15,辅助信息!A:B,2,FALSE)</f>
        <v>螺纹钢</v>
      </c>
      <c r="D15" s="9" t="s">
        <v>77</v>
      </c>
    </row>
    <row r="16" spans="1:4">
      <c r="A16" s="12">
        <f ca="1" t="shared" si="1"/>
        <v>45966</v>
      </c>
      <c r="B16" s="13" t="s">
        <v>576</v>
      </c>
      <c r="C16" s="9" t="str">
        <f>VLOOKUP(D16,辅助信息!A:B,2,FALSE)</f>
        <v>螺纹钢</v>
      </c>
      <c r="D16" s="9" t="s">
        <v>86</v>
      </c>
    </row>
    <row r="17" spans="1:4">
      <c r="A17" s="12">
        <f ca="1" t="shared" si="1"/>
        <v>45966</v>
      </c>
      <c r="B17" s="13" t="s">
        <v>576</v>
      </c>
      <c r="C17" s="9" t="str">
        <f>VLOOKUP(D17,辅助信息!A:B,2,FALSE)</f>
        <v>螺纹钢</v>
      </c>
      <c r="D17" s="9" t="s">
        <v>66</v>
      </c>
    </row>
    <row r="18" spans="1:4">
      <c r="A18" s="12">
        <f ca="1" t="shared" si="1"/>
        <v>45966</v>
      </c>
      <c r="B18" s="13" t="s">
        <v>576</v>
      </c>
      <c r="C18" s="9" t="str">
        <f>VLOOKUP(D18,辅助信息!A:B,2,FALSE)</f>
        <v>螺纹钢</v>
      </c>
      <c r="D18" s="9" t="s">
        <v>82</v>
      </c>
    </row>
    <row r="19" spans="1:4">
      <c r="A19" s="12">
        <f ca="1" t="shared" si="1"/>
        <v>45966</v>
      </c>
      <c r="B19" s="13" t="s">
        <v>576</v>
      </c>
      <c r="C19" s="9" t="str">
        <f>VLOOKUP(D19,辅助信息!A:B,2,FALSE)</f>
        <v>螺纹钢</v>
      </c>
      <c r="D19" s="9" t="s">
        <v>45</v>
      </c>
    </row>
    <row r="20" spans="1:4">
      <c r="A20" s="12">
        <f ca="1" t="shared" si="1"/>
        <v>45966</v>
      </c>
      <c r="B20" s="13" t="s">
        <v>576</v>
      </c>
      <c r="C20" s="9" t="str">
        <f>VLOOKUP(D20,辅助信息!A:B,2,FALSE)</f>
        <v>螺纹钢</v>
      </c>
      <c r="D20" s="9" t="s">
        <v>21</v>
      </c>
    </row>
    <row r="21" spans="1:4">
      <c r="A21" s="12">
        <f ca="1" t="shared" si="1"/>
        <v>45966</v>
      </c>
      <c r="B21" s="13" t="s">
        <v>576</v>
      </c>
      <c r="C21" s="9" t="str">
        <f>VLOOKUP(D21,辅助信息!A:B,2,FALSE)</f>
        <v>螺纹钢</v>
      </c>
      <c r="D21" s="9" t="s">
        <v>58</v>
      </c>
    </row>
    <row r="22" spans="1:4">
      <c r="A22" s="12">
        <f ca="1" t="shared" si="1"/>
        <v>45966</v>
      </c>
      <c r="B22" s="13" t="s">
        <v>576</v>
      </c>
      <c r="C22" s="9" t="str">
        <f>VLOOKUP(D22,辅助信息!A:B,2,FALSE)</f>
        <v>螺纹钢</v>
      </c>
      <c r="D22" s="9" t="s">
        <v>46</v>
      </c>
    </row>
    <row r="23" spans="1:4">
      <c r="A23" s="12">
        <f ca="1" t="shared" si="1"/>
        <v>45966</v>
      </c>
      <c r="B23" s="13" t="s">
        <v>576</v>
      </c>
      <c r="C23" s="9" t="str">
        <f>VLOOKUP(D23,辅助信息!A:B,2,FALSE)</f>
        <v>螺纹钢</v>
      </c>
      <c r="D23" s="9" t="s">
        <v>22</v>
      </c>
    </row>
    <row r="24" spans="1:4">
      <c r="A24" s="12">
        <f ca="1" t="shared" si="1"/>
        <v>45966</v>
      </c>
      <c r="B24" s="13" t="s">
        <v>576</v>
      </c>
      <c r="C24" s="9" t="str">
        <f>VLOOKUP(D24,辅助信息!A:B,2,FALSE)</f>
        <v>螺纹钢</v>
      </c>
      <c r="D24" s="9" t="s">
        <v>181</v>
      </c>
    </row>
    <row r="25" spans="1:4">
      <c r="A25" s="12">
        <f ca="1" t="shared" si="1"/>
        <v>45966</v>
      </c>
      <c r="B25" s="13" t="s">
        <v>576</v>
      </c>
      <c r="C25" s="9" t="str">
        <f>VLOOKUP(D25,辅助信息!A:B,2,FALSE)</f>
        <v>螺纹钢</v>
      </c>
      <c r="D25" s="9" t="s">
        <v>182</v>
      </c>
    </row>
    <row r="26" spans="1:4">
      <c r="A26" s="12">
        <f ca="1" t="shared" si="1"/>
        <v>45966</v>
      </c>
      <c r="B26" s="9" t="s">
        <v>577</v>
      </c>
      <c r="C26" s="9" t="str">
        <f>VLOOKUP(D26,辅助信息!A:B,2,FALSE)</f>
        <v>盘螺</v>
      </c>
      <c r="D26" s="9" t="s">
        <v>49</v>
      </c>
    </row>
    <row r="27" spans="1:4">
      <c r="A27" s="12">
        <f ca="1" t="shared" ref="A27:A36" si="2">TODAY()</f>
        <v>45966</v>
      </c>
      <c r="B27" s="9" t="s">
        <v>577</v>
      </c>
      <c r="C27" s="9" t="str">
        <f>VLOOKUP(D27,辅助信息!A:B,2,FALSE)</f>
        <v>盘螺</v>
      </c>
      <c r="D27" s="9" t="s">
        <v>40</v>
      </c>
    </row>
    <row r="28" spans="1:4">
      <c r="A28" s="12">
        <f ca="1" t="shared" si="2"/>
        <v>45966</v>
      </c>
      <c r="B28" s="9" t="s">
        <v>577</v>
      </c>
      <c r="C28" s="9" t="str">
        <f>VLOOKUP(D28,辅助信息!A:B,2,FALSE)</f>
        <v>盘螺</v>
      </c>
      <c r="D28" s="9" t="s">
        <v>41</v>
      </c>
    </row>
    <row r="29" spans="1:4">
      <c r="A29" s="12">
        <f ca="1" t="shared" si="2"/>
        <v>45966</v>
      </c>
      <c r="B29" s="9" t="s">
        <v>577</v>
      </c>
      <c r="C29" s="9" t="str">
        <f>VLOOKUP(D29,辅助信息!A:B,2,FALSE)</f>
        <v>盘螺</v>
      </c>
      <c r="D29" s="9" t="s">
        <v>26</v>
      </c>
    </row>
    <row r="30" spans="1:4">
      <c r="A30" s="12">
        <f ca="1" t="shared" si="2"/>
        <v>45966</v>
      </c>
      <c r="B30" s="9" t="s">
        <v>577</v>
      </c>
      <c r="C30" s="9" t="e">
        <f>VLOOKUP(D30,辅助信息!A:B,2,FALSE)</f>
        <v>#N/A</v>
      </c>
      <c r="D30" s="9" t="s">
        <v>578</v>
      </c>
    </row>
    <row r="31" spans="1:4">
      <c r="A31" s="12">
        <f ca="1" t="shared" si="2"/>
        <v>45966</v>
      </c>
      <c r="B31" s="9" t="s">
        <v>577</v>
      </c>
      <c r="C31" s="9" t="str">
        <f>VLOOKUP(D31,辅助信息!A:B,2,FALSE)</f>
        <v>螺纹钢</v>
      </c>
      <c r="D31" s="9" t="s">
        <v>27</v>
      </c>
    </row>
    <row r="32" spans="1:4">
      <c r="A32" s="12">
        <f ca="1" t="shared" si="2"/>
        <v>45966</v>
      </c>
      <c r="B32" s="9" t="s">
        <v>577</v>
      </c>
      <c r="C32" s="9" t="str">
        <f>VLOOKUP(D32,辅助信息!A:B,2,FALSE)</f>
        <v>螺纹钢</v>
      </c>
      <c r="D32" s="9" t="s">
        <v>19</v>
      </c>
    </row>
    <row r="33" spans="1:4">
      <c r="A33" s="12">
        <f ca="1" t="shared" si="2"/>
        <v>45966</v>
      </c>
      <c r="B33" s="9" t="s">
        <v>577</v>
      </c>
      <c r="C33" s="9" t="str">
        <f>VLOOKUP(D33,辅助信息!A:B,2,FALSE)</f>
        <v>螺纹钢</v>
      </c>
      <c r="D33" s="9" t="s">
        <v>32</v>
      </c>
    </row>
    <row r="34" spans="1:4">
      <c r="A34" s="12">
        <f ca="1" t="shared" si="2"/>
        <v>45966</v>
      </c>
      <c r="B34" s="9" t="s">
        <v>577</v>
      </c>
      <c r="C34" s="9" t="str">
        <f>VLOOKUP(D34,辅助信息!A:B,2,FALSE)</f>
        <v>螺纹钢</v>
      </c>
      <c r="D34" s="9" t="s">
        <v>33</v>
      </c>
    </row>
    <row r="35" spans="1:4">
      <c r="A35" s="12">
        <f ca="1" t="shared" si="2"/>
        <v>45966</v>
      </c>
      <c r="B35" s="9" t="s">
        <v>577</v>
      </c>
      <c r="C35" s="9" t="str">
        <f>VLOOKUP(D35,辅助信息!A:B,2,FALSE)</f>
        <v>螺纹钢</v>
      </c>
      <c r="D35" s="9" t="s">
        <v>28</v>
      </c>
    </row>
    <row r="36" spans="1:4">
      <c r="A36" s="12">
        <f ca="1" t="shared" si="2"/>
        <v>45966</v>
      </c>
      <c r="B36" s="9" t="s">
        <v>577</v>
      </c>
      <c r="C36" s="9" t="str">
        <f>VLOOKUP(D36,辅助信息!A:B,2,FALSE)</f>
        <v>螺纹钢</v>
      </c>
      <c r="D36" s="9" t="s">
        <v>18</v>
      </c>
    </row>
    <row r="37" spans="1:4">
      <c r="A37" s="12">
        <f ca="1" t="shared" ref="A37:A46" si="3">TODAY()</f>
        <v>45966</v>
      </c>
      <c r="B37" s="9" t="s">
        <v>577</v>
      </c>
      <c r="C37" s="9" t="str">
        <f>VLOOKUP(D37,辅助信息!A:B,2,FALSE)</f>
        <v>螺纹钢</v>
      </c>
      <c r="D37" s="9" t="s">
        <v>65</v>
      </c>
    </row>
    <row r="38" spans="1:4">
      <c r="A38" s="12">
        <f ca="1" t="shared" si="3"/>
        <v>45966</v>
      </c>
      <c r="B38" s="9" t="s">
        <v>577</v>
      </c>
      <c r="C38" s="9" t="str">
        <f>VLOOKUP(D38,辅助信息!A:B,2,FALSE)</f>
        <v>螺纹钢</v>
      </c>
      <c r="D38" s="9" t="s">
        <v>52</v>
      </c>
    </row>
    <row r="39" spans="1:4">
      <c r="A39" s="12">
        <f ca="1" t="shared" si="3"/>
        <v>45966</v>
      </c>
      <c r="B39" s="9" t="s">
        <v>577</v>
      </c>
      <c r="C39" s="9" t="str">
        <f>VLOOKUP(D39,辅助信息!A:B,2,FALSE)</f>
        <v>螺纹钢</v>
      </c>
      <c r="D39" s="9" t="s">
        <v>111</v>
      </c>
    </row>
    <row r="40" spans="1:4">
      <c r="A40" s="12">
        <f ca="1" t="shared" si="3"/>
        <v>45966</v>
      </c>
      <c r="B40" s="9" t="s">
        <v>577</v>
      </c>
      <c r="C40" s="9" t="str">
        <f>VLOOKUP(D40,辅助信息!A:B,2,FALSE)</f>
        <v>螺纹钢</v>
      </c>
      <c r="D40" s="9" t="s">
        <v>76</v>
      </c>
    </row>
    <row r="41" spans="1:4">
      <c r="A41" s="12">
        <f ca="1" t="shared" si="3"/>
        <v>45966</v>
      </c>
      <c r="B41" s="9" t="s">
        <v>577</v>
      </c>
      <c r="C41" s="9" t="str">
        <f>VLOOKUP(D41,辅助信息!A:B,2,FALSE)</f>
        <v>螺纹钢</v>
      </c>
      <c r="D41" s="9" t="s">
        <v>90</v>
      </c>
    </row>
    <row r="42" spans="1:4">
      <c r="A42" s="12">
        <f ca="1" t="shared" si="3"/>
        <v>45966</v>
      </c>
      <c r="B42" s="9" t="s">
        <v>577</v>
      </c>
      <c r="C42" s="9" t="str">
        <f>VLOOKUP(D42,辅助信息!A:B,2,FALSE)</f>
        <v>螺纹钢</v>
      </c>
      <c r="D42" s="9" t="s">
        <v>130</v>
      </c>
    </row>
    <row r="43" spans="1:4">
      <c r="A43" s="12">
        <f ca="1" t="shared" si="3"/>
        <v>45966</v>
      </c>
      <c r="B43" s="9" t="s">
        <v>577</v>
      </c>
      <c r="C43" s="9" t="str">
        <f>VLOOKUP(D43,辅助信息!A:B,2,FALSE)</f>
        <v>螺纹钢</v>
      </c>
      <c r="D43" s="9" t="s">
        <v>133</v>
      </c>
    </row>
    <row r="44" spans="1:4">
      <c r="A44" s="12">
        <f ca="1" t="shared" si="3"/>
        <v>45966</v>
      </c>
      <c r="B44" s="9" t="s">
        <v>577</v>
      </c>
      <c r="C44" s="9" t="str">
        <f>VLOOKUP(D44,辅助信息!A:B,2,FALSE)</f>
        <v>螺纹钢</v>
      </c>
      <c r="D44" s="9" t="s">
        <v>91</v>
      </c>
    </row>
    <row r="45" spans="1:4">
      <c r="A45" s="12">
        <f ca="1" t="shared" si="3"/>
        <v>45966</v>
      </c>
      <c r="B45" s="9" t="s">
        <v>577</v>
      </c>
      <c r="C45" s="9" t="str">
        <f>VLOOKUP(D45,辅助信息!A:B,2,FALSE)</f>
        <v>螺纹钢</v>
      </c>
      <c r="D45" s="9" t="s">
        <v>77</v>
      </c>
    </row>
    <row r="46" spans="1:4">
      <c r="A46" s="12">
        <f ca="1" t="shared" si="3"/>
        <v>45966</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9</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(武汉电气化局成达万高铁强电项目-重庆开州)重庆市开州区岳溪镇中心幼儿园东南46米</v>
      </c>
      <c r="H9327" s="2" t="str">
        <f>'[1]2025年已发货'!H:H</f>
        <v>杨开洪</v>
      </c>
      <c r="I9327" s="2">
        <f>'[1]2025年已发货'!I:I</f>
        <v>18628900044</v>
      </c>
      <c r="J9327" s="2" t="str">
        <f>_xlfn._xlws.FILTER(辅助信息!D:D,辅助信息!G:G=G9327)</f>
        <v>武汉电气化局成达万高铁强电项目</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(武汉电气化局成达万高铁强电项目-重庆开州)重庆市开州区岳溪镇中心幼儿园东南46米</v>
      </c>
      <c r="H9328" s="2" t="str">
        <f>'[1]2025年已发货'!H:H</f>
        <v>杨开洪</v>
      </c>
      <c r="I9328" s="2">
        <f>'[1]2025年已发货'!I:I</f>
        <v>18628900044</v>
      </c>
      <c r="J9328" s="2" t="str">
        <f>_xlfn._xlws.FILTER(辅助信息!D:D,辅助信息!G:G=G9328)</f>
        <v>武汉电气化局成达万高铁强电项目</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(武汉电气化局成达万高铁强电项目-重庆开州)重庆市开州区岳溪镇中心幼儿园东南46米</v>
      </c>
      <c r="H9329" s="2" t="str">
        <f>'[1]2025年已发货'!H:H</f>
        <v>杨开洪</v>
      </c>
      <c r="I9329" s="2">
        <f>'[1]2025年已发货'!I:I</f>
        <v>18628900044</v>
      </c>
      <c r="J9329" s="2" t="str">
        <f>_xlfn._xlws.FILTER(辅助信息!D:D,辅助信息!G:G=G9329)</f>
        <v>武汉电气化局成达万高铁强电项目</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(武汉电气化局成达万高铁强电项目-重庆开州)重庆市开州区岳溪镇中心幼儿园东南46米</v>
      </c>
      <c r="H9330" s="2" t="str">
        <f>'[1]2025年已发货'!H:H</f>
        <v>杨开洪</v>
      </c>
      <c r="I9330" s="2">
        <f>'[1]2025年已发货'!I:I</f>
        <v>18628900044</v>
      </c>
      <c r="J9330" s="2" t="str">
        <f>_xlfn._xlws.FILTER(辅助信息!D:D,辅助信息!G:G=G9330)</f>
        <v>武汉电气化局成达万高铁强电项目</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2025-11-05T03:36:50Z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