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汇总计划!$A$1:$Q$1751</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<sst xmlns="http://schemas.openxmlformats.org/spreadsheetml/2006/main" count="4782" uniqueCount="429">
  <si>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</si>
  <si>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</si>
  <si>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</si>
  <si>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</si>
  <si>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</si>
  <si>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</si>
  <si>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</si>
  <si>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</si>
  <si>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</si>
  <si>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</si>
  <si>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</si>
  <si>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</si>
  <si>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</si>
  <si>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</si>
  <si>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</si>
  <si>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</si>
  <si>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</si>
  <si>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</si>
  <si>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</si>
  <si>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</si>
  <si>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</si>
  <si>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</si>
  <si>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</si>
  <si>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</si>
  <si>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</si>
  <si>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</si>
  <si>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</si>
  <si>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</si>
  <si>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</si>
  <si>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</si>
  <si>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</si>
  <si>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</si>
  <si>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</si>
  <si>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</si>
  <si>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</si>
  <si>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</si>
  <si>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</si>
  <si>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</si>
  <si>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</si>
  <si>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</si>
  <si>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</si>
  <si>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</si>
  <si>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</si>
  <si>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</si>
  <si>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</si>
  <si>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</si>
  <si>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</si>
  <si>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</si>
  <si>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</si>
  <si>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</si>
  <si>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</si>
  <si>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</si>
  <si>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</si>
  <si>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</si>
  <si>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</si>
  <si>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</si>
  <si>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</si>
  <si>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</si>
  <si>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</si>
  <si>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</si>
  <si>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</si>
  <si>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</si>
  <si>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</si>
  <si>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</si>
  <si>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</si>
  <si>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</si>
  <si>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</si>
  <si>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</si>
  <si>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</si>
  <si>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</si>
  <si>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</si>
  <si>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</si>
  <si>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</si>
  <si>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</si>
  <si>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</si>
  <si>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</si>
  <si>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</si>
  <si>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</si>
  <si>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</si>
  <si>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</si>
  <si>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</si>
  <si>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</si>
  <si>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</si>
  <si>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</si>
  <si>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</si>
  <si>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</si>
  <si>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</si>
  <si>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</si>
  <si>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</si>
  <si>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</si>
  <si>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</si>
  <si>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</si>
  <si>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</si>
  <si>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</si>
  <si>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</si>
  <si>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</si>
  <si>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</si>
  <si>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</si>
  <si>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</si>
  <si>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</si>
  <si>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</si>
  <si>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</si>
  <si>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</si>
  <si>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</si>
  <si>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</si>
  <si>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</si>
  <si>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</si>
  <si>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</si>
  <si>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</si>
  <si>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</si>
  <si>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</si>
  <si>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</si>
  <si>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</si>
  <si>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</si>
  <si>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</si>
  <si>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</si>
  <si>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</si>
  <si>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</si>
  <si>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</si>
  <si>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</si>
  <si>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</si>
  <si>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</si>
  <si>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</si>
  <si>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</si>
  <si>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</si>
  <si>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</si>
  <si>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</si>
  <si>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</si>
  <si>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</si>
  <si>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</si>
  <si>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</si>
  <si>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</si>
  <si>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</si>
  <si>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</si>
  <si>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</si>
  <si>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</si>
  <si>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</si>
  <si>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</si>
  <si>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</si>
  <si>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</si>
  <si>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</si>
  <si>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</si>
  <si>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</si>
  <si>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</si>
  <si>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</si>
  <si>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</si>
  <si>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</si>
  <si>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</si>
  <si>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</si>
  <si>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</si>
  <si>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</si>
  <si>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</si>
  <si>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</si>
  <si>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</si>
  <si>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</si>
  <si>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</si>
  <si>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</si>
  <si>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</si>
  <si>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</si>
  <si>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</si>
  <si>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</si>
  <si>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</si>
  <si>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</si>
  <si>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</si>
  <si>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</si>
  <si>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</si>
  <si>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</si>
  <si>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</si>
  <si>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</si>
  <si>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</si>
  <si>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</si>
  <si>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</si>
  <si>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</si>
  <si>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</si>
  <si>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</si>
  <si>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</si>
  <si>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</si>
  <si>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</si>
  <si>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</si>
  <si>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</si>
  <si>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</si>
  <si>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</si>
  <si>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</si>
  <si>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</si>
  <si>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</si>
  <si>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</si>
  <si>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</si>
  <si>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</si>
  <si>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</si>
  <si>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</si>
  <si>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</si>
  <si>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JWDDCD2025051100032</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</si>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</sst>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5">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0" xfId="0" applyNumberFormat="1" applyFont="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润耀</v>
          </cell>
          <cell r="B3441" t="str">
            <v>盘螺</v>
          </cell>
          <cell r="C3441" t="str">
            <v>HRB400E Φ8</v>
          </cell>
          <cell r="D3441" t="str">
            <v>吨</v>
          </cell>
          <cell r="E3441">
            <v>2</v>
          </cell>
          <cell r="F3441">
            <v>45803</v>
          </cell>
          <cell r="G3441" t="str">
            <v>（华西简阳西城嘉苑）四川省成都市简阳市简城街道高屋村</v>
          </cell>
          <cell r="H3441" t="str">
            <v>张瀚镭</v>
          </cell>
          <cell r="I3441">
            <v>15884666220</v>
          </cell>
        </row>
        <row r="3442">
          <cell r="A3442" t="str">
            <v>润耀</v>
          </cell>
          <cell r="B3442" t="str">
            <v>盘螺</v>
          </cell>
          <cell r="C3442" t="str">
            <v>HRB400E Φ10</v>
          </cell>
          <cell r="D3442" t="str">
            <v>吨</v>
          </cell>
          <cell r="E3442">
            <v>20</v>
          </cell>
          <cell r="F3442">
            <v>45803</v>
          </cell>
          <cell r="G3442" t="str">
            <v>（华西简阳西城嘉苑）四川省成都市简阳市简城街道高屋村</v>
          </cell>
          <cell r="H3442" t="str">
            <v>张瀚镭</v>
          </cell>
          <cell r="I3442">
            <v>15884666220</v>
          </cell>
        </row>
        <row r="3443">
          <cell r="A3443" t="str">
            <v>润耀</v>
          </cell>
          <cell r="B3443" t="str">
            <v>盘螺</v>
          </cell>
          <cell r="C3443" t="str">
            <v>HRB400E Φ12</v>
          </cell>
          <cell r="D3443" t="str">
            <v>吨</v>
          </cell>
          <cell r="E3443">
            <v>6</v>
          </cell>
          <cell r="F3443">
            <v>45803</v>
          </cell>
          <cell r="G3443" t="str">
            <v>（华西简阳西城嘉苑）四川省成都市简阳市简城街道高屋村</v>
          </cell>
          <cell r="H3443" t="str">
            <v>张瀚镭</v>
          </cell>
          <cell r="I3443">
            <v>15884666220</v>
          </cell>
        </row>
        <row r="3444">
          <cell r="A3444" t="str">
            <v>润耀</v>
          </cell>
          <cell r="B3444" t="str">
            <v>螺纹钢</v>
          </cell>
          <cell r="C3444" t="str">
            <v>HRB400E Φ14 9m</v>
          </cell>
          <cell r="D3444" t="str">
            <v>吨</v>
          </cell>
          <cell r="E3444">
            <v>5</v>
          </cell>
          <cell r="F3444">
            <v>45803</v>
          </cell>
          <cell r="G3444" t="str">
            <v>（华西简阳西城嘉苑）四川省成都市简阳市简城街道高屋村</v>
          </cell>
          <cell r="H3444" t="str">
            <v>张瀚镭</v>
          </cell>
          <cell r="I3444">
            <v>15884666220</v>
          </cell>
        </row>
        <row r="3445">
          <cell r="A3445" t="str">
            <v>润耀</v>
          </cell>
          <cell r="B3445" t="str">
            <v>螺纹钢</v>
          </cell>
          <cell r="C3445" t="str">
            <v>HRB400E Φ16 9m</v>
          </cell>
          <cell r="D3445" t="str">
            <v>吨</v>
          </cell>
          <cell r="E3445">
            <v>5</v>
          </cell>
          <cell r="F3445">
            <v>45803</v>
          </cell>
          <cell r="G3445" t="str">
            <v>（华西简阳西城嘉苑）四川省成都市简阳市简城街道高屋村</v>
          </cell>
          <cell r="H3445" t="str">
            <v>张瀚镭</v>
          </cell>
          <cell r="I3445">
            <v>15884666220</v>
          </cell>
        </row>
        <row r="3446">
          <cell r="A3446" t="str">
            <v>润耀</v>
          </cell>
          <cell r="B3446" t="str">
            <v>螺纹钢</v>
          </cell>
          <cell r="C3446" t="str">
            <v>HRB400E Φ18 9m</v>
          </cell>
          <cell r="D3446" t="str">
            <v>吨</v>
          </cell>
          <cell r="E3446">
            <v>5</v>
          </cell>
          <cell r="F3446">
            <v>45803</v>
          </cell>
          <cell r="G3446" t="str">
            <v>（华西简阳西城嘉苑）四川省成都市简阳市简城街道高屋村</v>
          </cell>
          <cell r="H3446" t="str">
            <v>张瀚镭</v>
          </cell>
          <cell r="I3446">
            <v>15884666220</v>
          </cell>
        </row>
        <row r="3447">
          <cell r="A3447" t="str">
            <v>润耀</v>
          </cell>
          <cell r="B3447" t="str">
            <v>螺纹钢</v>
          </cell>
          <cell r="C3447" t="str">
            <v>HRB400E Φ20 9m</v>
          </cell>
          <cell r="D3447" t="str">
            <v>吨</v>
          </cell>
          <cell r="E3447">
            <v>2</v>
          </cell>
          <cell r="F3447">
            <v>45803</v>
          </cell>
          <cell r="G3447" t="str">
            <v>（华西简阳西城嘉苑）四川省成都市简阳市简城街道高屋村</v>
          </cell>
          <cell r="H3447" t="str">
            <v>张瀚镭</v>
          </cell>
          <cell r="I3447">
            <v>15884666220</v>
          </cell>
        </row>
        <row r="3448">
          <cell r="A3448" t="str">
            <v>润耀</v>
          </cell>
          <cell r="B3448" t="str">
            <v>螺纹钢</v>
          </cell>
          <cell r="C3448" t="str">
            <v>HRB500E Φ20</v>
          </cell>
          <cell r="D3448" t="str">
            <v>吨</v>
          </cell>
          <cell r="E3448">
            <v>2.5</v>
          </cell>
          <cell r="F3448">
            <v>45803</v>
          </cell>
          <cell r="G3448" t="str">
            <v>（华西简阳西城嘉苑）四川省成都市简阳市简城街道高屋村</v>
          </cell>
          <cell r="H3448" t="str">
            <v>张瀚镭</v>
          </cell>
          <cell r="I3448">
            <v>15884666220</v>
          </cell>
        </row>
        <row r="3449">
          <cell r="A3449" t="str">
            <v>润耀</v>
          </cell>
          <cell r="B3449" t="str">
            <v>螺纹钢</v>
          </cell>
          <cell r="C3449" t="str">
            <v>HRB500E Φ22</v>
          </cell>
          <cell r="D3449" t="str">
            <v>吨</v>
          </cell>
          <cell r="E3449">
            <v>2.5</v>
          </cell>
          <cell r="F3449">
            <v>45803</v>
          </cell>
          <cell r="G3449" t="str">
            <v>（华西简阳西城嘉苑）四川省成都市简阳市简城街道高屋村</v>
          </cell>
          <cell r="H3449" t="str">
            <v>张瀚镭</v>
          </cell>
          <cell r="I3449">
            <v>15884666220</v>
          </cell>
        </row>
        <row r="3450">
          <cell r="A3450" t="str">
            <v>润耀</v>
          </cell>
          <cell r="B3450" t="str">
            <v>螺纹钢</v>
          </cell>
          <cell r="C3450" t="str">
            <v>HRB500E Φ25</v>
          </cell>
          <cell r="D3450" t="str">
            <v>吨</v>
          </cell>
          <cell r="E3450">
            <v>15</v>
          </cell>
          <cell r="F3450">
            <v>45803</v>
          </cell>
          <cell r="G3450" t="str">
            <v>（华西简阳西城嘉苑）四川省成都市简阳市简城街道高屋村</v>
          </cell>
          <cell r="H3450" t="str">
            <v>张瀚镭</v>
          </cell>
          <cell r="I3450">
            <v>15884666220</v>
          </cell>
        </row>
        <row r="3451">
          <cell r="A3451" t="str">
            <v>湖北商贸</v>
          </cell>
          <cell r="B3451" t="str">
            <v>盘螺</v>
          </cell>
          <cell r="C3451" t="str">
            <v>HRB400E Φ12</v>
          </cell>
          <cell r="D3451" t="str">
            <v>吨</v>
          </cell>
          <cell r="E3451">
            <v>35</v>
          </cell>
          <cell r="F3451">
            <v>45803</v>
          </cell>
          <cell r="G3451" t="str">
            <v>（中铁广州局-资乐高速5标）四川省乐山市井研县希望大道116号</v>
          </cell>
          <cell r="H3451" t="str">
            <v>廖俊杰</v>
          </cell>
          <cell r="I3451">
            <v>15775100965</v>
          </cell>
        </row>
        <row r="3452">
          <cell r="A3452" t="str">
            <v>湖北商贸</v>
          </cell>
          <cell r="B3452" t="str">
            <v>螺纹钢</v>
          </cell>
          <cell r="C3452" t="str">
            <v>HRB400E Φ16 12m</v>
          </cell>
          <cell r="D3452" t="str">
            <v>吨</v>
          </cell>
          <cell r="E3452">
            <v>35</v>
          </cell>
          <cell r="F3452">
            <v>45803</v>
          </cell>
          <cell r="G3452" t="str">
            <v>（中铁广州局-资乐高速5标）四川省乐山市井研县希望大道116号</v>
          </cell>
          <cell r="H3452" t="str">
            <v>廖俊杰</v>
          </cell>
          <cell r="I3452">
            <v>15775100965</v>
          </cell>
        </row>
        <row r="3453">
          <cell r="A3453" t="str">
            <v>湖北商贸</v>
          </cell>
          <cell r="B3453" t="str">
            <v>螺纹钢</v>
          </cell>
          <cell r="C3453" t="str">
            <v>HRB400E Φ22 12m</v>
          </cell>
          <cell r="D3453" t="str">
            <v>吨</v>
          </cell>
          <cell r="E3453">
            <v>35</v>
          </cell>
          <cell r="F3453">
            <v>45803</v>
          </cell>
          <cell r="G3453" t="str">
            <v>（中铁广州局-资乐高速5标）四川省乐山市井研县希望大道116号</v>
          </cell>
          <cell r="H3453" t="str">
            <v>廖俊杰</v>
          </cell>
          <cell r="I3453">
            <v>15775100965</v>
          </cell>
        </row>
        <row r="3454">
          <cell r="A3454" t="str">
            <v>湖北商贸</v>
          </cell>
          <cell r="B3454" t="str">
            <v>螺纹钢</v>
          </cell>
          <cell r="C3454" t="str">
            <v>HRB400E Φ25 12m</v>
          </cell>
          <cell r="D3454" t="str">
            <v>吨</v>
          </cell>
          <cell r="E3454">
            <v>35</v>
          </cell>
          <cell r="F3454">
            <v>45803</v>
          </cell>
          <cell r="G3454" t="str">
            <v>（中铁广州局-资乐高速5标）四川省乐山市井研县希望大道116号</v>
          </cell>
          <cell r="H3454" t="str">
            <v>廖俊杰</v>
          </cell>
          <cell r="I3454">
            <v>15775100965</v>
          </cell>
        </row>
        <row r="3455">
          <cell r="A3455" t="str">
            <v>湖北商贸</v>
          </cell>
          <cell r="B3455" t="str">
            <v>螺纹钢</v>
          </cell>
          <cell r="C3455" t="str">
            <v>HRB400E Φ28 12m</v>
          </cell>
          <cell r="D3455" t="str">
            <v>吨</v>
          </cell>
          <cell r="E3455">
            <v>35</v>
          </cell>
          <cell r="F3455">
            <v>45803</v>
          </cell>
          <cell r="G3455" t="str">
            <v>（中铁广州局-资乐高速5标）四川省乐山市井研县希望大道116号</v>
          </cell>
          <cell r="H3455" t="str">
            <v>廖俊杰</v>
          </cell>
          <cell r="I3455">
            <v>15775100965</v>
          </cell>
        </row>
        <row r="3456">
          <cell r="A3456" t="str">
            <v>湖北商贸</v>
          </cell>
          <cell r="B3456" t="str">
            <v>螺纹钢</v>
          </cell>
          <cell r="C3456" t="str">
            <v>HRB500E Φ25 9m</v>
          </cell>
          <cell r="D3456" t="str">
            <v>吨</v>
          </cell>
          <cell r="E3456">
            <v>35</v>
          </cell>
          <cell r="F3456">
            <v>45803</v>
          </cell>
          <cell r="G3456" t="str">
            <v>（中铁十局-资乐高速4标）四川省眉山市仁寿县彰加镇促进村中铁十局2#钢筋厂</v>
          </cell>
          <cell r="H3456" t="str">
            <v>杨飞</v>
          </cell>
          <cell r="I3456">
            <v>15667998777</v>
          </cell>
        </row>
        <row r="3457">
          <cell r="A3457" t="str">
            <v>湖北商贸</v>
          </cell>
          <cell r="B3457" t="str">
            <v>螺纹钢</v>
          </cell>
          <cell r="C3457" t="str">
            <v>HRB400E Φ14 12m</v>
          </cell>
          <cell r="D3457" t="str">
            <v>吨</v>
          </cell>
          <cell r="E3457">
            <v>35</v>
          </cell>
          <cell r="F3457">
            <v>45803</v>
          </cell>
          <cell r="G3457" t="str">
            <v>（中铁十局-资乐高速4标）四川省眉山市仁寿县彰加镇促进村中铁十局资乐高速1#钢筋场</v>
          </cell>
          <cell r="H3457" t="str">
            <v>杨飞</v>
          </cell>
          <cell r="I3457">
            <v>15667998777</v>
          </cell>
        </row>
        <row r="3458">
          <cell r="A3458" t="str">
            <v>德胜</v>
          </cell>
          <cell r="B3458" t="str">
            <v>螺纹钢</v>
          </cell>
          <cell r="C3458" t="str">
            <v>HRB400EФ12*9mm</v>
          </cell>
          <cell r="D3458" t="str">
            <v>吨</v>
          </cell>
          <cell r="E3458">
            <v>35</v>
          </cell>
          <cell r="F3458">
            <v>45803</v>
          </cell>
          <cell r="G3458" t="str">
            <v>（中核中原-温江北林医养综合体项目）四川省成都市温江区万春大道第三人民医院东</v>
          </cell>
          <cell r="H3458" t="str">
            <v>蔡杰</v>
          </cell>
          <cell r="I3458">
            <v>18875129329</v>
          </cell>
        </row>
        <row r="3459">
          <cell r="A3459" t="str">
            <v>德胜</v>
          </cell>
          <cell r="B3459" t="str">
            <v>螺纹钢</v>
          </cell>
          <cell r="C3459" t="str">
            <v>HRB500EФ25*12mm</v>
          </cell>
          <cell r="D3459" t="str">
            <v>吨</v>
          </cell>
          <cell r="E3459">
            <v>25</v>
          </cell>
          <cell r="F3459">
            <v>45803</v>
          </cell>
          <cell r="G3459" t="str">
            <v>（中核中原-温江北林医养综合体项目）四川省成都市温江区万春大道第三人民医院东</v>
          </cell>
          <cell r="H3459" t="str">
            <v>蔡杰</v>
          </cell>
          <cell r="I3459">
            <v>18875129329</v>
          </cell>
        </row>
        <row r="3460">
          <cell r="A3460" t="str">
            <v>德胜</v>
          </cell>
          <cell r="B3460" t="str">
            <v>螺纹钢</v>
          </cell>
          <cell r="C3460" t="str">
            <v>HRB500EФ28*12mm</v>
          </cell>
          <cell r="D3460" t="str">
            <v>吨</v>
          </cell>
          <cell r="E3460">
            <v>10</v>
          </cell>
          <cell r="F3460">
            <v>45803</v>
          </cell>
          <cell r="G3460" t="str">
            <v>（中核中原-温江北林医养综合体项目）四川省成都市温江区万春大道第三人民医院东</v>
          </cell>
          <cell r="H3460" t="str">
            <v>蔡杰</v>
          </cell>
          <cell r="I3460">
            <v>18875129329</v>
          </cell>
        </row>
        <row r="3461">
          <cell r="A3461" t="str">
            <v>德胜</v>
          </cell>
          <cell r="B3461" t="str">
            <v>螺纹钢</v>
          </cell>
          <cell r="C3461" t="str">
            <v>HRB400E Φ12 9m</v>
          </cell>
          <cell r="D3461" t="str">
            <v>吨</v>
          </cell>
          <cell r="E3461">
            <v>3</v>
          </cell>
          <cell r="F3461">
            <v>45803</v>
          </cell>
          <cell r="G3461" t="str">
            <v>(五冶钢构医学科学产业园建设项目房建一部-四标（3-7）)四川省南充市顺庆区搬罾街道学府大道二段</v>
          </cell>
          <cell r="H3461" t="str">
            <v>胡泽宇</v>
          </cell>
          <cell r="I3461">
            <v>18141337338</v>
          </cell>
        </row>
        <row r="3462">
          <cell r="A3462" t="str">
            <v>德胜</v>
          </cell>
          <cell r="B3462" t="str">
            <v>螺纹钢</v>
          </cell>
          <cell r="C3462" t="str">
            <v>HRB400E Φ14 9m</v>
          </cell>
          <cell r="D3462" t="str">
            <v>吨</v>
          </cell>
          <cell r="E3462">
            <v>30</v>
          </cell>
          <cell r="F3462">
            <v>45803</v>
          </cell>
          <cell r="G3462" t="str">
            <v>(五冶钢构医学科学产业园建设项目房建一部-四标（3-7）)四川省南充市顺庆区搬罾街道学府大道二段</v>
          </cell>
          <cell r="H3462" t="str">
            <v>胡泽宇</v>
          </cell>
          <cell r="I3462">
            <v>18141337338</v>
          </cell>
        </row>
        <row r="3463">
          <cell r="A3463" t="str">
            <v>德胜</v>
          </cell>
          <cell r="B3463" t="str">
            <v>螺纹钢</v>
          </cell>
          <cell r="C3463" t="str">
            <v>HRB400E Φ16 9m</v>
          </cell>
          <cell r="D3463" t="str">
            <v>吨</v>
          </cell>
          <cell r="E3463">
            <v>3</v>
          </cell>
          <cell r="F3463">
            <v>45803</v>
          </cell>
          <cell r="G3463" t="str">
            <v>(五冶钢构医学科学产业园建设项目房建一部-四标（3-7）)四川省南充市顺庆区搬罾街道学府大道二段</v>
          </cell>
          <cell r="H3463" t="str">
            <v>胡泽宇</v>
          </cell>
          <cell r="I3463">
            <v>18141337338</v>
          </cell>
        </row>
        <row r="3464">
          <cell r="A3464" t="str">
            <v>海南海控</v>
          </cell>
          <cell r="B3464" t="str">
            <v>螺纹钢</v>
          </cell>
          <cell r="C3464" t="str">
            <v>HRB400EФ22*9m</v>
          </cell>
          <cell r="D3464" t="str">
            <v>吨</v>
          </cell>
          <cell r="E3464">
            <v>70</v>
          </cell>
          <cell r="F3464">
            <v>45803</v>
          </cell>
          <cell r="G3464" t="str">
            <v>（中铁一局四公司康新高速TJ1-1标贡不卡隧道）四川省甘孜州康定市折多塘村车管所旁</v>
          </cell>
          <cell r="H3464" t="str">
            <v>李彰</v>
          </cell>
          <cell r="I3464">
            <v>18523285235</v>
          </cell>
        </row>
        <row r="3465">
          <cell r="A3465" t="str">
            <v>海南海控</v>
          </cell>
          <cell r="B3465" t="str">
            <v>螺纹钢</v>
          </cell>
          <cell r="C3465" t="str">
            <v>HRB400EФ22*9m</v>
          </cell>
          <cell r="D3465" t="str">
            <v>吨</v>
          </cell>
          <cell r="E3465">
            <v>70</v>
          </cell>
          <cell r="F3465">
            <v>45803</v>
          </cell>
          <cell r="G3465" t="str">
            <v>（中铁一局四公司康新高速TJ1-1标康定隧道）四川省甘孜州康定市榆林街道甘孜州博物馆旁</v>
          </cell>
          <cell r="H3465" t="str">
            <v>王永强</v>
          </cell>
          <cell r="I3465">
            <v>15929204416</v>
          </cell>
        </row>
        <row r="3466">
          <cell r="A3466" t="str">
            <v>晋邦</v>
          </cell>
          <cell r="B3466" t="str">
            <v>直螺纹</v>
          </cell>
          <cell r="C3466" t="str">
            <v>HRB400E Φ12 9m</v>
          </cell>
          <cell r="D3466" t="str">
            <v>吨</v>
          </cell>
          <cell r="E3466">
            <v>55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盘螺</v>
          </cell>
          <cell r="C3467" t="str">
            <v>HRB400E Φ10</v>
          </cell>
          <cell r="D3467" t="str">
            <v>吨</v>
          </cell>
          <cell r="E3467">
            <v>15</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高线</v>
          </cell>
          <cell r="C3468" t="str">
            <v>HPB300Φ10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盘螺</v>
          </cell>
          <cell r="C3469" t="str">
            <v>HRB400E Φ10</v>
          </cell>
          <cell r="D3469" t="str">
            <v>吨</v>
          </cell>
          <cell r="E3469">
            <v>18</v>
          </cell>
          <cell r="F3469">
            <v>45803</v>
          </cell>
          <cell r="G3469" t="str">
            <v>（十九冶-江龙高速一分部）重庆市云阳县X886附近中国十九冶开云高速项目总包部西98米*复兴互通预制梁场</v>
          </cell>
          <cell r="H3469" t="str">
            <v>吴章红</v>
          </cell>
          <cell r="I3469">
            <v>18628165772</v>
          </cell>
        </row>
        <row r="3470">
          <cell r="A3470" t="str">
            <v>晋邦</v>
          </cell>
          <cell r="B3470" t="str">
            <v>直螺纹</v>
          </cell>
          <cell r="C3470" t="str">
            <v>HRB400E Φ14 9m</v>
          </cell>
          <cell r="D3470" t="str">
            <v>吨</v>
          </cell>
          <cell r="E3470">
            <v>33</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Φ20 9m</v>
          </cell>
          <cell r="D3471" t="str">
            <v>吨</v>
          </cell>
          <cell r="E3471">
            <v>90</v>
          </cell>
          <cell r="F3471">
            <v>45803</v>
          </cell>
          <cell r="G3471" t="str">
            <v>（十九冶-江龙高速二分部）重庆市云阳县凤鸣镇平顶村*磨子坪隧道出口</v>
          </cell>
          <cell r="H3471" t="str">
            <v>张鹏</v>
          </cell>
          <cell r="I3471">
            <v>18223006448</v>
          </cell>
        </row>
        <row r="3472">
          <cell r="A3472" t="str">
            <v>晋邦</v>
          </cell>
          <cell r="B3472" t="str">
            <v>直螺纹</v>
          </cell>
          <cell r="C3472" t="str">
            <v>HRB400E Φ12 9m</v>
          </cell>
          <cell r="D3472" t="str">
            <v>吨</v>
          </cell>
          <cell r="E3472">
            <v>60</v>
          </cell>
          <cell r="F3472">
            <v>45803</v>
          </cell>
          <cell r="G3472" t="str">
            <v>（十九冶-江龙高速二分部）重庆市云阳县宝坪镇双塆村*宝坪梁场</v>
          </cell>
          <cell r="H3472" t="str">
            <v>张鹏</v>
          </cell>
          <cell r="I3472">
            <v>18223006448</v>
          </cell>
        </row>
        <row r="3473">
          <cell r="A3473" t="str">
            <v>晋邦</v>
          </cell>
          <cell r="B3473" t="str">
            <v>直螺纹</v>
          </cell>
          <cell r="C3473" t="str">
            <v>HRB400E Φ12 9m</v>
          </cell>
          <cell r="D3473" t="str">
            <v>吨</v>
          </cell>
          <cell r="E3473">
            <v>12</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Φ16 9m</v>
          </cell>
          <cell r="D3474" t="str">
            <v>吨</v>
          </cell>
          <cell r="E3474">
            <v>7</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Φ25 9m</v>
          </cell>
          <cell r="D3475" t="str">
            <v>吨</v>
          </cell>
          <cell r="E3475">
            <v>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Φ28 9m</v>
          </cell>
          <cell r="D3476" t="str">
            <v>吨</v>
          </cell>
          <cell r="E3476">
            <v>9.5</v>
          </cell>
          <cell r="F3476">
            <v>45803</v>
          </cell>
          <cell r="G3476" t="str">
            <v>（十九冶-江龙高速二分部）重庆市云阳县普安乡佛手村*磨刀溪大桥</v>
          </cell>
          <cell r="H3476" t="str">
            <v>张鹏</v>
          </cell>
          <cell r="I3476">
            <v>18223006448</v>
          </cell>
        </row>
        <row r="3477">
          <cell r="A3477" t="str">
            <v>晋邦</v>
          </cell>
          <cell r="B3477" t="str">
            <v>直螺纹</v>
          </cell>
          <cell r="C3477" t="str">
            <v>HRB400E Φ16 9m</v>
          </cell>
          <cell r="D3477" t="str">
            <v>吨</v>
          </cell>
          <cell r="E3477">
            <v>80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Φ12 9m</v>
          </cell>
          <cell r="D3478" t="str">
            <v>吨</v>
          </cell>
          <cell r="E3478">
            <v>20</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Φ25 9m</v>
          </cell>
          <cell r="D3479" t="str">
            <v>吨</v>
          </cell>
          <cell r="E3479">
            <v>5</v>
          </cell>
          <cell r="F3479">
            <v>45803</v>
          </cell>
          <cell r="G3479" t="str">
            <v>（十九冶-江龙高速三分部）重庆市云阳县清水土家族乡云峰乡开云高速（钢厂村）*龙缸匝道桥</v>
          </cell>
          <cell r="H3479" t="str">
            <v>任海军</v>
          </cell>
          <cell r="I3479">
            <v>17725037830</v>
          </cell>
        </row>
        <row r="3480">
          <cell r="A3480" t="str">
            <v>晋邦</v>
          </cell>
          <cell r="B3480" t="str">
            <v>直螺纹</v>
          </cell>
          <cell r="C3480" t="str">
            <v>HRB400E Φ14 9m</v>
          </cell>
          <cell r="D3480" t="str">
            <v>吨</v>
          </cell>
          <cell r="E3480">
            <v>12</v>
          </cell>
          <cell r="F3480">
            <v>45803</v>
          </cell>
          <cell r="G3480" t="str">
            <v>（十九冶-江龙高速三分部）重庆市云阳县龙角镇*皮家营隧道</v>
          </cell>
          <cell r="H3480" t="str">
            <v>任海军</v>
          </cell>
          <cell r="I3480">
            <v>17725037830</v>
          </cell>
        </row>
        <row r="3481">
          <cell r="A3481" t="str">
            <v>晋邦</v>
          </cell>
          <cell r="B3481" t="str">
            <v>直螺纹</v>
          </cell>
          <cell r="C3481" t="str">
            <v>HRB400E Φ12 9m</v>
          </cell>
          <cell r="D3481" t="str">
            <v>吨</v>
          </cell>
          <cell r="E3481">
            <v>40</v>
          </cell>
          <cell r="F3481">
            <v>45803</v>
          </cell>
          <cell r="G3481" t="str">
            <v>（十九冶-江龙高速三分部）重庆市云阳县蔈草镇三坵田*小尖山梁场</v>
          </cell>
          <cell r="H3481" t="str">
            <v>任海军</v>
          </cell>
          <cell r="I3481">
            <v>17725037830</v>
          </cell>
        </row>
        <row r="3482">
          <cell r="A3482" t="str">
            <v>晋邦</v>
          </cell>
          <cell r="B3482" t="str">
            <v>直螺纹</v>
          </cell>
          <cell r="C3482" t="str">
            <v>HRB400E Φ25 9m</v>
          </cell>
          <cell r="D3482" t="str">
            <v>吨</v>
          </cell>
          <cell r="E3482">
            <v>3</v>
          </cell>
          <cell r="F3482">
            <v>45803</v>
          </cell>
          <cell r="G3482" t="str">
            <v>（十九冶-江龙高速三分部）重庆市云阳县蔈草镇三坵田*小尖山梁场</v>
          </cell>
          <cell r="H3482" t="str">
            <v>任海军</v>
          </cell>
          <cell r="I3482">
            <v>17725037830</v>
          </cell>
        </row>
        <row r="3483">
          <cell r="A3483" t="str">
            <v>晋邦</v>
          </cell>
          <cell r="B3483" t="str">
            <v>盘螺</v>
          </cell>
          <cell r="C3483" t="str">
            <v>HRB400E Φ10</v>
          </cell>
          <cell r="D3483" t="str">
            <v>吨</v>
          </cell>
          <cell r="E3483">
            <v>15</v>
          </cell>
          <cell r="F3483">
            <v>45803</v>
          </cell>
          <cell r="G3483" t="str">
            <v>（十九冶-江龙高速二分部）重庆市云阳县S305附近*龙角梁场</v>
          </cell>
          <cell r="H3483" t="str">
            <v>张鹏</v>
          </cell>
          <cell r="I3483">
            <v>18223006448</v>
          </cell>
        </row>
        <row r="3484">
          <cell r="A3484" t="str">
            <v>晋邦</v>
          </cell>
          <cell r="B3484" t="str">
            <v>直螺纹</v>
          </cell>
          <cell r="C3484" t="str">
            <v>HRB400E Φ12 9m</v>
          </cell>
          <cell r="D3484" t="str">
            <v>吨</v>
          </cell>
          <cell r="E3484">
            <v>20</v>
          </cell>
          <cell r="F3484">
            <v>45803</v>
          </cell>
          <cell r="G3484" t="str">
            <v>（十九冶-江龙高速二分部）重庆市云阳县S305附近*龙角梁场</v>
          </cell>
          <cell r="H3484" t="str">
            <v>张鹏</v>
          </cell>
          <cell r="I3484">
            <v>18223006448</v>
          </cell>
        </row>
        <row r="3485">
          <cell r="A3485" t="str">
            <v>陕钢</v>
          </cell>
          <cell r="B3485" t="str">
            <v>盘螺</v>
          </cell>
          <cell r="C3485" t="str">
            <v>HRB400E Φ6</v>
          </cell>
          <cell r="D3485" t="str">
            <v>吨</v>
          </cell>
          <cell r="E3485">
            <v>17.5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Φ10</v>
          </cell>
          <cell r="D3486" t="str">
            <v>吨</v>
          </cell>
          <cell r="E3486">
            <v>2.5</v>
          </cell>
          <cell r="F3486">
            <v>45803</v>
          </cell>
          <cell r="G3486" t="str">
            <v>（华西酒城南）成都市武侯区火车南站西路8号酒城南项目</v>
          </cell>
          <cell r="H3486" t="str">
            <v>龙耀宇</v>
          </cell>
          <cell r="I3486">
            <v>18384145895</v>
          </cell>
        </row>
        <row r="3487">
          <cell r="A3487" t="str">
            <v>陕钢</v>
          </cell>
          <cell r="B3487" t="str">
            <v>盘螺</v>
          </cell>
          <cell r="C3487" t="str">
            <v>HRB400E Φ12</v>
          </cell>
          <cell r="D3487" t="str">
            <v>吨</v>
          </cell>
          <cell r="E3487">
            <v>15</v>
          </cell>
          <cell r="F3487">
            <v>45803</v>
          </cell>
          <cell r="G3487" t="str">
            <v>（华西酒城南）成都市武侯区火车南站西路8号酒城南项目</v>
          </cell>
          <cell r="H3487" t="str">
            <v>龙耀宇</v>
          </cell>
          <cell r="I3487">
            <v>18384145895</v>
          </cell>
        </row>
        <row r="3488">
          <cell r="A3488" t="str">
            <v>润耀</v>
          </cell>
          <cell r="B3488" t="str">
            <v>螺纹钢</v>
          </cell>
          <cell r="C3488" t="str">
            <v>HRB400E Φ25 9m</v>
          </cell>
          <cell r="D3488" t="str">
            <v>吨</v>
          </cell>
          <cell r="E3488">
            <v>35</v>
          </cell>
          <cell r="F3488">
            <v>45804</v>
          </cell>
          <cell r="G3488" t="str">
            <v>（中铁广州局-资乐高速5标）四川省乐山市井研县希望大道116号</v>
          </cell>
          <cell r="H3488" t="str">
            <v>廖俊杰</v>
          </cell>
          <cell r="I3488">
            <v>15775100965</v>
          </cell>
        </row>
        <row r="3489">
          <cell r="A3489" t="str">
            <v>润耀</v>
          </cell>
          <cell r="B3489" t="str">
            <v>螺纹钢</v>
          </cell>
          <cell r="C3489" t="str">
            <v>HRB400E Φ25 12m</v>
          </cell>
          <cell r="D3489" t="str">
            <v>吨</v>
          </cell>
          <cell r="E3489">
            <v>35</v>
          </cell>
          <cell r="F3489">
            <v>45804</v>
          </cell>
          <cell r="G3489" t="str">
            <v>（中铁广州局-资乐高速5标）四川省乐山市井研县希望大道116号</v>
          </cell>
          <cell r="H3489" t="str">
            <v>廖俊杰</v>
          </cell>
          <cell r="I3489">
            <v>15775100965</v>
          </cell>
        </row>
        <row r="3490">
          <cell r="A3490" t="str">
            <v>润耀</v>
          </cell>
          <cell r="B3490" t="str">
            <v>螺纹钢</v>
          </cell>
          <cell r="C3490" t="str">
            <v>HRB400E Φ32 9m</v>
          </cell>
          <cell r="D3490" t="str">
            <v>吨</v>
          </cell>
          <cell r="E3490">
            <v>35</v>
          </cell>
          <cell r="F3490">
            <v>45804</v>
          </cell>
          <cell r="G3490" t="str">
            <v>（中铁广州局-资乐高速5标）四川省乐山市井研县希望大道116号</v>
          </cell>
          <cell r="H3490" t="str">
            <v>廖俊杰</v>
          </cell>
          <cell r="I3490">
            <v>15775100965</v>
          </cell>
        </row>
        <row r="3491">
          <cell r="A3491" t="str">
            <v>润耀</v>
          </cell>
          <cell r="B3491" t="str">
            <v>螺纹钢</v>
          </cell>
          <cell r="C3491" t="str">
            <v>HRB400E Φ28 12m</v>
          </cell>
          <cell r="D3491" t="str">
            <v>吨</v>
          </cell>
          <cell r="E3491">
            <v>44</v>
          </cell>
          <cell r="F3491">
            <v>45804</v>
          </cell>
          <cell r="G3491" t="str">
            <v>（中铁广州局-资乐高速5标）四川省乐山市井研县希望大道116号</v>
          </cell>
          <cell r="H3491" t="str">
            <v>廖俊杰</v>
          </cell>
          <cell r="I3491">
            <v>15775100965</v>
          </cell>
        </row>
        <row r="3492">
          <cell r="A3492" t="str">
            <v>润耀</v>
          </cell>
          <cell r="B3492" t="str">
            <v>螺纹钢</v>
          </cell>
          <cell r="C3492" t="str">
            <v>HRB400E Φ28 9m</v>
          </cell>
          <cell r="D3492" t="str">
            <v>吨</v>
          </cell>
          <cell r="E3492">
            <v>35</v>
          </cell>
          <cell r="F3492">
            <v>45804</v>
          </cell>
          <cell r="G3492" t="str">
            <v>（中铁广州局-资乐高速5标）四川省乐山市井研县希望大道116号</v>
          </cell>
          <cell r="H3492" t="str">
            <v>廖俊杰</v>
          </cell>
          <cell r="I3492">
            <v>15775100965</v>
          </cell>
        </row>
        <row r="3493">
          <cell r="A3493" t="str">
            <v>润耀</v>
          </cell>
          <cell r="B3493" t="str">
            <v>螺纹钢</v>
          </cell>
          <cell r="C3493" t="str">
            <v>HRB400E Φ12 9m</v>
          </cell>
          <cell r="D3493" t="str">
            <v>吨</v>
          </cell>
          <cell r="E3493">
            <v>17</v>
          </cell>
          <cell r="F3493">
            <v>45804</v>
          </cell>
          <cell r="G3493" t="str">
            <v>（中铁广州局-资乐高速5标）四川省乐山市井研县希望大道116号</v>
          </cell>
          <cell r="H3493" t="str">
            <v>廖俊杰</v>
          </cell>
          <cell r="I3493">
            <v>15775100965</v>
          </cell>
        </row>
        <row r="3494">
          <cell r="A3494" t="str">
            <v>润耀</v>
          </cell>
          <cell r="B3494" t="str">
            <v>螺纹钢</v>
          </cell>
          <cell r="C3494" t="str">
            <v>HRB400E Φ16 9m</v>
          </cell>
          <cell r="D3494" t="str">
            <v>吨</v>
          </cell>
          <cell r="E3494">
            <v>17</v>
          </cell>
          <cell r="F3494">
            <v>45804</v>
          </cell>
          <cell r="G3494" t="str">
            <v>（中铁广州局-资乐高速5标）四川省乐山市井研县希望大道116号</v>
          </cell>
          <cell r="H3494" t="str">
            <v>廖俊杰</v>
          </cell>
          <cell r="I3494">
            <v>15775100965</v>
          </cell>
        </row>
        <row r="3495">
          <cell r="A3495" t="str">
            <v>润耀</v>
          </cell>
          <cell r="B3495" t="str">
            <v>螺纹钢</v>
          </cell>
          <cell r="C3495" t="str">
            <v>HRB400E Φ28 9m</v>
          </cell>
          <cell r="D3495" t="str">
            <v>吨</v>
          </cell>
          <cell r="E3495">
            <v>35</v>
          </cell>
          <cell r="F3495">
            <v>45804</v>
          </cell>
          <cell r="G3495" t="str">
            <v>（中铁广州局-资乐高速5标）四川省乐山市井研县希望大道116号</v>
          </cell>
          <cell r="H3495" t="str">
            <v>廖俊杰</v>
          </cell>
          <cell r="I3495">
            <v>15775100965</v>
          </cell>
        </row>
        <row r="3496">
          <cell r="A3496" t="str">
            <v>润耀</v>
          </cell>
          <cell r="B3496" t="str">
            <v>螺纹钢</v>
          </cell>
          <cell r="C3496" t="str">
            <v>HRB400E Φ20 12m</v>
          </cell>
          <cell r="D3496" t="str">
            <v>吨</v>
          </cell>
          <cell r="E3496">
            <v>35</v>
          </cell>
          <cell r="F3496">
            <v>45804</v>
          </cell>
          <cell r="G3496" t="str">
            <v>（中铁广州局-资乐高速5标）四川省乐山市井研县希望大道116号</v>
          </cell>
          <cell r="H3496" t="str">
            <v>廖俊杰</v>
          </cell>
          <cell r="I3496">
            <v>15775100965</v>
          </cell>
        </row>
        <row r="3497">
          <cell r="A3497" t="str">
            <v>润耀</v>
          </cell>
          <cell r="B3497" t="str">
            <v>盘螺</v>
          </cell>
          <cell r="C3497" t="str">
            <v>HRB400E Φ12</v>
          </cell>
          <cell r="D3497" t="str">
            <v>吨</v>
          </cell>
          <cell r="E3497">
            <v>35</v>
          </cell>
          <cell r="F3497">
            <v>45804</v>
          </cell>
          <cell r="G3497" t="str">
            <v>（中铁广州局-资乐高速5标）四川省乐山市井研县希望大道116号</v>
          </cell>
          <cell r="H3497" t="str">
            <v>廖俊杰</v>
          </cell>
          <cell r="I3497">
            <v>15775100965</v>
          </cell>
        </row>
        <row r="3498">
          <cell r="A3498" t="str">
            <v>润耀</v>
          </cell>
          <cell r="B3498" t="str">
            <v>螺纹钢</v>
          </cell>
          <cell r="C3498" t="str">
            <v>HRB400E Φ14 12m</v>
          </cell>
          <cell r="D3498" t="str">
            <v>吨</v>
          </cell>
          <cell r="E3498">
            <v>10</v>
          </cell>
          <cell r="F3498">
            <v>45804</v>
          </cell>
          <cell r="G3498" t="str">
            <v>（中铁广州局-资乐高速5标）四川省乐山市井研县希望大道116号</v>
          </cell>
          <cell r="H3498" t="str">
            <v>廖俊杰</v>
          </cell>
          <cell r="I3498">
            <v>15775100965</v>
          </cell>
        </row>
        <row r="3499">
          <cell r="A3499" t="str">
            <v>润耀</v>
          </cell>
          <cell r="B3499" t="str">
            <v>螺纹钢</v>
          </cell>
          <cell r="C3499" t="str">
            <v>HRB400E Φ16 12m</v>
          </cell>
          <cell r="D3499" t="str">
            <v>吨</v>
          </cell>
          <cell r="E3499">
            <v>25</v>
          </cell>
          <cell r="F3499">
            <v>45804</v>
          </cell>
          <cell r="G3499" t="str">
            <v>（中铁广州局-资乐高速5标）四川省乐山市井研县希望大道116号</v>
          </cell>
          <cell r="H3499" t="str">
            <v>廖俊杰</v>
          </cell>
          <cell r="I3499">
            <v>15775100965</v>
          </cell>
        </row>
        <row r="3500">
          <cell r="A3500" t="str">
            <v>润耀</v>
          </cell>
          <cell r="B3500" t="str">
            <v>螺纹钢</v>
          </cell>
          <cell r="C3500" t="str">
            <v>HRB400E Φ20 12m</v>
          </cell>
          <cell r="D3500" t="str">
            <v>吨</v>
          </cell>
          <cell r="E3500">
            <v>35</v>
          </cell>
          <cell r="F3500">
            <v>45804</v>
          </cell>
          <cell r="G3500" t="str">
            <v>（中铁广州局-资乐高速5标）四川省乐山市井研县希望大道116号</v>
          </cell>
          <cell r="H3500" t="str">
            <v>廖俊杰</v>
          </cell>
          <cell r="I3500">
            <v>15775100965</v>
          </cell>
        </row>
        <row r="3501">
          <cell r="A3501" t="str">
            <v>润耀</v>
          </cell>
          <cell r="B3501" t="str">
            <v>螺纹钢</v>
          </cell>
          <cell r="C3501" t="str">
            <v>HRB400E Φ22 12m</v>
          </cell>
          <cell r="D3501" t="str">
            <v>吨</v>
          </cell>
          <cell r="E3501">
            <v>25</v>
          </cell>
          <cell r="F3501">
            <v>45804</v>
          </cell>
          <cell r="G3501" t="str">
            <v>（中铁广州局-资乐高速5标）四川省乐山市井研县希望大道116号</v>
          </cell>
          <cell r="H3501" t="str">
            <v>廖俊杰</v>
          </cell>
          <cell r="I3501">
            <v>15775100965</v>
          </cell>
        </row>
        <row r="3502">
          <cell r="A3502" t="str">
            <v>润耀</v>
          </cell>
          <cell r="B3502" t="str">
            <v>高线</v>
          </cell>
          <cell r="C3502" t="str">
            <v>HPB300Φ10</v>
          </cell>
          <cell r="D3502" t="str">
            <v>吨</v>
          </cell>
          <cell r="E3502">
            <v>5</v>
          </cell>
          <cell r="F3502">
            <v>45804</v>
          </cell>
          <cell r="G3502" t="str">
            <v>（中铁十局-资乐高速4标）四川省眉山市仁寿县彰加镇促进村中铁十局资乐高速1#钢筋场</v>
          </cell>
          <cell r="H3502" t="str">
            <v>杨飞</v>
          </cell>
          <cell r="I3502">
            <v>15667998777</v>
          </cell>
        </row>
        <row r="3503">
          <cell r="A3503" t="str">
            <v>润耀</v>
          </cell>
          <cell r="B3503" t="str">
            <v>螺纹钢</v>
          </cell>
          <cell r="C3503" t="str">
            <v>HRB400E Φ12 9m</v>
          </cell>
          <cell r="D3503" t="str">
            <v>吨</v>
          </cell>
          <cell r="E3503">
            <v>35</v>
          </cell>
          <cell r="F3503">
            <v>45804</v>
          </cell>
          <cell r="G3503" t="str">
            <v>（中铁十局-资乐高速4标）四川省眉山市仁寿县彰加镇促进村中铁十局资乐高速1#钢筋场</v>
          </cell>
          <cell r="H3503" t="str">
            <v>杨飞</v>
          </cell>
          <cell r="I3503">
            <v>15667998777</v>
          </cell>
        </row>
        <row r="3504">
          <cell r="A3504" t="str">
            <v>润耀</v>
          </cell>
          <cell r="B3504" t="str">
            <v>螺纹钢</v>
          </cell>
          <cell r="C3504" t="str">
            <v>HRB400E Φ16 9m</v>
          </cell>
          <cell r="D3504" t="str">
            <v>吨</v>
          </cell>
          <cell r="E3504">
            <v>25</v>
          </cell>
          <cell r="F3504">
            <v>45804</v>
          </cell>
          <cell r="G3504" t="str">
            <v>（中铁十局-资乐高速4标）四川省眉山市仁寿县彰加镇促进村中铁十局资乐高速1#钢筋场</v>
          </cell>
          <cell r="H3504" t="str">
            <v>杨飞</v>
          </cell>
          <cell r="I3504">
            <v>15667998777</v>
          </cell>
        </row>
        <row r="3505">
          <cell r="A3505" t="str">
            <v>润耀</v>
          </cell>
          <cell r="B3505" t="str">
            <v>螺纹钢</v>
          </cell>
          <cell r="C3505" t="str">
            <v>HRB400E Φ20 9m</v>
          </cell>
          <cell r="D3505" t="str">
            <v>吨</v>
          </cell>
          <cell r="E3505">
            <v>5</v>
          </cell>
          <cell r="F3505">
            <v>45804</v>
          </cell>
          <cell r="G3505" t="str">
            <v>（中铁十局-资乐高速4标）四川省眉山市仁寿县彰加镇促进村中铁十局资乐高速1#钢筋场</v>
          </cell>
          <cell r="H3505" t="str">
            <v>杨飞</v>
          </cell>
          <cell r="I3505">
            <v>15667998777</v>
          </cell>
        </row>
        <row r="3506">
          <cell r="A3506" t="str">
            <v>润耀</v>
          </cell>
          <cell r="B3506" t="str">
            <v>螺纹钢</v>
          </cell>
          <cell r="C3506" t="str">
            <v>HRB400E Φ25 9m</v>
          </cell>
          <cell r="D3506" t="str">
            <v>吨</v>
          </cell>
          <cell r="E3506">
            <v>35</v>
          </cell>
          <cell r="F3506">
            <v>45804</v>
          </cell>
          <cell r="G3506" t="str">
            <v>（中铁十局-资乐高速4标）四川省眉山市仁寿县彰加镇促进村中铁十局资乐高速1#钢筋场</v>
          </cell>
          <cell r="H3506" t="str">
            <v>杨飞</v>
          </cell>
          <cell r="I3506">
            <v>15667998777</v>
          </cell>
        </row>
        <row r="3507">
          <cell r="A3507" t="str">
            <v>润耀</v>
          </cell>
          <cell r="B3507" t="str">
            <v>螺纹钢</v>
          </cell>
          <cell r="C3507" t="str">
            <v>HRB400E Φ28 9m</v>
          </cell>
          <cell r="D3507" t="str">
            <v>吨</v>
          </cell>
          <cell r="E3507">
            <v>35</v>
          </cell>
          <cell r="F3507">
            <v>45804</v>
          </cell>
          <cell r="G3507" t="str">
            <v>（中铁十局-资乐高速4标）四川省眉山市仁寿县彰加镇促进村中铁十局资乐高速1#钢筋场</v>
          </cell>
          <cell r="H3507" t="str">
            <v>杨飞</v>
          </cell>
          <cell r="I3507">
            <v>15667998777</v>
          </cell>
        </row>
        <row r="3508">
          <cell r="A3508" t="str">
            <v>德胜</v>
          </cell>
          <cell r="B3508" t="str">
            <v>螺纹钢</v>
          </cell>
          <cell r="C3508" t="str">
            <v>HRB400E Φ16 9m</v>
          </cell>
          <cell r="D3508" t="str">
            <v>吨</v>
          </cell>
          <cell r="E3508">
            <v>35</v>
          </cell>
          <cell r="F3508">
            <v>45805</v>
          </cell>
          <cell r="G3508" t="str">
            <v>（中铁广州局-资乐高速5标）四川省乐山市井研县希望大道116号</v>
          </cell>
          <cell r="H3508" t="str">
            <v>廖俊杰</v>
          </cell>
          <cell r="I3508">
            <v>15775100965</v>
          </cell>
        </row>
        <row r="3509">
          <cell r="A3509" t="str">
            <v>德胜</v>
          </cell>
          <cell r="B3509" t="str">
            <v>螺纹钢</v>
          </cell>
          <cell r="C3509" t="str">
            <v>HRB400E Φ20 12m</v>
          </cell>
          <cell r="D3509" t="str">
            <v>吨</v>
          </cell>
          <cell r="E3509">
            <v>35</v>
          </cell>
          <cell r="F3509">
            <v>45805</v>
          </cell>
          <cell r="G3509" t="str">
            <v>（中铁广州局-资乐高速5标）四川省乐山市井研县希望大道116号</v>
          </cell>
          <cell r="H3509" t="str">
            <v>廖俊杰</v>
          </cell>
          <cell r="I3509">
            <v>15775100965</v>
          </cell>
        </row>
        <row r="3510">
          <cell r="A3510" t="str">
            <v>德胜</v>
          </cell>
          <cell r="B3510" t="str">
            <v>螺纹钢</v>
          </cell>
          <cell r="C3510" t="str">
            <v>HRB400E Φ25 12m</v>
          </cell>
          <cell r="D3510" t="str">
            <v>吨</v>
          </cell>
          <cell r="E3510">
            <v>15</v>
          </cell>
          <cell r="F3510">
            <v>45805</v>
          </cell>
          <cell r="G3510" t="str">
            <v>（中铁广州局-资乐高速5标）四川省乐山市井研县希望大道116号</v>
          </cell>
          <cell r="H3510" t="str">
            <v>廖俊杰</v>
          </cell>
          <cell r="I3510">
            <v>15775100965</v>
          </cell>
        </row>
        <row r="3511">
          <cell r="A3511" t="str">
            <v>德胜</v>
          </cell>
          <cell r="B3511" t="str">
            <v>螺纹钢</v>
          </cell>
          <cell r="C3511" t="str">
            <v>HRB400E Φ28 12m</v>
          </cell>
          <cell r="D3511" t="str">
            <v>吨</v>
          </cell>
          <cell r="E3511">
            <v>20</v>
          </cell>
          <cell r="F3511">
            <v>45805</v>
          </cell>
          <cell r="G3511" t="str">
            <v>（中铁广州局-资乐高速5标）四川省乐山市井研县希望大道116号</v>
          </cell>
          <cell r="H3511" t="str">
            <v>廖俊杰</v>
          </cell>
          <cell r="I3511">
            <v>15775100965</v>
          </cell>
        </row>
        <row r="3512">
          <cell r="A3512" t="str">
            <v>德胜</v>
          </cell>
          <cell r="B3512" t="str">
            <v>螺纹钢</v>
          </cell>
          <cell r="C3512" t="str">
            <v>HRB500E Φ28×12米</v>
          </cell>
          <cell r="D3512" t="str">
            <v>吨</v>
          </cell>
          <cell r="E3512">
            <v>35</v>
          </cell>
          <cell r="F3512">
            <v>45805</v>
          </cell>
          <cell r="G3512" t="str">
            <v>自永4标一局四公司（四川省内江市隆昌市金鹅街道自永4标一局四公司钢筋棚）</v>
          </cell>
          <cell r="H3512" t="str">
            <v>郝优</v>
          </cell>
          <cell r="I3512">
            <v>13891371707</v>
          </cell>
        </row>
        <row r="3513">
          <cell r="A3513" t="str">
            <v>德胜</v>
          </cell>
          <cell r="B3513" t="str">
            <v>螺纹钢</v>
          </cell>
          <cell r="C3513" t="str">
            <v>HRB500E Φ28×9米</v>
          </cell>
          <cell r="D3513" t="str">
            <v>吨</v>
          </cell>
          <cell r="E3513">
            <v>35</v>
          </cell>
          <cell r="F3513">
            <v>45805</v>
          </cell>
          <cell r="G3513" t="str">
            <v>自永4标一局四公司（四川省内江市隆昌市金鹅街道自永4标一局四公司钢筋棚）</v>
          </cell>
          <cell r="H3513" t="str">
            <v>郝优</v>
          </cell>
          <cell r="I3513">
            <v>13891371707</v>
          </cell>
        </row>
        <row r="3514">
          <cell r="A3514" t="str">
            <v>德胜</v>
          </cell>
          <cell r="B3514" t="str">
            <v>螺纹钢</v>
          </cell>
          <cell r="C3514" t="str">
            <v>HRB400E Φ28×9米</v>
          </cell>
          <cell r="D3514" t="str">
            <v>吨</v>
          </cell>
          <cell r="E3514">
            <v>35</v>
          </cell>
          <cell r="F3514">
            <v>45805</v>
          </cell>
          <cell r="G3514" t="str">
            <v>自永4标一局四公司（四川省内江市隆昌市金鹅街道自永4标一局四公司钢筋棚）</v>
          </cell>
          <cell r="H3514" t="str">
            <v>郝优</v>
          </cell>
          <cell r="I3514">
            <v>13891371707</v>
          </cell>
        </row>
        <row r="3515">
          <cell r="A3515" t="str">
            <v>润耀</v>
          </cell>
          <cell r="B3515" t="str">
            <v>螺纹钢</v>
          </cell>
          <cell r="C3515" t="str">
            <v>HRB400E Φ28 12m</v>
          </cell>
          <cell r="D3515" t="str">
            <v>吨</v>
          </cell>
          <cell r="E3515">
            <v>35</v>
          </cell>
          <cell r="F3515">
            <v>45805</v>
          </cell>
          <cell r="G3515" t="str">
            <v>（中铁广州局-资乐高速5标）四川省乐山市井研县希望大道116号</v>
          </cell>
          <cell r="H3515" t="str">
            <v>廖俊杰</v>
          </cell>
          <cell r="I3515">
            <v>15775100965</v>
          </cell>
        </row>
        <row r="3516">
          <cell r="A3516" t="str">
            <v>润耀</v>
          </cell>
          <cell r="B3516" t="str">
            <v>盘螺</v>
          </cell>
          <cell r="C3516" t="str">
            <v>HRB400E Φ12</v>
          </cell>
          <cell r="D3516" t="str">
            <v>吨</v>
          </cell>
          <cell r="E3516">
            <v>35</v>
          </cell>
          <cell r="F3516">
            <v>45805</v>
          </cell>
          <cell r="G3516" t="str">
            <v>（中铁广州局-资乐高速5标）四川省乐山市井研县希望大道116号</v>
          </cell>
          <cell r="H3516" t="str">
            <v>廖俊杰</v>
          </cell>
          <cell r="I3516">
            <v>15775100965</v>
          </cell>
        </row>
        <row r="3517">
          <cell r="A3517" t="str">
            <v>润耀</v>
          </cell>
          <cell r="B3517" t="str">
            <v>螺纹钢</v>
          </cell>
          <cell r="C3517" t="str">
            <v>HRB400E Φ12 9m</v>
          </cell>
          <cell r="D3517" t="str">
            <v>吨</v>
          </cell>
          <cell r="E3517">
            <v>35</v>
          </cell>
          <cell r="F3517">
            <v>45805</v>
          </cell>
          <cell r="G3517" t="str">
            <v>（中铁十局-资乐高速4标）四川省眉山市仁寿县彰加镇促进村中铁十局资乐高速1#钢筋场</v>
          </cell>
          <cell r="H3517" t="str">
            <v>杨飞</v>
          </cell>
          <cell r="I3517">
            <v>15667998777</v>
          </cell>
        </row>
        <row r="3518">
          <cell r="A3518" t="str">
            <v>达钢</v>
          </cell>
          <cell r="B3518" t="str">
            <v>盘螺</v>
          </cell>
          <cell r="C3518" t="str">
            <v>HRB400E Φ8</v>
          </cell>
          <cell r="D3518" t="str">
            <v>吨</v>
          </cell>
          <cell r="E3518">
            <v>24</v>
          </cell>
          <cell r="F3518">
            <v>45805</v>
          </cell>
          <cell r="G3518" t="str">
            <v>（商投建工达州中医药科技园-4工区-7号楼）达州市通川区达州中医药职业学院犀牛大道北段</v>
          </cell>
          <cell r="H3518" t="str">
            <v>张扬</v>
          </cell>
          <cell r="I3518">
            <v>18381904567</v>
          </cell>
        </row>
        <row r="3519">
          <cell r="A3519" t="str">
            <v>达钢</v>
          </cell>
          <cell r="B3519" t="str">
            <v>螺纹钢</v>
          </cell>
          <cell r="C3519" t="str">
            <v>HRB500E Φ25</v>
          </cell>
          <cell r="D3519" t="str">
            <v>吨</v>
          </cell>
          <cell r="E3519">
            <v>27</v>
          </cell>
          <cell r="F3519">
            <v>45805</v>
          </cell>
          <cell r="G3519" t="str">
            <v>（商投建工达州中医药科技园-3工区）达州市通川区达州中医药职业学院犀牛大道北段</v>
          </cell>
          <cell r="H3519" t="str">
            <v>程黄刚</v>
          </cell>
          <cell r="I3519">
            <v>15108211617</v>
          </cell>
        </row>
        <row r="3520">
          <cell r="A3520" t="str">
            <v>晋邦</v>
          </cell>
          <cell r="B3520" t="str">
            <v>螺纹钢</v>
          </cell>
          <cell r="C3520" t="str">
            <v>HRB500E Φ12</v>
          </cell>
          <cell r="D3520" t="str">
            <v>吨</v>
          </cell>
          <cell r="E3520">
            <v>6</v>
          </cell>
          <cell r="F3520">
            <v>45805</v>
          </cell>
          <cell r="G3520" t="str">
            <v>（商投建工达州中医药科技园-3工区）达州市通川区达州中医药职业学院犀牛大道北段</v>
          </cell>
          <cell r="H3520" t="str">
            <v>程黄刚</v>
          </cell>
          <cell r="I3520">
            <v>15108211617</v>
          </cell>
        </row>
        <row r="3521">
          <cell r="A3521" t="str">
            <v>晋邦</v>
          </cell>
          <cell r="B3521" t="str">
            <v>螺纹钢</v>
          </cell>
          <cell r="C3521" t="str">
            <v>HRB500E Φ14</v>
          </cell>
          <cell r="D3521" t="str">
            <v>吨</v>
          </cell>
          <cell r="E3521">
            <v>6</v>
          </cell>
          <cell r="F3521">
            <v>45805</v>
          </cell>
          <cell r="G3521" t="str">
            <v>（商投建工达州中医药科技园-3工区）达州市通川区达州中医药职业学院犀牛大道北段</v>
          </cell>
          <cell r="H3521" t="str">
            <v>程黄刚</v>
          </cell>
          <cell r="I3521">
            <v>15108211617</v>
          </cell>
        </row>
        <row r="3522">
          <cell r="A3522" t="str">
            <v>晋邦</v>
          </cell>
          <cell r="B3522" t="str">
            <v>螺纹钢</v>
          </cell>
          <cell r="C3522" t="str">
            <v>HRB500E Φ16</v>
          </cell>
          <cell r="D3522" t="str">
            <v>吨</v>
          </cell>
          <cell r="E3522">
            <v>6</v>
          </cell>
          <cell r="F3522">
            <v>45805</v>
          </cell>
          <cell r="G3522" t="str">
            <v>（商投建工达州中医药科技园-3工区）达州市通川区达州中医药职业学院犀牛大道北段</v>
          </cell>
          <cell r="H3522" t="str">
            <v>程黄刚</v>
          </cell>
          <cell r="I3522">
            <v>15108211617</v>
          </cell>
        </row>
        <row r="3523">
          <cell r="A3523" t="str">
            <v>晋邦</v>
          </cell>
          <cell r="B3523" t="str">
            <v>螺纹钢</v>
          </cell>
          <cell r="C3523" t="str">
            <v>HRB500E Φ18</v>
          </cell>
          <cell r="D3523" t="str">
            <v>吨</v>
          </cell>
          <cell r="E3523">
            <v>6</v>
          </cell>
          <cell r="F3523">
            <v>45805</v>
          </cell>
          <cell r="G3523" t="str">
            <v>（商投建工达州中医药科技园-3工区）达州市通川区达州中医药职业学院犀牛大道北段</v>
          </cell>
          <cell r="H3523" t="str">
            <v>程黄刚</v>
          </cell>
          <cell r="I3523">
            <v>15108211617</v>
          </cell>
        </row>
        <row r="3524">
          <cell r="A3524" t="str">
            <v>晋邦</v>
          </cell>
          <cell r="B3524" t="str">
            <v>螺纹钢</v>
          </cell>
          <cell r="C3524" t="str">
            <v>HRB500E Φ20</v>
          </cell>
          <cell r="D3524" t="str">
            <v>吨</v>
          </cell>
          <cell r="E3524">
            <v>6</v>
          </cell>
          <cell r="F3524">
            <v>45805</v>
          </cell>
          <cell r="G3524" t="str">
            <v>（商投建工达州中医药科技园-3工区）达州市通川区达州中医药职业学院犀牛大道北段</v>
          </cell>
          <cell r="H3524" t="str">
            <v>程黄刚</v>
          </cell>
          <cell r="I3524">
            <v>15108211617</v>
          </cell>
        </row>
        <row r="3525">
          <cell r="A3525" t="str">
            <v>晋邦</v>
          </cell>
          <cell r="B3525" t="str">
            <v>螺纹钢</v>
          </cell>
          <cell r="C3525" t="str">
            <v>HRB500E Φ22</v>
          </cell>
          <cell r="D3525" t="str">
            <v>吨</v>
          </cell>
          <cell r="E3525">
            <v>6</v>
          </cell>
          <cell r="F3525">
            <v>45805</v>
          </cell>
          <cell r="G3525" t="str">
            <v>（商投建工达州中医药科技园-3工区）达州市通川区达州中医药职业学院犀牛大道北段</v>
          </cell>
          <cell r="H3525" t="str">
            <v>程黄刚</v>
          </cell>
          <cell r="I3525">
            <v>15108211617</v>
          </cell>
        </row>
        <row r="3526">
          <cell r="A3526" t="str">
            <v>海南海控</v>
          </cell>
          <cell r="B3526" t="str">
            <v>高线</v>
          </cell>
          <cell r="C3526" t="str">
            <v>HPB300Ф12</v>
          </cell>
          <cell r="D3526" t="str">
            <v>吨</v>
          </cell>
          <cell r="E3526">
            <v>35</v>
          </cell>
          <cell r="F3526">
            <v>45806</v>
          </cell>
          <cell r="G3526" t="str">
            <v>（中铁一局四公司康新高速TJ1-1标康定隧道）四川省甘孜州康定市榆林街道甘孜州博物馆旁</v>
          </cell>
          <cell r="H3526" t="str">
            <v>王永强</v>
          </cell>
          <cell r="I3526">
            <v>15929204416</v>
          </cell>
        </row>
        <row r="3527">
          <cell r="A3527" t="str">
            <v>海南海控</v>
          </cell>
          <cell r="B3527" t="str">
            <v>螺纹钢</v>
          </cell>
          <cell r="C3527" t="str">
            <v>HRB400EФ22*9m</v>
          </cell>
          <cell r="D3527" t="str">
            <v>吨</v>
          </cell>
          <cell r="E3527">
            <v>35</v>
          </cell>
          <cell r="F3527">
            <v>45806</v>
          </cell>
          <cell r="G3527" t="str">
            <v>（中铁一局四公司康新高速TJ1-1标康定隧道）四川省甘孜州康定市榆林街道甘孜州博物馆旁</v>
          </cell>
          <cell r="H3527" t="str">
            <v>王永强</v>
          </cell>
          <cell r="I3527">
            <v>15929204416</v>
          </cell>
        </row>
        <row r="3528">
          <cell r="A3528" t="str">
            <v>海南海控</v>
          </cell>
          <cell r="B3528" t="str">
            <v>螺纹钢</v>
          </cell>
          <cell r="C3528" t="str">
            <v>HRB400EФ22*9m</v>
          </cell>
          <cell r="D3528" t="str">
            <v>吨</v>
          </cell>
          <cell r="E3528">
            <v>105</v>
          </cell>
          <cell r="F3528">
            <v>45806</v>
          </cell>
          <cell r="G3528" t="str">
            <v>（中铁一局四公司康新高速TJ1-1标贡不卡隧道）四川省甘孜州康定市折多塘村车管所旁</v>
          </cell>
          <cell r="H3528" t="str">
            <v>李彰</v>
          </cell>
          <cell r="I3528">
            <v>18523285235</v>
          </cell>
        </row>
        <row r="3529">
          <cell r="A3529" t="str">
            <v>海南海控</v>
          </cell>
          <cell r="B3529" t="str">
            <v>盘螺</v>
          </cell>
          <cell r="C3529" t="str">
            <v>HRB400EФ10</v>
          </cell>
          <cell r="D3529" t="str">
            <v>吨</v>
          </cell>
          <cell r="E3529">
            <v>35</v>
          </cell>
          <cell r="F3529">
            <v>45806</v>
          </cell>
          <cell r="G3529" t="str">
            <v>（中铁六局呼和公司康新高速TJ4-2标）四川省甘孜藏族自治州康定市新都桥镇东俄罗三村中建八局搅拌站旁</v>
          </cell>
          <cell r="H3529" t="str">
            <v>冯德瑞</v>
          </cell>
          <cell r="I3529">
            <v>18649545619</v>
          </cell>
        </row>
        <row r="3530">
          <cell r="A3530" t="str">
            <v>海南海控</v>
          </cell>
          <cell r="B3530" t="str">
            <v>螺纹钢</v>
          </cell>
          <cell r="C3530" t="str">
            <v>HRB400EФ12*9m</v>
          </cell>
          <cell r="D3530" t="str">
            <v>吨</v>
          </cell>
          <cell r="E3530">
            <v>35</v>
          </cell>
          <cell r="F3530">
            <v>45806</v>
          </cell>
          <cell r="G3530" t="str">
            <v>（中铁六局呼和公司康新高速TJ4-2标）四川省甘孜藏族自治州康定市新都桥镇东俄罗三村中建八局搅拌站旁</v>
          </cell>
          <cell r="H3530" t="str">
            <v>冯德瑞</v>
          </cell>
          <cell r="I3530">
            <v>18649545619</v>
          </cell>
        </row>
        <row r="3531">
          <cell r="A3531" t="str">
            <v>海南海控</v>
          </cell>
          <cell r="B3531" t="str">
            <v>高线</v>
          </cell>
          <cell r="C3531" t="str">
            <v>HPB300Ф12</v>
          </cell>
          <cell r="D3531" t="str">
            <v>吨</v>
          </cell>
          <cell r="E3531">
            <v>30</v>
          </cell>
          <cell r="F3531">
            <v>45806</v>
          </cell>
          <cell r="G3531" t="str">
            <v>（中铁六局呼和公司康新高速TJ4-2标）四川省甘孜藏族自治州康定市新都桥镇东俄罗三村中建八局搅拌站旁</v>
          </cell>
          <cell r="H3531" t="str">
            <v>王龙</v>
          </cell>
          <cell r="I3531">
            <v>18809490151</v>
          </cell>
        </row>
        <row r="3532">
          <cell r="A3532" t="str">
            <v>海南海控</v>
          </cell>
          <cell r="B3532" t="str">
            <v>盘螺</v>
          </cell>
          <cell r="C3532" t="str">
            <v>HRB400EФ6</v>
          </cell>
          <cell r="D3532" t="str">
            <v>吨</v>
          </cell>
          <cell r="E3532">
            <v>4</v>
          </cell>
          <cell r="F3532">
            <v>45806</v>
          </cell>
          <cell r="G3532" t="str">
            <v>（中铁六局呼和公司康新高速TJ4-2标）四川省甘孜藏族自治州康定市新都桥镇东俄罗三村中建八局搅拌站旁</v>
          </cell>
          <cell r="H3532" t="str">
            <v>王龙</v>
          </cell>
          <cell r="I3532">
            <v>18809490151</v>
          </cell>
        </row>
        <row r="3533">
          <cell r="A3533" t="str">
            <v>海南海控</v>
          </cell>
          <cell r="B3533" t="str">
            <v>螺纹钢</v>
          </cell>
          <cell r="C3533" t="str">
            <v>HRB400EФ12*9m</v>
          </cell>
          <cell r="D3533" t="str">
            <v>吨</v>
          </cell>
          <cell r="E3533">
            <v>70</v>
          </cell>
          <cell r="F3533">
            <v>45806</v>
          </cell>
          <cell r="G3533" t="str">
            <v>（中铁八局康新高速TJ4-1标）四川省甘孜州康定市新都桥镇超限载检测站</v>
          </cell>
          <cell r="H3533" t="str">
            <v>刘俊</v>
          </cell>
          <cell r="I3533">
            <v>18587764925</v>
          </cell>
        </row>
        <row r="3534">
          <cell r="A3534" t="str">
            <v>海南海控</v>
          </cell>
          <cell r="B3534" t="str">
            <v>螺纹钢</v>
          </cell>
          <cell r="C3534" t="str">
            <v>HRB400EФ14*9m</v>
          </cell>
          <cell r="D3534" t="str">
            <v>吨</v>
          </cell>
          <cell r="E3534">
            <v>35</v>
          </cell>
          <cell r="F3534">
            <v>45806</v>
          </cell>
          <cell r="G3534" t="str">
            <v>（中铁八局康新高速TJ4-1标）四川省甘孜州康定市新都桥镇超限载检测站</v>
          </cell>
          <cell r="H3534" t="str">
            <v>刘俊</v>
          </cell>
          <cell r="I3534">
            <v>18587764925</v>
          </cell>
        </row>
        <row r="3535">
          <cell r="A3535" t="str">
            <v>德胜</v>
          </cell>
          <cell r="B3535" t="str">
            <v>螺纹钢</v>
          </cell>
          <cell r="C3535" t="str">
            <v>HRB500E Φ25 12m</v>
          </cell>
          <cell r="D3535" t="str">
            <v>吨</v>
          </cell>
          <cell r="E3535">
            <v>35</v>
          </cell>
          <cell r="F3535">
            <v>45806</v>
          </cell>
          <cell r="G3535" t="str">
            <v>（中铁十局-资乐高速4标）四川省眉山市仁寿县彰加镇促进村中铁十局资乐高速1#钢筋场</v>
          </cell>
          <cell r="H3535" t="str">
            <v>杨飞</v>
          </cell>
          <cell r="I3535">
            <v>15667998777</v>
          </cell>
        </row>
        <row r="3536">
          <cell r="A3536" t="str">
            <v>晋邦</v>
          </cell>
          <cell r="B3536" t="str">
            <v>螺纹钢</v>
          </cell>
          <cell r="C3536" t="str">
            <v>HRB500E Φ12</v>
          </cell>
          <cell r="D3536" t="str">
            <v>吨</v>
          </cell>
          <cell r="E3536">
            <v>6</v>
          </cell>
          <cell r="F3536">
            <v>45806</v>
          </cell>
          <cell r="G3536" t="str">
            <v>（商投建工达州中医药科技园-4工区-7号楼）达州市通川区达州中医药职业学院犀牛大道北段</v>
          </cell>
          <cell r="H3536" t="str">
            <v>张扬</v>
          </cell>
          <cell r="I3536">
            <v>18381904567</v>
          </cell>
        </row>
        <row r="3537">
          <cell r="A3537" t="str">
            <v>晋邦</v>
          </cell>
          <cell r="B3537" t="str">
            <v>螺纹钢</v>
          </cell>
          <cell r="C3537" t="str">
            <v>HRB500E Φ16</v>
          </cell>
          <cell r="D3537" t="str">
            <v>吨</v>
          </cell>
          <cell r="E3537">
            <v>9</v>
          </cell>
          <cell r="F3537">
            <v>45806</v>
          </cell>
          <cell r="G3537" t="str">
            <v>（商投建工达州中医药科技园-4工区-7号楼）达州市通川区达州中医药职业学院犀牛大道北段</v>
          </cell>
          <cell r="H3537" t="str">
            <v>张扬</v>
          </cell>
          <cell r="I3537">
            <v>18381904567</v>
          </cell>
        </row>
        <row r="3538">
          <cell r="A3538" t="str">
            <v>晋邦</v>
          </cell>
          <cell r="B3538" t="str">
            <v>螺纹钢</v>
          </cell>
          <cell r="C3538" t="str">
            <v>HRB500E Φ20</v>
          </cell>
          <cell r="D3538" t="str">
            <v>吨</v>
          </cell>
          <cell r="E3538">
            <v>12</v>
          </cell>
          <cell r="F3538">
            <v>45806</v>
          </cell>
          <cell r="G3538" t="str">
            <v>（商投建工达州中医药科技园-4工区-7号楼）达州市通川区达州中医药职业学院犀牛大道北段</v>
          </cell>
          <cell r="H3538" t="str">
            <v>张扬</v>
          </cell>
          <cell r="I3538">
            <v>18381904567</v>
          </cell>
        </row>
        <row r="3539">
          <cell r="A3539" t="str">
            <v>晋邦</v>
          </cell>
          <cell r="B3539" t="str">
            <v>螺纹钢</v>
          </cell>
          <cell r="C3539" t="str">
            <v>HRB500E Φ25</v>
          </cell>
          <cell r="D3539" t="str">
            <v>吨</v>
          </cell>
          <cell r="E3539">
            <v>9</v>
          </cell>
          <cell r="F3539">
            <v>45806</v>
          </cell>
          <cell r="G3539" t="str">
            <v>（商投建工达州中医药科技园-4工区-7号楼）达州市通川区达州中医药职业学院犀牛大道北段</v>
          </cell>
          <cell r="H3539" t="str">
            <v>张扬</v>
          </cell>
          <cell r="I3539">
            <v>18381904567</v>
          </cell>
        </row>
        <row r="3540">
          <cell r="A3540" t="str">
            <v>润耀</v>
          </cell>
          <cell r="B3540" t="str">
            <v>盘螺</v>
          </cell>
          <cell r="C3540" t="str">
            <v>HRB400E Φ8</v>
          </cell>
          <cell r="D3540" t="str">
            <v>吨</v>
          </cell>
          <cell r="E3540">
            <v>12</v>
          </cell>
          <cell r="F3540">
            <v>45806</v>
          </cell>
          <cell r="G3540" t="str">
            <v>（华西萌海科创农业生态谷）成都市简阳市白金山水库</v>
          </cell>
          <cell r="H3540" t="str">
            <v>石清国</v>
          </cell>
          <cell r="I3540">
            <v>13458642015</v>
          </cell>
        </row>
        <row r="3541">
          <cell r="A3541" t="str">
            <v>润耀</v>
          </cell>
          <cell r="B3541" t="str">
            <v>盘螺</v>
          </cell>
          <cell r="C3541" t="str">
            <v>HRB400E Φ10</v>
          </cell>
          <cell r="D3541" t="str">
            <v>吨</v>
          </cell>
          <cell r="E3541">
            <v>15</v>
          </cell>
          <cell r="F3541">
            <v>45806</v>
          </cell>
          <cell r="G3541" t="str">
            <v>（华西萌海科创农业生态谷）成都市简阳市白金山水库</v>
          </cell>
          <cell r="H3541" t="str">
            <v>石清国</v>
          </cell>
          <cell r="I3541">
            <v>13458642015</v>
          </cell>
        </row>
        <row r="3542">
          <cell r="A3542" t="str">
            <v>润耀</v>
          </cell>
          <cell r="B3542" t="str">
            <v>螺纹钢</v>
          </cell>
          <cell r="C3542" t="str">
            <v>HRB400E Φ12 9m</v>
          </cell>
          <cell r="D3542" t="str">
            <v>吨</v>
          </cell>
          <cell r="E3542">
            <v>5</v>
          </cell>
          <cell r="F3542">
            <v>45806</v>
          </cell>
          <cell r="G3542" t="str">
            <v>（华西萌海科创农业生态谷）成都市简阳市白金山水库</v>
          </cell>
          <cell r="H3542" t="str">
            <v>石清国</v>
          </cell>
          <cell r="I3542">
            <v>13458642015</v>
          </cell>
        </row>
        <row r="3543">
          <cell r="A3543" t="str">
            <v>润耀</v>
          </cell>
          <cell r="B3543" t="str">
            <v>螺纹钢</v>
          </cell>
          <cell r="C3543" t="str">
            <v>HRB400E Φ14 9m</v>
          </cell>
          <cell r="D3543" t="str">
            <v>吨</v>
          </cell>
          <cell r="E3543">
            <v>3</v>
          </cell>
          <cell r="F3543">
            <v>45806</v>
          </cell>
          <cell r="G3543" t="str">
            <v>（华西萌海科创农业生态谷）成都市简阳市白金山水库</v>
          </cell>
          <cell r="H3543" t="str">
            <v>石清国</v>
          </cell>
          <cell r="I3543">
            <v>13458642015</v>
          </cell>
        </row>
        <row r="3544">
          <cell r="A3544" t="str">
            <v>润耀</v>
          </cell>
          <cell r="B3544" t="str">
            <v>螺纹钢</v>
          </cell>
          <cell r="C3544" t="str">
            <v>HRB500E Φ14</v>
          </cell>
          <cell r="D3544" t="str">
            <v>吨</v>
          </cell>
          <cell r="E3544">
            <v>3</v>
          </cell>
          <cell r="F3544">
            <v>45806</v>
          </cell>
          <cell r="G3544" t="str">
            <v>（华西萌海科创农业生态谷）成都市简阳市白金山水库</v>
          </cell>
          <cell r="H3544" t="str">
            <v>石清国</v>
          </cell>
          <cell r="I3544">
            <v>13458642015</v>
          </cell>
        </row>
        <row r="3545">
          <cell r="A3545" t="str">
            <v>润耀</v>
          </cell>
          <cell r="B3545" t="str">
            <v>螺纹钢</v>
          </cell>
          <cell r="C3545" t="str">
            <v>HRB500E Φ16</v>
          </cell>
          <cell r="D3545" t="str">
            <v>吨</v>
          </cell>
          <cell r="E3545">
            <v>3</v>
          </cell>
          <cell r="F3545">
            <v>45806</v>
          </cell>
          <cell r="G3545" t="str">
            <v>（华西萌海科创农业生态谷）成都市简阳市白金山水库</v>
          </cell>
          <cell r="H3545" t="str">
            <v>石清国</v>
          </cell>
          <cell r="I3545">
            <v>13458642015</v>
          </cell>
        </row>
        <row r="3546">
          <cell r="A3546" t="str">
            <v>润耀</v>
          </cell>
          <cell r="B3546" t="str">
            <v>螺纹钢</v>
          </cell>
          <cell r="C3546" t="str">
            <v>HRB500E Φ20</v>
          </cell>
          <cell r="D3546" t="str">
            <v>吨</v>
          </cell>
          <cell r="E3546">
            <v>3</v>
          </cell>
          <cell r="F3546">
            <v>45806</v>
          </cell>
          <cell r="G3546" t="str">
            <v>（华西萌海科创农业生态谷）成都市简阳市白金山水库</v>
          </cell>
          <cell r="H3546" t="str">
            <v>石清国</v>
          </cell>
          <cell r="I3546">
            <v>13458642015</v>
          </cell>
        </row>
        <row r="3547">
          <cell r="A3547" t="str">
            <v>润耀</v>
          </cell>
          <cell r="B3547" t="str">
            <v>螺纹钢</v>
          </cell>
          <cell r="C3547" t="str">
            <v>HRB500E Φ25</v>
          </cell>
          <cell r="D3547" t="str">
            <v>吨</v>
          </cell>
          <cell r="E3547">
            <v>26</v>
          </cell>
          <cell r="F3547">
            <v>45806</v>
          </cell>
          <cell r="G3547" t="str">
            <v>（华西萌海科创农业生态谷）成都市简阳市白金山水库</v>
          </cell>
          <cell r="H3547" t="str">
            <v>石清国</v>
          </cell>
          <cell r="I3547">
            <v>13458642015</v>
          </cell>
        </row>
        <row r="3548">
          <cell r="A3548" t="str">
            <v>润耀</v>
          </cell>
          <cell r="B3548" t="str">
            <v>盘螺</v>
          </cell>
          <cell r="C3548" t="str">
            <v>HRB400E Φ6</v>
          </cell>
          <cell r="D3548" t="str">
            <v>吨</v>
          </cell>
          <cell r="E3548">
            <v>2</v>
          </cell>
          <cell r="F3548">
            <v>45806</v>
          </cell>
          <cell r="G3548" t="str">
            <v>（华西简阳西城嘉苑）四川省成都市简阳市简城街道高屋村</v>
          </cell>
          <cell r="H3548" t="str">
            <v>张瀚镭</v>
          </cell>
          <cell r="I3548">
            <v>15884666220</v>
          </cell>
        </row>
        <row r="3549">
          <cell r="A3549" t="str">
            <v>润耀</v>
          </cell>
          <cell r="B3549" t="str">
            <v>盘螺</v>
          </cell>
          <cell r="C3549" t="str">
            <v>HRB400E Φ8</v>
          </cell>
          <cell r="D3549" t="str">
            <v>吨</v>
          </cell>
          <cell r="E3549">
            <v>15</v>
          </cell>
          <cell r="F3549">
            <v>45806</v>
          </cell>
          <cell r="G3549" t="str">
            <v>（华西简阳西城嘉苑）四川省成都市简阳市简城街道高屋村</v>
          </cell>
          <cell r="H3549" t="str">
            <v>张瀚镭</v>
          </cell>
          <cell r="I3549">
            <v>15884666220</v>
          </cell>
        </row>
        <row r="3550">
          <cell r="A3550" t="str">
            <v>润耀</v>
          </cell>
          <cell r="B3550" t="str">
            <v>盘螺</v>
          </cell>
          <cell r="C3550" t="str">
            <v>HRB400E Φ10</v>
          </cell>
          <cell r="D3550" t="str">
            <v>吨</v>
          </cell>
          <cell r="E3550">
            <v>30</v>
          </cell>
          <cell r="F3550">
            <v>45806</v>
          </cell>
          <cell r="G3550" t="str">
            <v>（华西简阳西城嘉苑）四川省成都市简阳市简城街道高屋村</v>
          </cell>
          <cell r="H3550" t="str">
            <v>张瀚镭</v>
          </cell>
          <cell r="I3550">
            <v>15884666220</v>
          </cell>
        </row>
        <row r="3551">
          <cell r="A3551" t="str">
            <v>润耀</v>
          </cell>
          <cell r="B3551" t="str">
            <v>盘螺</v>
          </cell>
          <cell r="C3551" t="str">
            <v>HRB400E Φ12</v>
          </cell>
          <cell r="D3551" t="str">
            <v>吨</v>
          </cell>
          <cell r="E3551">
            <v>30</v>
          </cell>
          <cell r="F3551">
            <v>45806</v>
          </cell>
          <cell r="G3551" t="str">
            <v>（华西简阳西城嘉苑）四川省成都市简阳市简城街道高屋村</v>
          </cell>
          <cell r="H3551" t="str">
            <v>张瀚镭</v>
          </cell>
          <cell r="I3551">
            <v>15884666220</v>
          </cell>
        </row>
        <row r="3552">
          <cell r="A3552" t="str">
            <v>润耀</v>
          </cell>
          <cell r="B3552" t="str">
            <v>螺纹钢</v>
          </cell>
          <cell r="C3552" t="str">
            <v>HRB400E Φ16 9m</v>
          </cell>
          <cell r="D3552" t="str">
            <v>吨</v>
          </cell>
          <cell r="E3552">
            <v>6</v>
          </cell>
          <cell r="F3552">
            <v>45806</v>
          </cell>
          <cell r="G3552" t="str">
            <v>（华西简阳西城嘉苑）四川省成都市简阳市简城街道高屋村</v>
          </cell>
          <cell r="H3552" t="str">
            <v>张瀚镭</v>
          </cell>
          <cell r="I3552">
            <v>15884666220</v>
          </cell>
        </row>
        <row r="3553">
          <cell r="A3553" t="str">
            <v>润耀</v>
          </cell>
          <cell r="B3553" t="str">
            <v>螺纹钢</v>
          </cell>
          <cell r="C3553" t="str">
            <v>HRB400E Φ18 9m</v>
          </cell>
          <cell r="D3553" t="str">
            <v>吨</v>
          </cell>
          <cell r="E3553">
            <v>21</v>
          </cell>
          <cell r="F3553">
            <v>45806</v>
          </cell>
          <cell r="G3553" t="str">
            <v>（华西简阳西城嘉苑）四川省成都市简阳市简城街道高屋村</v>
          </cell>
          <cell r="H3553" t="str">
            <v>张瀚镭</v>
          </cell>
          <cell r="I3553">
            <v>15884666220</v>
          </cell>
        </row>
        <row r="3554">
          <cell r="A3554" t="str">
            <v>润耀</v>
          </cell>
          <cell r="B3554" t="str">
            <v>螺纹钢</v>
          </cell>
          <cell r="C3554" t="str">
            <v>HRB400E Φ20 9m</v>
          </cell>
          <cell r="D3554" t="str">
            <v>吨</v>
          </cell>
          <cell r="E3554">
            <v>33</v>
          </cell>
          <cell r="F3554">
            <v>45806</v>
          </cell>
          <cell r="G3554" t="str">
            <v>（华西简阳西城嘉苑）四川省成都市简阳市简城街道高屋村</v>
          </cell>
          <cell r="H3554" t="str">
            <v>张瀚镭</v>
          </cell>
          <cell r="I3554">
            <v>15884666220</v>
          </cell>
        </row>
        <row r="3555">
          <cell r="A3555" t="str">
            <v>润耀</v>
          </cell>
          <cell r="B3555" t="str">
            <v>螺纹钢</v>
          </cell>
          <cell r="C3555" t="str">
            <v>HRB400E Φ22 9m</v>
          </cell>
          <cell r="D3555" t="str">
            <v>吨</v>
          </cell>
          <cell r="E3555">
            <v>3</v>
          </cell>
          <cell r="F3555">
            <v>45806</v>
          </cell>
          <cell r="G3555" t="str">
            <v>（华西简阳西城嘉苑）四川省成都市简阳市简城街道高屋村</v>
          </cell>
          <cell r="H3555" t="str">
            <v>张瀚镭</v>
          </cell>
          <cell r="I3555">
            <v>15884666220</v>
          </cell>
        </row>
        <row r="3556">
          <cell r="A3556" t="str">
            <v>润耀</v>
          </cell>
          <cell r="B3556" t="str">
            <v>螺纹钢</v>
          </cell>
          <cell r="C3556" t="str">
            <v>HRB400E Φ25 9m</v>
          </cell>
          <cell r="D3556" t="str">
            <v>吨</v>
          </cell>
          <cell r="E3556">
            <v>3</v>
          </cell>
          <cell r="F3556">
            <v>45806</v>
          </cell>
          <cell r="G3556" t="str">
            <v>（华西简阳西城嘉苑）四川省成都市简阳市简城街道高屋村</v>
          </cell>
          <cell r="H3556" t="str">
            <v>张瀚镭</v>
          </cell>
          <cell r="I3556">
            <v>15884666220</v>
          </cell>
        </row>
        <row r="3557">
          <cell r="A3557" t="str">
            <v>润耀</v>
          </cell>
          <cell r="B3557" t="str">
            <v>盘螺</v>
          </cell>
          <cell r="C3557" t="str">
            <v>HRB400EΦ10</v>
          </cell>
          <cell r="D3557" t="str">
            <v>吨</v>
          </cell>
          <cell r="E3557">
            <v>9.4</v>
          </cell>
          <cell r="F3557">
            <v>45806</v>
          </cell>
          <cell r="G3557" t="str">
            <v>（成铁西物-自贡）自贡市大安区和平街道茴香坳</v>
          </cell>
          <cell r="H3557" t="str">
            <v>黄永福</v>
          </cell>
          <cell r="I3557" t="str">
            <v>15982823571</v>
          </cell>
        </row>
        <row r="3558">
          <cell r="A3558" t="str">
            <v>润耀</v>
          </cell>
          <cell r="B3558" t="str">
            <v>螺纹钢</v>
          </cell>
          <cell r="C3558" t="str">
            <v>HRB400EФ16*9m</v>
          </cell>
          <cell r="D3558" t="str">
            <v>吨</v>
          </cell>
          <cell r="E3558">
            <v>12.4</v>
          </cell>
          <cell r="F3558">
            <v>45806</v>
          </cell>
          <cell r="G3558" t="str">
            <v>（成铁西物-自贡）自贡市大安区和平街道茴香坳</v>
          </cell>
          <cell r="H3558" t="str">
            <v>黄永福</v>
          </cell>
          <cell r="I3558" t="str">
            <v>15982823571</v>
          </cell>
        </row>
        <row r="3559">
          <cell r="A3559" t="str">
            <v>润耀</v>
          </cell>
          <cell r="B3559" t="str">
            <v>螺纹钢</v>
          </cell>
          <cell r="C3559" t="str">
            <v>HRB400EФ22*9m</v>
          </cell>
          <cell r="D3559" t="str">
            <v>吨</v>
          </cell>
          <cell r="E3559">
            <v>12.2</v>
          </cell>
          <cell r="F3559">
            <v>45806</v>
          </cell>
          <cell r="G3559" t="str">
            <v>（成铁西物-自贡）自贡市大安区和平街道茴香坳</v>
          </cell>
          <cell r="H3559" t="str">
            <v>黄永福</v>
          </cell>
          <cell r="I3559" t="str">
            <v>15982823571</v>
          </cell>
        </row>
        <row r="3560">
          <cell r="A3560" t="str">
            <v>润耀</v>
          </cell>
          <cell r="B3560" t="str">
            <v>螺纹钢</v>
          </cell>
          <cell r="C3560" t="str">
            <v>HRB400E Φ12 9m</v>
          </cell>
          <cell r="D3560" t="str">
            <v>吨</v>
          </cell>
          <cell r="E3560">
            <v>35</v>
          </cell>
          <cell r="F3560">
            <v>45806</v>
          </cell>
          <cell r="G3560" t="str">
            <v>（中铁十局-资乐高速4标）四川省眉山市仁寿县彰加镇促进村中铁十局2#钢筋厂</v>
          </cell>
          <cell r="H3560" t="str">
            <v>杨飞</v>
          </cell>
          <cell r="I3560">
            <v>15667998777</v>
          </cell>
        </row>
        <row r="3561">
          <cell r="A3561" t="str">
            <v>润耀</v>
          </cell>
          <cell r="B3561" t="str">
            <v>螺纹钢</v>
          </cell>
          <cell r="C3561" t="str">
            <v>HRB400E Φ16 9m</v>
          </cell>
          <cell r="D3561" t="str">
            <v>吨</v>
          </cell>
          <cell r="E3561">
            <v>30</v>
          </cell>
          <cell r="F3561">
            <v>45806</v>
          </cell>
          <cell r="G3561" t="str">
            <v>（中铁十局-资乐高速4标）四川省眉山市仁寿县彰加镇促进村中铁十局2#钢筋厂</v>
          </cell>
          <cell r="H3561" t="str">
            <v>杨飞</v>
          </cell>
          <cell r="I3561">
            <v>15667998777</v>
          </cell>
        </row>
        <row r="3562">
          <cell r="A3562" t="str">
            <v>润耀</v>
          </cell>
          <cell r="B3562" t="str">
            <v>螺纹钢</v>
          </cell>
          <cell r="C3562" t="str">
            <v>HRB400E Φ20 9m</v>
          </cell>
          <cell r="D3562" t="str">
            <v>吨</v>
          </cell>
          <cell r="E3562">
            <v>5</v>
          </cell>
          <cell r="F3562">
            <v>45806</v>
          </cell>
          <cell r="G3562" t="str">
            <v>（中铁十局-资乐高速4标）四川省眉山市仁寿县彰加镇促进村中铁十局2#钢筋厂</v>
          </cell>
          <cell r="H3562" t="str">
            <v>杨飞</v>
          </cell>
          <cell r="I3562">
            <v>15667998777</v>
          </cell>
        </row>
        <row r="3563">
          <cell r="A3563" t="str">
            <v>八局</v>
          </cell>
          <cell r="B3563" t="str">
            <v>高线</v>
          </cell>
          <cell r="C3563" t="str">
            <v>HPB300Φ12</v>
          </cell>
          <cell r="D3563" t="str">
            <v>吨</v>
          </cell>
          <cell r="E3563">
            <v>35</v>
          </cell>
          <cell r="F3563">
            <v>45806</v>
          </cell>
          <cell r="G3563" t="str">
            <v>（中铁北京局-资乐高速6标）四川省乐山市市中区土主镇资乐高速TJ6标项目试验室</v>
          </cell>
          <cell r="H3563" t="str">
            <v>刘岩</v>
          </cell>
          <cell r="I3563">
            <v>18543566469</v>
          </cell>
        </row>
        <row r="3564">
          <cell r="A3564" t="str">
            <v>湖北商贸</v>
          </cell>
          <cell r="B3564" t="str">
            <v>螺纹钢</v>
          </cell>
          <cell r="C3564" t="str">
            <v>HRB400E Φ28 9m</v>
          </cell>
          <cell r="D3564" t="str">
            <v>吨</v>
          </cell>
          <cell r="E3564">
            <v>26</v>
          </cell>
          <cell r="F3564">
            <v>45806</v>
          </cell>
          <cell r="G3564" t="str">
            <v>（中铁北京局-资乐高速6标）四川省乐山市市中区土主镇资乐高速TJ6标项目试验室</v>
          </cell>
          <cell r="H3564" t="str">
            <v>刘岩</v>
          </cell>
          <cell r="I3564">
            <v>18543566469</v>
          </cell>
        </row>
        <row r="3565">
          <cell r="A3565" t="str">
            <v>湖北商贸</v>
          </cell>
          <cell r="B3565" t="str">
            <v>螺纹钢</v>
          </cell>
          <cell r="C3565" t="str">
            <v>HRB400E Φ16 9m</v>
          </cell>
          <cell r="D3565" t="str">
            <v>吨</v>
          </cell>
          <cell r="E3565">
            <v>3</v>
          </cell>
          <cell r="F3565">
            <v>45806</v>
          </cell>
          <cell r="G3565" t="str">
            <v>（中铁北京局-资乐高速6标）四川省乐山市市中区土主镇资乐高速TJ6标项目试验室</v>
          </cell>
          <cell r="H3565" t="str">
            <v>刘岩</v>
          </cell>
          <cell r="I3565">
            <v>18543566469</v>
          </cell>
        </row>
        <row r="3566">
          <cell r="A3566" t="str">
            <v>湖北商贸</v>
          </cell>
          <cell r="B3566" t="str">
            <v>螺纹钢</v>
          </cell>
          <cell r="C3566" t="str">
            <v>HRB400E Φ25 9m</v>
          </cell>
          <cell r="D3566" t="str">
            <v>吨</v>
          </cell>
          <cell r="E3566">
            <v>10</v>
          </cell>
          <cell r="F3566">
            <v>45806</v>
          </cell>
          <cell r="G3566" t="str">
            <v>（中铁北京局-资乐高速6标）四川省乐山市市中区土主镇资乐高速TJ6标项目试验室</v>
          </cell>
          <cell r="H3566" t="str">
            <v>刘岩</v>
          </cell>
          <cell r="I3566">
            <v>18543566469</v>
          </cell>
        </row>
        <row r="3567">
          <cell r="A3567" t="str">
            <v>湖北商贸</v>
          </cell>
          <cell r="B3567" t="str">
            <v>螺纹钢</v>
          </cell>
          <cell r="C3567" t="str">
            <v>HRB400E Φ14 9m</v>
          </cell>
          <cell r="D3567" t="str">
            <v>吨</v>
          </cell>
          <cell r="E3567">
            <v>3</v>
          </cell>
          <cell r="F3567">
            <v>45806</v>
          </cell>
          <cell r="G3567" t="str">
            <v>（中铁北京局-资乐高速6标）四川省乐山市市中区土主镇资乐高速TJ6标项目试验室</v>
          </cell>
          <cell r="H3567" t="str">
            <v>刘岩</v>
          </cell>
          <cell r="I3567">
            <v>18543566469</v>
          </cell>
        </row>
        <row r="3568">
          <cell r="A3568" t="str">
            <v>湖北商贸</v>
          </cell>
          <cell r="B3568" t="str">
            <v>螺纹钢</v>
          </cell>
          <cell r="C3568" t="str">
            <v>HRB400E Φ12 9m</v>
          </cell>
          <cell r="D3568" t="str">
            <v>吨</v>
          </cell>
          <cell r="E3568">
            <v>9.5</v>
          </cell>
          <cell r="F3568">
            <v>45806</v>
          </cell>
          <cell r="G3568" t="str">
            <v>（中铁北京局-资乐高速6标）四川省乐山市市中区土主镇资乐高速TJ6标项目试验室</v>
          </cell>
          <cell r="H3568" t="str">
            <v>刘岩</v>
          </cell>
          <cell r="I3568">
            <v>18543566469</v>
          </cell>
        </row>
        <row r="3569">
          <cell r="A3569" t="str">
            <v>湖北商贸</v>
          </cell>
          <cell r="B3569" t="str">
            <v>螺纹钢</v>
          </cell>
          <cell r="C3569" t="str">
            <v>HRB400E Φ20 9m</v>
          </cell>
          <cell r="D3569" t="str">
            <v>吨</v>
          </cell>
          <cell r="E3569">
            <v>20</v>
          </cell>
          <cell r="F3569">
            <v>45806</v>
          </cell>
          <cell r="G3569" t="str">
            <v>（中铁北京局-资乐高速6标）四川省乐山市市中区土主镇资乐高速TJ6标项目试验室</v>
          </cell>
          <cell r="H3569" t="str">
            <v>刘岩</v>
          </cell>
          <cell r="I3569">
            <v>18543566469</v>
          </cell>
        </row>
        <row r="3570">
          <cell r="A3570" t="str">
            <v>湖北商贸</v>
          </cell>
          <cell r="B3570" t="str">
            <v>螺纹钢</v>
          </cell>
          <cell r="C3570" t="str">
            <v>HRB400E Φ12 9m</v>
          </cell>
          <cell r="D3570" t="str">
            <v>吨</v>
          </cell>
          <cell r="E3570">
            <v>35</v>
          </cell>
          <cell r="F3570">
            <v>45806</v>
          </cell>
          <cell r="G3570" t="str">
            <v>（中铁北京局-资乐高速6标）四川省乐山市市中区土主镇资乐高速TJ6标项目试验室</v>
          </cell>
          <cell r="H3570" t="str">
            <v>刘岩</v>
          </cell>
          <cell r="I3570">
            <v>18543566469</v>
          </cell>
        </row>
        <row r="3571">
          <cell r="A3571" t="str">
            <v>湖北商贸</v>
          </cell>
          <cell r="B3571" t="str">
            <v>盘螺</v>
          </cell>
          <cell r="C3571" t="str">
            <v>HRB400E Φ12</v>
          </cell>
          <cell r="D3571" t="str">
            <v>吨</v>
          </cell>
          <cell r="E3571">
            <v>35</v>
          </cell>
          <cell r="F3571">
            <v>45806</v>
          </cell>
          <cell r="G3571" t="str">
            <v>（中铁北京局-资乐高速6标）四川省乐山市市中区土主镇资乐高速TJ6标项目试验室</v>
          </cell>
          <cell r="H3571" t="str">
            <v>刘岩</v>
          </cell>
          <cell r="I3571">
            <v>18543566469</v>
          </cell>
        </row>
        <row r="3572">
          <cell r="A3572" t="str">
            <v>山东高速</v>
          </cell>
          <cell r="B3572" t="str">
            <v>高线</v>
          </cell>
          <cell r="C3572" t="str">
            <v>HPB300Φ12</v>
          </cell>
          <cell r="D3572" t="str">
            <v>吨</v>
          </cell>
          <cell r="E3572">
            <v>35</v>
          </cell>
          <cell r="F3572">
            <v>45806</v>
          </cell>
          <cell r="G3572" t="str">
            <v>（中铁广州局-成渝扩容2标）四川省内江市资中县双龙镇朱家房子成渝扩容ZCB3-2标1#钢筋厂</v>
          </cell>
          <cell r="H3572" t="str">
            <v>邓志强</v>
          </cell>
          <cell r="I3572">
            <v>17603045490</v>
          </cell>
        </row>
        <row r="3573">
          <cell r="A3573" t="str">
            <v>山东高速</v>
          </cell>
          <cell r="B3573" t="str">
            <v>螺纹钢</v>
          </cell>
          <cell r="C3573" t="str">
            <v>HRB400E Φ25 12m</v>
          </cell>
          <cell r="D3573" t="str">
            <v>吨</v>
          </cell>
          <cell r="E3573">
            <v>70</v>
          </cell>
          <cell r="F3573">
            <v>45806</v>
          </cell>
          <cell r="G3573" t="str">
            <v>（中铁广州局-成渝扩容2标）四川省资阳市雁江区南双路杨家糖房</v>
          </cell>
          <cell r="H3573" t="str">
            <v>邓志强</v>
          </cell>
          <cell r="I3573">
            <v>17603045490</v>
          </cell>
        </row>
        <row r="3574">
          <cell r="A3574" t="str">
            <v>山东高速</v>
          </cell>
          <cell r="B3574" t="str">
            <v>高线</v>
          </cell>
          <cell r="C3574" t="str">
            <v>HPB300Φ12</v>
          </cell>
          <cell r="D3574" t="str">
            <v>吨</v>
          </cell>
          <cell r="E3574">
            <v>35</v>
          </cell>
          <cell r="F3574">
            <v>45806</v>
          </cell>
          <cell r="G3574" t="str">
            <v>（中铁广州局-成渝扩容2标）成渝扩容项目ZCB3-2标2＃拌和站【雁江区联盟桥东北50米(资资路) 】</v>
          </cell>
          <cell r="H3574" t="str">
            <v>刘沛琦</v>
          </cell>
          <cell r="I3574">
            <v>18011784798</v>
          </cell>
        </row>
        <row r="3575">
          <cell r="A3575" t="str">
            <v>山东高速</v>
          </cell>
          <cell r="B3575" t="str">
            <v>螺纹钢</v>
          </cell>
          <cell r="C3575" t="str">
            <v>HRB400E Φ25 12m</v>
          </cell>
          <cell r="D3575" t="str">
            <v>吨</v>
          </cell>
          <cell r="E3575">
            <v>180</v>
          </cell>
          <cell r="F3575">
            <v>45806</v>
          </cell>
          <cell r="G3575" t="str">
            <v>（中铁广州局-成渝扩容2标）成渝扩容项目ZCB3-2标2＃拌和站【雁江区联盟桥东北50米(资资路) 】</v>
          </cell>
          <cell r="H3575" t="str">
            <v>刘沛琦</v>
          </cell>
          <cell r="I3575">
            <v>18011784798</v>
          </cell>
        </row>
        <row r="3576">
          <cell r="A3576" t="str">
            <v>德胜</v>
          </cell>
          <cell r="B3576" t="str">
            <v>螺纹钢</v>
          </cell>
          <cell r="C3576" t="str">
            <v>HRB400E Φ16 9m</v>
          </cell>
          <cell r="D3576" t="str">
            <v>吨</v>
          </cell>
          <cell r="E3576">
            <v>35</v>
          </cell>
          <cell r="F3576">
            <v>45807</v>
          </cell>
          <cell r="G3576" t="str">
            <v>（中铁十局-资乐高速4标）四川省眉山市仁寿县彰加镇促进村中铁十局资乐高速1#钢筋场</v>
          </cell>
          <cell r="H3576" t="str">
            <v>杨飞</v>
          </cell>
          <cell r="I3576">
            <v>15667998777</v>
          </cell>
        </row>
        <row r="3577">
          <cell r="A3577" t="str">
            <v>德胜</v>
          </cell>
          <cell r="B3577" t="str">
            <v>螺纹钢</v>
          </cell>
          <cell r="C3577" t="str">
            <v>HRB400E Φ25 9m</v>
          </cell>
          <cell r="D3577" t="str">
            <v>吨</v>
          </cell>
          <cell r="E3577">
            <v>35</v>
          </cell>
          <cell r="F3577">
            <v>45807</v>
          </cell>
          <cell r="G3577" t="str">
            <v>（中铁十局-资乐高速4标）四川省眉山市仁寿县彰加镇促进村中铁十局资乐高速1#钢筋场</v>
          </cell>
          <cell r="H3577" t="str">
            <v>杨飞</v>
          </cell>
          <cell r="I3577">
            <v>15667998777</v>
          </cell>
        </row>
        <row r="3578">
          <cell r="A3578" t="str">
            <v>德胜</v>
          </cell>
          <cell r="B3578" t="str">
            <v>螺纹钢</v>
          </cell>
          <cell r="C3578" t="str">
            <v>HRB400E Φ28 9m</v>
          </cell>
          <cell r="D3578" t="str">
            <v>吨</v>
          </cell>
          <cell r="E3578">
            <v>35</v>
          </cell>
          <cell r="F3578">
            <v>45807</v>
          </cell>
          <cell r="G3578" t="str">
            <v>（中铁十局-资乐高速4标）四川省眉山市仁寿县彰加镇促进村中铁十局资乐高速1#钢筋场</v>
          </cell>
          <cell r="H3578" t="str">
            <v>杨飞</v>
          </cell>
          <cell r="I3578">
            <v>15667998777</v>
          </cell>
        </row>
        <row r="3579">
          <cell r="A3579" t="str">
            <v>德胜</v>
          </cell>
          <cell r="B3579" t="str">
            <v>螺纹钢</v>
          </cell>
          <cell r="C3579" t="str">
            <v>HRB400E Φ12 9m</v>
          </cell>
          <cell r="D3579" t="str">
            <v>吨</v>
          </cell>
          <cell r="E3579">
            <v>35</v>
          </cell>
          <cell r="F3579">
            <v>45807</v>
          </cell>
          <cell r="G3579" t="str">
            <v>（中铁十局-资乐高速4标）四川省眉山市仁寿县彰加镇促进村中铁十局2#钢筋厂</v>
          </cell>
          <cell r="H3579" t="str">
            <v>杨飞</v>
          </cell>
          <cell r="I3579">
            <v>15667998777</v>
          </cell>
        </row>
        <row r="3580">
          <cell r="A3580" t="str">
            <v>德胜</v>
          </cell>
          <cell r="B3580" t="str">
            <v>螺纹钢</v>
          </cell>
          <cell r="C3580" t="str">
            <v>HRB400E Φ16 9m</v>
          </cell>
          <cell r="D3580" t="str">
            <v>吨</v>
          </cell>
          <cell r="E3580">
            <v>35</v>
          </cell>
          <cell r="F3580">
            <v>45807</v>
          </cell>
          <cell r="G3580" t="str">
            <v>（中铁十局-资乐高速4标）四川省眉山市仁寿县彰加镇促进村中铁十局2#钢筋厂</v>
          </cell>
          <cell r="H3580" t="str">
            <v>杨飞</v>
          </cell>
          <cell r="I3580">
            <v>15667998777</v>
          </cell>
        </row>
        <row r="3581">
          <cell r="A3581" t="str">
            <v>德胜</v>
          </cell>
          <cell r="B3581" t="str">
            <v>螺纹钢</v>
          </cell>
          <cell r="C3581" t="str">
            <v>HRB400E Φ25 9m</v>
          </cell>
          <cell r="D3581" t="str">
            <v>吨</v>
          </cell>
          <cell r="E3581">
            <v>35</v>
          </cell>
          <cell r="F3581">
            <v>45807</v>
          </cell>
          <cell r="G3581" t="str">
            <v>（中铁十局-资乐高速4标）四川省眉山市仁寿县彰加镇促进村中铁十局2#钢筋厂</v>
          </cell>
          <cell r="H3581" t="str">
            <v>杨飞</v>
          </cell>
          <cell r="I3581">
            <v>15667998777</v>
          </cell>
        </row>
        <row r="3582">
          <cell r="A3582" t="str">
            <v>德胜</v>
          </cell>
          <cell r="B3582" t="str">
            <v>螺纹钢</v>
          </cell>
          <cell r="C3582" t="str">
            <v>HRB400E Φ28 9m</v>
          </cell>
          <cell r="D3582" t="str">
            <v>吨</v>
          </cell>
          <cell r="E3582">
            <v>35</v>
          </cell>
          <cell r="F3582">
            <v>45807</v>
          </cell>
          <cell r="G3582" t="str">
            <v>（中铁十局-资乐高速4标）四川省眉山市仁寿县彰加镇促进村中铁十局2#钢筋厂</v>
          </cell>
          <cell r="H3582" t="str">
            <v>杨飞</v>
          </cell>
          <cell r="I3582">
            <v>15667998777</v>
          </cell>
        </row>
        <row r="3583">
          <cell r="A3583" t="str">
            <v>德胜</v>
          </cell>
          <cell r="B3583" t="str">
            <v>螺纹钢</v>
          </cell>
          <cell r="C3583" t="str">
            <v>HRB400E Φ28 12m</v>
          </cell>
          <cell r="D3583" t="str">
            <v>吨</v>
          </cell>
          <cell r="E3583">
            <v>35</v>
          </cell>
          <cell r="F3583">
            <v>45807</v>
          </cell>
          <cell r="G3583" t="str">
            <v>（中铁广州局-资乐高速5标）四川省乐山市井研县希望大道116号</v>
          </cell>
          <cell r="H3583" t="str">
            <v>廖俊杰</v>
          </cell>
          <cell r="I3583">
            <v>15775100965</v>
          </cell>
        </row>
        <row r="3584">
          <cell r="A3584" t="str">
            <v>德胜</v>
          </cell>
          <cell r="B3584" t="str">
            <v>螺纹钢</v>
          </cell>
          <cell r="C3584" t="str">
            <v>HRB400E Φ20 12m</v>
          </cell>
          <cell r="D3584" t="str">
            <v>吨</v>
          </cell>
          <cell r="E3584">
            <v>35</v>
          </cell>
          <cell r="F3584">
            <v>45807</v>
          </cell>
          <cell r="G3584" t="str">
            <v>（中铁广州局-资乐高速5标）四川省乐山市井研县希望大道116号</v>
          </cell>
          <cell r="H3584" t="str">
            <v>廖俊杰</v>
          </cell>
          <cell r="I3584">
            <v>15775100965</v>
          </cell>
        </row>
        <row r="3585">
          <cell r="A3585" t="str">
            <v>湖北商贸</v>
          </cell>
          <cell r="B3585" t="str">
            <v>高线</v>
          </cell>
          <cell r="C3585" t="str">
            <v>HPB300Φ12</v>
          </cell>
          <cell r="D3585" t="str">
            <v>吨</v>
          </cell>
          <cell r="E3585">
            <v>35</v>
          </cell>
          <cell r="F3585">
            <v>45807</v>
          </cell>
          <cell r="G3585" t="str">
            <v>（中铁十局-资乐高速4标）四川省眉山市仁寿县彰加镇促进村中铁十局资乐高速1#钢筋场</v>
          </cell>
          <cell r="H3585" t="str">
            <v>杨飞</v>
          </cell>
          <cell r="I3585">
            <v>15667998777</v>
          </cell>
        </row>
        <row r="3586">
          <cell r="A3586" t="str">
            <v>湖北商贸</v>
          </cell>
          <cell r="B3586" t="str">
            <v>螺纹钢</v>
          </cell>
          <cell r="C3586" t="str">
            <v>HRB500E Φ28 12m</v>
          </cell>
          <cell r="D3586" t="str">
            <v>吨</v>
          </cell>
          <cell r="E3586">
            <v>35</v>
          </cell>
          <cell r="F3586">
            <v>45807</v>
          </cell>
          <cell r="G3586" t="str">
            <v>（中铁十局-资乐高速4标）四川省眉山市仁寿县彰加镇促进村中铁十局资乐高速1#钢筋场</v>
          </cell>
          <cell r="H3586" t="str">
            <v>杨飞</v>
          </cell>
          <cell r="I3586">
            <v>15667998777</v>
          </cell>
        </row>
        <row r="3587">
          <cell r="A3587" t="str">
            <v>湖北商贸</v>
          </cell>
          <cell r="B3587" t="str">
            <v>盘螺</v>
          </cell>
          <cell r="C3587" t="str">
            <v>HRB400E Φ12</v>
          </cell>
          <cell r="D3587" t="str">
            <v>吨</v>
          </cell>
          <cell r="E3587">
            <v>35</v>
          </cell>
          <cell r="F3587">
            <v>45807</v>
          </cell>
          <cell r="G3587" t="str">
            <v>（中铁广州局-资乐高速5标）四川省乐山市井研县希望大道116号</v>
          </cell>
          <cell r="H3587" t="str">
            <v>廖俊杰</v>
          </cell>
          <cell r="I3587">
            <v>15775100965</v>
          </cell>
        </row>
        <row r="3588">
          <cell r="A3588" t="str">
            <v>湖北商贸</v>
          </cell>
          <cell r="B3588" t="str">
            <v>螺纹钢</v>
          </cell>
          <cell r="C3588" t="str">
            <v>HRB400E Φ28 12m</v>
          </cell>
          <cell r="D3588" t="str">
            <v>吨</v>
          </cell>
          <cell r="E3588">
            <v>35</v>
          </cell>
          <cell r="F3588">
            <v>45807</v>
          </cell>
          <cell r="G3588" t="str">
            <v>（中铁广州局-资乐高速5标）四川省乐山市井研县希望大道116号</v>
          </cell>
          <cell r="H3588" t="str">
            <v>廖俊杰</v>
          </cell>
          <cell r="I3588">
            <v>15775100965</v>
          </cell>
        </row>
        <row r="3589">
          <cell r="A3589" t="str">
            <v>晋邦</v>
          </cell>
          <cell r="B3589" t="str">
            <v>直螺纹</v>
          </cell>
          <cell r="C3589" t="str">
            <v>HRB400E Φ18 9m</v>
          </cell>
          <cell r="D3589" t="str">
            <v>吨</v>
          </cell>
          <cell r="E3589">
            <v>3</v>
          </cell>
          <cell r="F3589">
            <v>45807</v>
          </cell>
          <cell r="G3589" t="str">
            <v>（十九冶-江龙高速一分部）重庆市云阳县X886附近中国十九冶开云高速项目总包部西98米*复兴互通预制梁场</v>
          </cell>
          <cell r="H3589" t="str">
            <v>吴章红</v>
          </cell>
          <cell r="I3589">
            <v>18628165772</v>
          </cell>
        </row>
        <row r="3590">
          <cell r="A3590" t="str">
            <v>晋邦</v>
          </cell>
          <cell r="B3590" t="str">
            <v>直螺纹</v>
          </cell>
          <cell r="C3590" t="str">
            <v>HRB400E Φ20 9m</v>
          </cell>
          <cell r="D3590" t="str">
            <v>吨</v>
          </cell>
          <cell r="E3590">
            <v>9</v>
          </cell>
          <cell r="F3590">
            <v>45807</v>
          </cell>
          <cell r="G3590" t="str">
            <v>（十九冶-江龙高速一分部）重庆市云阳县X886附近中国十九冶开云高速项目总包部西98米*复兴互通预制梁场</v>
          </cell>
          <cell r="H3590" t="str">
            <v>吴章红</v>
          </cell>
          <cell r="I3590">
            <v>18628165772</v>
          </cell>
        </row>
        <row r="3591">
          <cell r="A3591" t="str">
            <v>晋邦</v>
          </cell>
          <cell r="B3591" t="str">
            <v>直螺纹</v>
          </cell>
          <cell r="C3591" t="str">
            <v>HRB400E Φ22 9m</v>
          </cell>
          <cell r="D3591" t="str">
            <v>吨</v>
          </cell>
          <cell r="E3591">
            <v>12</v>
          </cell>
          <cell r="F3591">
            <v>45807</v>
          </cell>
          <cell r="G3591" t="str">
            <v>（十九冶-江龙高速一分部）重庆市云阳县X886附近中国十九冶开云高速项目总包部西98米*复兴互通预制梁场</v>
          </cell>
          <cell r="H3591" t="str">
            <v>吴章红</v>
          </cell>
          <cell r="I3591">
            <v>18628165772</v>
          </cell>
        </row>
        <row r="3592">
          <cell r="A3592" t="str">
            <v>晋邦</v>
          </cell>
          <cell r="B3592" t="str">
            <v>直螺纹</v>
          </cell>
          <cell r="C3592" t="str">
            <v>HRB400E Φ32 9m</v>
          </cell>
          <cell r="D3592" t="str">
            <v>吨</v>
          </cell>
          <cell r="E3592">
            <v>9</v>
          </cell>
          <cell r="F3592">
            <v>45807</v>
          </cell>
          <cell r="G3592" t="str">
            <v>（十九冶-江龙高速一分部）重庆市云阳县X886附近中国十九冶开云高速项目总包部西98米*复兴互通预制梁场</v>
          </cell>
          <cell r="H3592" t="str">
            <v>吴章红</v>
          </cell>
          <cell r="I3592">
            <v>18628165772</v>
          </cell>
        </row>
        <row r="3593">
          <cell r="A3593" t="str">
            <v>晋邦</v>
          </cell>
          <cell r="B3593" t="str">
            <v>盘螺</v>
          </cell>
          <cell r="C3593" t="str">
            <v>HRB400E Φ10</v>
          </cell>
          <cell r="D3593" t="str">
            <v>吨</v>
          </cell>
          <cell r="E3593">
            <v>2.5</v>
          </cell>
          <cell r="F3593">
            <v>45807</v>
          </cell>
          <cell r="G3593" t="str">
            <v>（十九冶-江龙高速一分部）重庆市云阳县X886附近中国十九冶开云高速项目总包部西98米*复兴互通预制梁场</v>
          </cell>
          <cell r="H3593" t="str">
            <v>吴章红</v>
          </cell>
          <cell r="I3593">
            <v>18628165772</v>
          </cell>
        </row>
        <row r="3594">
          <cell r="A3594" t="str">
            <v>德胜</v>
          </cell>
          <cell r="B3594" t="str">
            <v>螺纹钢</v>
          </cell>
          <cell r="C3594" t="str">
            <v>HRB400E Φ28 12m</v>
          </cell>
          <cell r="D3594" t="str">
            <v>吨</v>
          </cell>
          <cell r="E3594">
            <v>35</v>
          </cell>
          <cell r="F3594">
            <v>45809</v>
          </cell>
          <cell r="G3594" t="str">
            <v>（中铁广州局-资乐高速5标）四川省乐山市井研县希望大道116号</v>
          </cell>
          <cell r="H3594" t="str">
            <v>廖俊杰</v>
          </cell>
          <cell r="I3594">
            <v>15775100965</v>
          </cell>
        </row>
        <row r="3595">
          <cell r="A3595" t="str">
            <v>德胜</v>
          </cell>
          <cell r="B3595" t="str">
            <v>螺纹钢</v>
          </cell>
          <cell r="C3595" t="str">
            <v>HRB400E Φ20 12m</v>
          </cell>
          <cell r="D3595" t="str">
            <v>吨</v>
          </cell>
          <cell r="E3595">
            <v>35</v>
          </cell>
          <cell r="F3595">
            <v>45809</v>
          </cell>
          <cell r="G3595" t="str">
            <v>（中铁广州局-资乐高速5标）四川省乐山市井研县希望大道116号</v>
          </cell>
          <cell r="H3595" t="str">
            <v>廖俊杰</v>
          </cell>
          <cell r="I3595">
            <v>15775100965</v>
          </cell>
        </row>
        <row r="3596">
          <cell r="A3596" t="str">
            <v>德胜</v>
          </cell>
          <cell r="B3596" t="str">
            <v>螺纹钢</v>
          </cell>
          <cell r="C3596" t="str">
            <v>HRB400E Φ12 9m</v>
          </cell>
          <cell r="D3596" t="str">
            <v>吨</v>
          </cell>
          <cell r="E3596">
            <v>35</v>
          </cell>
          <cell r="F3596">
            <v>45809</v>
          </cell>
          <cell r="G3596" t="str">
            <v>（中铁十局-资乐高速4标）四川省眉山市仁寿县彰加镇促进村中铁十局资乐高速1#钢筋场</v>
          </cell>
          <cell r="H3596" t="str">
            <v>杨飞</v>
          </cell>
          <cell r="I3596">
            <v>15667998777</v>
          </cell>
        </row>
        <row r="3597">
          <cell r="A3597" t="str">
            <v>德胜</v>
          </cell>
          <cell r="B3597" t="str">
            <v>螺纹钢</v>
          </cell>
          <cell r="C3597" t="str">
            <v>HRB400E Φ16 9m</v>
          </cell>
          <cell r="D3597" t="str">
            <v>吨</v>
          </cell>
          <cell r="E3597">
            <v>35</v>
          </cell>
          <cell r="F3597">
            <v>45809</v>
          </cell>
          <cell r="G3597" t="str">
            <v>（中铁十局-资乐高速4标）四川省眉山市仁寿县彰加镇促进村中铁十局资乐高速1#钢筋场</v>
          </cell>
          <cell r="H3597" t="str">
            <v>杨飞</v>
          </cell>
          <cell r="I3597">
            <v>15667998777</v>
          </cell>
        </row>
        <row r="3598">
          <cell r="A3598" t="str">
            <v>德胜</v>
          </cell>
          <cell r="B3598" t="str">
            <v>螺纹钢</v>
          </cell>
          <cell r="C3598" t="str">
            <v>HRB400E Φ25 9m</v>
          </cell>
          <cell r="D3598" t="str">
            <v>吨</v>
          </cell>
          <cell r="E3598">
            <v>35</v>
          </cell>
          <cell r="F3598">
            <v>45809</v>
          </cell>
          <cell r="G3598" t="str">
            <v>（中铁十局-资乐高速4标）四川省眉山市仁寿县彰加镇促进村中铁十局资乐高速1#钢筋场</v>
          </cell>
          <cell r="H3598" t="str">
            <v>杨飞</v>
          </cell>
          <cell r="I3598">
            <v>15667998777</v>
          </cell>
        </row>
        <row r="3599">
          <cell r="A3599" t="str">
            <v>德胜</v>
          </cell>
          <cell r="B3599" t="str">
            <v>螺纹钢</v>
          </cell>
          <cell r="C3599" t="str">
            <v>HRB400E Φ12 9m</v>
          </cell>
          <cell r="D3599" t="str">
            <v>吨</v>
          </cell>
          <cell r="E3599">
            <v>35</v>
          </cell>
          <cell r="F3599">
            <v>45809</v>
          </cell>
          <cell r="G3599" t="str">
            <v>（北京工程局乐山机场项目）乐山市五通桥区冠英镇</v>
          </cell>
          <cell r="H3599" t="str">
            <v>王治</v>
          </cell>
          <cell r="I3599">
            <v>18811564698</v>
          </cell>
        </row>
        <row r="3600">
          <cell r="A3600" t="str">
            <v>润耀</v>
          </cell>
          <cell r="B3600" t="str">
            <v>盘螺</v>
          </cell>
          <cell r="C3600" t="str">
            <v>HRB400E Φ10</v>
          </cell>
          <cell r="D3600" t="str">
            <v>吨</v>
          </cell>
          <cell r="E3600">
            <v>12</v>
          </cell>
          <cell r="F3600">
            <v>45809</v>
          </cell>
          <cell r="G3600" t="str">
            <v>（北京工程局乐山机场项目）乐山市五通桥区冠英镇</v>
          </cell>
          <cell r="H3600" t="str">
            <v>王治</v>
          </cell>
          <cell r="I3600">
            <v>18811564698</v>
          </cell>
        </row>
        <row r="3601">
          <cell r="A3601" t="str">
            <v>润耀</v>
          </cell>
          <cell r="B3601" t="str">
            <v>盘螺</v>
          </cell>
          <cell r="C3601" t="str">
            <v>HRB400E Φ12</v>
          </cell>
          <cell r="D3601" t="str">
            <v>吨</v>
          </cell>
          <cell r="E3601">
            <v>6</v>
          </cell>
          <cell r="F3601">
            <v>45809</v>
          </cell>
          <cell r="G3601" t="str">
            <v>（北京工程局乐山机场项目）乐山市五通桥区冠英镇</v>
          </cell>
          <cell r="H3601" t="str">
            <v>王治</v>
          </cell>
          <cell r="I3601">
            <v>18811564698</v>
          </cell>
        </row>
        <row r="3602">
          <cell r="A3602" t="str">
            <v>润耀</v>
          </cell>
          <cell r="B3602" t="str">
            <v>螺纹钢</v>
          </cell>
          <cell r="C3602" t="str">
            <v>HRB400E Φ14 9m</v>
          </cell>
          <cell r="D3602" t="str">
            <v>吨</v>
          </cell>
          <cell r="E3602">
            <v>35</v>
          </cell>
          <cell r="F3602">
            <v>45809</v>
          </cell>
          <cell r="G3602" t="str">
            <v>（北京工程局乐山机场项目）乐山市五通桥区冠英镇</v>
          </cell>
          <cell r="H3602" t="str">
            <v>王治</v>
          </cell>
          <cell r="I3602">
            <v>18811564698</v>
          </cell>
        </row>
        <row r="3603">
          <cell r="A3603" t="str">
            <v>润耀</v>
          </cell>
          <cell r="B3603" t="str">
            <v>螺纹钢</v>
          </cell>
          <cell r="C3603" t="str">
            <v>HRB400E Φ16 9m</v>
          </cell>
          <cell r="D3603" t="str">
            <v>吨</v>
          </cell>
          <cell r="E3603">
            <v>22</v>
          </cell>
          <cell r="F3603">
            <v>45809</v>
          </cell>
          <cell r="G3603" t="str">
            <v>（北京工程局乐山机场项目）乐山市五通桥区冠英镇</v>
          </cell>
          <cell r="H3603" t="str">
            <v>王治</v>
          </cell>
          <cell r="I3603">
            <v>18811564698</v>
          </cell>
        </row>
        <row r="3604">
          <cell r="A3604" t="str">
            <v>润耀</v>
          </cell>
          <cell r="B3604" t="str">
            <v>盘螺</v>
          </cell>
          <cell r="C3604" t="str">
            <v>HRB400E Φ10</v>
          </cell>
          <cell r="D3604" t="str">
            <v>吨</v>
          </cell>
          <cell r="E3604">
            <v>8</v>
          </cell>
          <cell r="F3604">
            <v>45809</v>
          </cell>
          <cell r="G3604" t="str">
            <v>（北京工程局乐山机场项目）乐山市五通桥区冠英镇</v>
          </cell>
          <cell r="H3604" t="str">
            <v>王治</v>
          </cell>
          <cell r="I3604">
            <v>18811564698</v>
          </cell>
        </row>
        <row r="3605">
          <cell r="A3605" t="str">
            <v>润耀</v>
          </cell>
          <cell r="B3605" t="str">
            <v>盘螺</v>
          </cell>
          <cell r="C3605" t="str">
            <v>HRB400E Φ10</v>
          </cell>
          <cell r="D3605" t="str">
            <v>吨</v>
          </cell>
          <cell r="E3605">
            <v>35</v>
          </cell>
          <cell r="F3605">
            <v>45809</v>
          </cell>
          <cell r="G3605" t="str">
            <v>（北京工程局乐山机场项目）乐山市五通桥区冠英镇</v>
          </cell>
          <cell r="H3605" t="str">
            <v>王治</v>
          </cell>
          <cell r="I3605">
            <v>18811564698</v>
          </cell>
        </row>
        <row r="3606">
          <cell r="A3606" t="str">
            <v>润耀</v>
          </cell>
          <cell r="B3606" t="str">
            <v>盘螺</v>
          </cell>
          <cell r="C3606" t="str">
            <v>HRB400E Φ10</v>
          </cell>
          <cell r="D3606" t="str">
            <v>吨</v>
          </cell>
          <cell r="E3606">
            <v>15</v>
          </cell>
          <cell r="F3606">
            <v>45809</v>
          </cell>
          <cell r="G3606" t="str">
            <v>（北京工程局乐山机场项目）乐山市五通桥区冠英镇</v>
          </cell>
          <cell r="H3606" t="str">
            <v>王治</v>
          </cell>
          <cell r="I3606">
            <v>18811564698</v>
          </cell>
        </row>
        <row r="3607">
          <cell r="A3607" t="str">
            <v>润耀</v>
          </cell>
          <cell r="B3607" t="str">
            <v>螺纹钢</v>
          </cell>
          <cell r="C3607" t="str">
            <v>HRB400E Φ16 9m</v>
          </cell>
          <cell r="D3607" t="str">
            <v>吨</v>
          </cell>
          <cell r="E3607">
            <v>12</v>
          </cell>
          <cell r="F3607">
            <v>45809</v>
          </cell>
          <cell r="G3607" t="str">
            <v>（北京工程局乐山机场项目）乐山市五通桥区冠英镇</v>
          </cell>
          <cell r="H3607" t="str">
            <v>王治</v>
          </cell>
          <cell r="I3607">
            <v>18811564698</v>
          </cell>
        </row>
        <row r="3608">
          <cell r="A3608" t="str">
            <v>润耀</v>
          </cell>
          <cell r="B3608" t="str">
            <v>螺纹钢</v>
          </cell>
          <cell r="C3608" t="str">
            <v>HRB400E Φ20 9m</v>
          </cell>
          <cell r="D3608" t="str">
            <v>吨</v>
          </cell>
          <cell r="E3608">
            <v>20</v>
          </cell>
          <cell r="F3608">
            <v>45809</v>
          </cell>
          <cell r="G3608" t="str">
            <v>（北京工程局乐山机场项目）乐山市五通桥区冠英镇</v>
          </cell>
          <cell r="H3608" t="str">
            <v>王治</v>
          </cell>
          <cell r="I3608">
            <v>18811564698</v>
          </cell>
        </row>
        <row r="3609">
          <cell r="A3609" t="str">
            <v>润耀</v>
          </cell>
          <cell r="B3609" t="str">
            <v>螺纹钢</v>
          </cell>
          <cell r="C3609" t="str">
            <v>HRB400E Φ22 9m</v>
          </cell>
          <cell r="D3609" t="str">
            <v>吨</v>
          </cell>
          <cell r="E3609">
            <v>16</v>
          </cell>
          <cell r="F3609">
            <v>45809</v>
          </cell>
          <cell r="G3609" t="str">
            <v>（北京工程局乐山机场项目）乐山市五通桥区冠英镇</v>
          </cell>
          <cell r="H3609" t="str">
            <v>王治</v>
          </cell>
          <cell r="I3609">
            <v>18811564698</v>
          </cell>
        </row>
        <row r="3610">
          <cell r="A3610" t="str">
            <v>润耀</v>
          </cell>
          <cell r="B3610" t="str">
            <v>螺纹钢</v>
          </cell>
          <cell r="C3610" t="str">
            <v>HRB400E Φ25 9m</v>
          </cell>
          <cell r="D3610" t="str">
            <v>吨</v>
          </cell>
          <cell r="E3610">
            <v>30</v>
          </cell>
          <cell r="F3610">
            <v>45809</v>
          </cell>
          <cell r="G3610" t="str">
            <v>（北京工程局乐山机场项目）乐山市五通桥区冠英镇</v>
          </cell>
          <cell r="H3610" t="str">
            <v>王治</v>
          </cell>
          <cell r="I3610">
            <v>18811564698</v>
          </cell>
        </row>
        <row r="3611">
          <cell r="A3611" t="str">
            <v>湖北商贸</v>
          </cell>
          <cell r="B3611" t="str">
            <v>高线</v>
          </cell>
          <cell r="C3611" t="str">
            <v>HPB300Φ8</v>
          </cell>
          <cell r="D3611" t="str">
            <v>吨</v>
          </cell>
          <cell r="E3611">
            <v>35</v>
          </cell>
          <cell r="F3611">
            <v>45809</v>
          </cell>
          <cell r="G3611" t="str">
            <v>（中铁十局-资乐高速4标）四川省眉山市仁寿县彰加镇促进村中铁十局资乐高速1#钢筋场</v>
          </cell>
          <cell r="H3611" t="str">
            <v>杨飞</v>
          </cell>
          <cell r="I3611">
            <v>15667998777</v>
          </cell>
        </row>
        <row r="3612">
          <cell r="A3612" t="str">
            <v>湖北商贸</v>
          </cell>
          <cell r="B3612" t="str">
            <v>高线</v>
          </cell>
          <cell r="C3612" t="str">
            <v>HPB300Φ10</v>
          </cell>
          <cell r="D3612" t="str">
            <v>吨</v>
          </cell>
          <cell r="E3612">
            <v>30</v>
          </cell>
          <cell r="F3612">
            <v>45809</v>
          </cell>
          <cell r="G3612" t="str">
            <v>（中铁十局-资乐高速4标）四川省眉山市仁寿县彰加镇促进村中铁十局资乐高速1#钢筋场</v>
          </cell>
          <cell r="H3612" t="str">
            <v>杨飞</v>
          </cell>
          <cell r="I3612">
            <v>15667998777</v>
          </cell>
        </row>
        <row r="3613">
          <cell r="A3613" t="str">
            <v>湖北商贸</v>
          </cell>
          <cell r="B3613" t="str">
            <v>螺纹钢</v>
          </cell>
          <cell r="C3613" t="str">
            <v>HRB400E Φ12 9m</v>
          </cell>
          <cell r="D3613" t="str">
            <v>吨</v>
          </cell>
          <cell r="E3613">
            <v>5</v>
          </cell>
          <cell r="F3613">
            <v>45809</v>
          </cell>
          <cell r="G3613" t="str">
            <v>（中铁十局-资乐高速4标）四川省眉山市仁寿县彰加镇促进村中铁十局资乐高速1#钢筋场</v>
          </cell>
          <cell r="H3613" t="str">
            <v>杨飞</v>
          </cell>
          <cell r="I3613">
            <v>15667998777</v>
          </cell>
        </row>
        <row r="3614">
          <cell r="A3614" t="str">
            <v>湖北商贸</v>
          </cell>
          <cell r="B3614" t="str">
            <v>高线</v>
          </cell>
          <cell r="C3614" t="str">
            <v>HPB300Φ10</v>
          </cell>
          <cell r="D3614" t="str">
            <v>吨</v>
          </cell>
          <cell r="E3614">
            <v>35</v>
          </cell>
          <cell r="F3614">
            <v>45809</v>
          </cell>
          <cell r="G3614" t="str">
            <v>（中铁北京局-资乐高速6标）四川省乐山市市中区土主镇资乐高速TJ6标项目试验室</v>
          </cell>
          <cell r="H3614" t="str">
            <v>刘岩</v>
          </cell>
          <cell r="I3614">
            <v>18543566469</v>
          </cell>
        </row>
        <row r="3615">
          <cell r="A3615" t="str">
            <v>德胜</v>
          </cell>
          <cell r="B3615" t="str">
            <v>螺纹钢</v>
          </cell>
          <cell r="C3615" t="str">
            <v>HRB400E Φ14 9m</v>
          </cell>
          <cell r="D3615" t="str">
            <v>吨</v>
          </cell>
          <cell r="E3615">
            <v>35</v>
          </cell>
          <cell r="F3615">
            <v>45810</v>
          </cell>
          <cell r="G3615" t="str">
            <v>（北京工程局乐山机场项目）乐山市五通桥区冠英镇</v>
          </cell>
          <cell r="H3615" t="str">
            <v>王治</v>
          </cell>
          <cell r="I3615">
            <v>18811564698</v>
          </cell>
        </row>
        <row r="3616">
          <cell r="A3616" t="str">
            <v>德胜</v>
          </cell>
          <cell r="B3616" t="str">
            <v>螺纹钢</v>
          </cell>
          <cell r="C3616" t="str">
            <v>HRB400E Φ18 9m</v>
          </cell>
          <cell r="D3616" t="str">
            <v>吨</v>
          </cell>
          <cell r="E3616">
            <v>35</v>
          </cell>
          <cell r="F3616">
            <v>45810</v>
          </cell>
          <cell r="G3616" t="str">
            <v>（北京工程局乐山机场项目）乐山市五通桥区冠英镇</v>
          </cell>
          <cell r="H3616" t="str">
            <v>王治</v>
          </cell>
          <cell r="I3616">
            <v>18811564698</v>
          </cell>
        </row>
        <row r="3617">
          <cell r="A3617" t="str">
            <v>晋邦</v>
          </cell>
          <cell r="B3617" t="str">
            <v>盘螺</v>
          </cell>
          <cell r="C3617" t="str">
            <v>HRB400E Φ8</v>
          </cell>
          <cell r="D3617" t="str">
            <v>吨</v>
          </cell>
          <cell r="E3617">
            <v>2</v>
          </cell>
          <cell r="F3617">
            <v>45810</v>
          </cell>
          <cell r="G3617" t="str">
            <v>（十九冶-华电重庆奉节）重庆市奉节县康乐镇七星村</v>
          </cell>
          <cell r="H3617" t="str">
            <v>岑甲乐</v>
          </cell>
          <cell r="I3617">
            <v>17349037782</v>
          </cell>
        </row>
        <row r="3618">
          <cell r="A3618" t="str">
            <v>晋邦</v>
          </cell>
          <cell r="B3618" t="str">
            <v>盘螺</v>
          </cell>
          <cell r="C3618" t="str">
            <v>HRB400E Φ10</v>
          </cell>
          <cell r="D3618" t="str">
            <v>吨</v>
          </cell>
          <cell r="E3618">
            <v>12</v>
          </cell>
          <cell r="F3618">
            <v>45810</v>
          </cell>
          <cell r="G3618" t="str">
            <v>（十九冶-华电重庆奉节）重庆市奉节县康乐镇七星村</v>
          </cell>
          <cell r="H3618" t="str">
            <v>岑甲乐</v>
          </cell>
          <cell r="I3618">
            <v>17349037782</v>
          </cell>
        </row>
        <row r="3619">
          <cell r="A3619" t="str">
            <v>晋邦</v>
          </cell>
          <cell r="B3619" t="str">
            <v>螺纹钢</v>
          </cell>
          <cell r="C3619" t="str">
            <v>HRB400E Φ16 9m</v>
          </cell>
          <cell r="D3619" t="str">
            <v>吨</v>
          </cell>
          <cell r="E3619">
            <v>13</v>
          </cell>
          <cell r="F3619">
            <v>45810</v>
          </cell>
          <cell r="G3619" t="str">
            <v>（十九冶-华电重庆奉节）重庆市奉节县康乐镇七星村</v>
          </cell>
          <cell r="H3619" t="str">
            <v>岑甲乐</v>
          </cell>
          <cell r="I3619">
            <v>17349037782</v>
          </cell>
        </row>
        <row r="3620">
          <cell r="A3620" t="str">
            <v>晋邦</v>
          </cell>
          <cell r="B3620" t="str">
            <v>螺纹钢</v>
          </cell>
          <cell r="C3620" t="str">
            <v>HRB400E Φ18 9m</v>
          </cell>
          <cell r="D3620" t="str">
            <v>吨</v>
          </cell>
          <cell r="E3620">
            <v>5</v>
          </cell>
          <cell r="F3620">
            <v>45810</v>
          </cell>
          <cell r="G3620" t="str">
            <v>（十九冶-华电重庆奉节）重庆市奉节县康乐镇七星村</v>
          </cell>
          <cell r="H3620" t="str">
            <v>岑甲乐</v>
          </cell>
          <cell r="I3620">
            <v>17349037782</v>
          </cell>
        </row>
        <row r="3621">
          <cell r="A3621" t="str">
            <v>晋邦</v>
          </cell>
          <cell r="B3621" t="str">
            <v>螺纹钢</v>
          </cell>
          <cell r="C3621" t="str">
            <v>HRB400E Φ20 9m</v>
          </cell>
          <cell r="D3621" t="str">
            <v>吨</v>
          </cell>
          <cell r="E3621">
            <v>2</v>
          </cell>
          <cell r="F3621">
            <v>45810</v>
          </cell>
          <cell r="G3621" t="str">
            <v>（十九冶-华电重庆奉节）重庆市奉节县康乐镇七星村</v>
          </cell>
          <cell r="H3621" t="str">
            <v>岑甲乐</v>
          </cell>
          <cell r="I3621">
            <v>17349037782</v>
          </cell>
        </row>
        <row r="3622">
          <cell r="A3622" t="str">
            <v>晋邦</v>
          </cell>
          <cell r="B3622" t="str">
            <v>螺纹钢</v>
          </cell>
          <cell r="C3622" t="str">
            <v>HRB400E Φ22 9m</v>
          </cell>
          <cell r="D3622" t="str">
            <v>吨</v>
          </cell>
          <cell r="E3622">
            <v>5</v>
          </cell>
          <cell r="F3622">
            <v>45810</v>
          </cell>
          <cell r="G3622" t="str">
            <v>（十九冶-华电重庆奉节）重庆市奉节县康乐镇七星村</v>
          </cell>
          <cell r="H3622" t="str">
            <v>岑甲乐</v>
          </cell>
          <cell r="I3622">
            <v>17349037782</v>
          </cell>
        </row>
        <row r="3623">
          <cell r="A3623" t="str">
            <v>晋邦</v>
          </cell>
          <cell r="B3623" t="str">
            <v>螺纹钢</v>
          </cell>
          <cell r="C3623" t="str">
            <v>HRB400E Φ25 9m</v>
          </cell>
          <cell r="D3623" t="str">
            <v>吨</v>
          </cell>
          <cell r="E3623">
            <v>30</v>
          </cell>
          <cell r="F3623">
            <v>45810</v>
          </cell>
          <cell r="G3623" t="str">
            <v>（十九冶-华电重庆奉节）重庆市奉节县康乐镇七星村</v>
          </cell>
          <cell r="H3623" t="str">
            <v>岑甲乐</v>
          </cell>
          <cell r="I3623">
            <v>17349037782</v>
          </cell>
        </row>
        <row r="3624">
          <cell r="A3624" t="str">
            <v>晋邦</v>
          </cell>
          <cell r="B3624" t="str">
            <v>螺纹钢</v>
          </cell>
          <cell r="C3624" t="str">
            <v>HRB400E Φ28 9m</v>
          </cell>
          <cell r="D3624" t="str">
            <v>吨</v>
          </cell>
          <cell r="E3624">
            <v>2</v>
          </cell>
          <cell r="F3624">
            <v>45810</v>
          </cell>
          <cell r="G3624" t="str">
            <v>（十九冶-华电重庆奉节）重庆市奉节县康乐镇七星村</v>
          </cell>
          <cell r="H3624" t="str">
            <v>岑甲乐</v>
          </cell>
          <cell r="I3624">
            <v>17349037782</v>
          </cell>
        </row>
        <row r="3625">
          <cell r="A3625" t="str">
            <v>德胜</v>
          </cell>
          <cell r="B3625" t="str">
            <v>螺纹钢</v>
          </cell>
          <cell r="C3625" t="str">
            <v>HRB400EΦ12*9m</v>
          </cell>
          <cell r="D3625" t="str">
            <v>吨</v>
          </cell>
          <cell r="E3625">
            <v>17</v>
          </cell>
          <cell r="F3625">
            <v>45810</v>
          </cell>
          <cell r="G3625" t="str">
            <v>乐山市峨边县沙坪镇核桃坪S309中铁一局大渡河大桥项目</v>
          </cell>
          <cell r="H3625" t="str">
            <v>吕春春</v>
          </cell>
          <cell r="I3625" t="str">
            <v>18329268222</v>
          </cell>
        </row>
        <row r="3626">
          <cell r="A3626" t="str">
            <v>德胜</v>
          </cell>
          <cell r="B3626" t="str">
            <v>螺纹钢</v>
          </cell>
          <cell r="C3626" t="str">
            <v>HRB400EΦ16*9m</v>
          </cell>
          <cell r="D3626" t="str">
            <v>吨</v>
          </cell>
          <cell r="E3626">
            <v>35</v>
          </cell>
          <cell r="F3626">
            <v>45810</v>
          </cell>
          <cell r="G3626" t="str">
            <v>乐山市峨边县沙坪镇中铁一局钢筋加工厂（污水处理厂）</v>
          </cell>
          <cell r="H3626" t="str">
            <v>吕春春</v>
          </cell>
          <cell r="I3626" t="str">
            <v>18329268222</v>
          </cell>
        </row>
        <row r="3627">
          <cell r="A3627" t="str">
            <v>德胜</v>
          </cell>
          <cell r="B3627" t="str">
            <v>螺纹钢</v>
          </cell>
          <cell r="C3627" t="str">
            <v>HRB400EΦ20*9m</v>
          </cell>
          <cell r="D3627" t="str">
            <v>吨</v>
          </cell>
          <cell r="E3627">
            <v>17</v>
          </cell>
          <cell r="F3627">
            <v>45810</v>
          </cell>
          <cell r="G3627" t="str">
            <v>乐山市峨边县沙坪镇中铁一局钢筋加工厂（污水处理厂）</v>
          </cell>
          <cell r="H3627" t="str">
            <v>吕春春</v>
          </cell>
          <cell r="I3627" t="str">
            <v>18329268222</v>
          </cell>
        </row>
        <row r="3628">
          <cell r="A3628" t="str">
            <v>德胜</v>
          </cell>
          <cell r="B3628" t="str">
            <v>螺纹钢</v>
          </cell>
          <cell r="C3628" t="str">
            <v>HRB400EΦ25*9m</v>
          </cell>
          <cell r="D3628" t="str">
            <v>吨</v>
          </cell>
          <cell r="E3628">
            <v>35</v>
          </cell>
          <cell r="F3628">
            <v>45810</v>
          </cell>
          <cell r="G3628" t="str">
            <v>乐山市峨边县沙坪镇中铁一局钢筋加工厂（污水处理厂）</v>
          </cell>
          <cell r="H3628" t="str">
            <v>吕春春</v>
          </cell>
          <cell r="I3628" t="str">
            <v>18329268222</v>
          </cell>
        </row>
        <row r="3629">
          <cell r="A3629" t="str">
            <v>德胜</v>
          </cell>
          <cell r="B3629" t="str">
            <v>螺纹钢</v>
          </cell>
          <cell r="C3629" t="str">
            <v>HRB400EΦ28*9m</v>
          </cell>
          <cell r="D3629" t="str">
            <v>吨</v>
          </cell>
          <cell r="E3629">
            <v>35</v>
          </cell>
          <cell r="F3629">
            <v>45810</v>
          </cell>
          <cell r="G3629" t="str">
            <v>乐山市峨边县沙坪镇中铁一局钢筋加工厂（污水处理厂）</v>
          </cell>
          <cell r="H3629" t="str">
            <v>吕春春</v>
          </cell>
          <cell r="I3629" t="str">
            <v>18329268222</v>
          </cell>
        </row>
        <row r="3630">
          <cell r="A3630" t="str">
            <v>润耀</v>
          </cell>
          <cell r="B3630" t="str">
            <v>盘螺</v>
          </cell>
          <cell r="C3630" t="str">
            <v>HRB400E Φ8</v>
          </cell>
          <cell r="D3630" t="str">
            <v>吨</v>
          </cell>
          <cell r="E3630">
            <v>11</v>
          </cell>
          <cell r="F3630">
            <v>45810</v>
          </cell>
          <cell r="G3630" t="str">
            <v>（华西简阳西城嘉苑）四川省成都市简阳市简城街道高屋村</v>
          </cell>
          <cell r="H3630" t="str">
            <v>张瀚镭</v>
          </cell>
          <cell r="I3630">
            <v>15884666220</v>
          </cell>
        </row>
        <row r="3631">
          <cell r="A3631" t="str">
            <v>润耀</v>
          </cell>
          <cell r="B3631" t="str">
            <v>盘螺</v>
          </cell>
          <cell r="C3631" t="str">
            <v>HRB400E Φ10</v>
          </cell>
          <cell r="D3631" t="str">
            <v>吨</v>
          </cell>
          <cell r="E3631">
            <v>24</v>
          </cell>
          <cell r="F3631">
            <v>45810</v>
          </cell>
          <cell r="G3631" t="str">
            <v>（华西简阳西城嘉苑）四川省成都市简阳市简城街道高屋村</v>
          </cell>
          <cell r="H3631" t="str">
            <v>张瀚镭</v>
          </cell>
          <cell r="I3631">
            <v>15884666220</v>
          </cell>
        </row>
        <row r="3632">
          <cell r="A3632" t="str">
            <v>润耀</v>
          </cell>
          <cell r="B3632" t="str">
            <v>盘螺</v>
          </cell>
          <cell r="C3632" t="str">
            <v>HRB400E Φ12</v>
          </cell>
          <cell r="D3632" t="str">
            <v>吨</v>
          </cell>
          <cell r="E3632">
            <v>35</v>
          </cell>
          <cell r="F3632">
            <v>45810</v>
          </cell>
          <cell r="G3632" t="str">
            <v>（华西简阳西城嘉苑）四川省成都市简阳市简城街道高屋村</v>
          </cell>
          <cell r="H3632" t="str">
            <v>张瀚镭</v>
          </cell>
          <cell r="I3632">
            <v>15884666220</v>
          </cell>
        </row>
        <row r="3633">
          <cell r="A3633" t="str">
            <v>德胜</v>
          </cell>
          <cell r="B3633" t="str">
            <v>螺纹钢</v>
          </cell>
          <cell r="C3633" t="str">
            <v>HRB400E Φ14 9m</v>
          </cell>
          <cell r="D3633" t="str">
            <v>吨</v>
          </cell>
          <cell r="E3633">
            <v>17</v>
          </cell>
          <cell r="F3633">
            <v>45810</v>
          </cell>
          <cell r="G3633" t="str">
            <v>（华西简阳西城嘉苑）四川省成都市简阳市简城街道高屋村</v>
          </cell>
          <cell r="H3633" t="str">
            <v>张瀚镭</v>
          </cell>
          <cell r="I3633">
            <v>15884666220</v>
          </cell>
        </row>
        <row r="3634">
          <cell r="A3634" t="str">
            <v>德胜</v>
          </cell>
          <cell r="B3634" t="str">
            <v>螺纹钢</v>
          </cell>
          <cell r="C3634" t="str">
            <v>HRB400E Φ16 9m</v>
          </cell>
          <cell r="D3634" t="str">
            <v>吨</v>
          </cell>
          <cell r="E3634">
            <v>68</v>
          </cell>
          <cell r="F3634">
            <v>45810</v>
          </cell>
          <cell r="G3634" t="str">
            <v>（华西简阳西城嘉苑）四川省成都市简阳市简城街道高屋村</v>
          </cell>
          <cell r="H3634" t="str">
            <v>张瀚镭</v>
          </cell>
          <cell r="I3634">
            <v>15884666220</v>
          </cell>
        </row>
        <row r="3635">
          <cell r="A3635" t="str">
            <v>德胜</v>
          </cell>
          <cell r="B3635" t="str">
            <v>螺纹钢</v>
          </cell>
          <cell r="C3635" t="str">
            <v>HRB400E Φ18 9m</v>
          </cell>
          <cell r="D3635" t="str">
            <v>吨</v>
          </cell>
          <cell r="E3635">
            <v>20</v>
          </cell>
          <cell r="F3635">
            <v>45810</v>
          </cell>
          <cell r="G3635" t="str">
            <v>（华西简阳西城嘉苑）四川省成都市简阳市简城街道高屋村</v>
          </cell>
          <cell r="H3635" t="str">
            <v>张瀚镭</v>
          </cell>
          <cell r="I3635">
            <v>15884666220</v>
          </cell>
        </row>
        <row r="3636">
          <cell r="A3636" t="str">
            <v>德胜</v>
          </cell>
          <cell r="B3636" t="str">
            <v>螺纹钢</v>
          </cell>
          <cell r="C3636" t="str">
            <v>HRB400E Φ20 9m</v>
          </cell>
          <cell r="D3636" t="str">
            <v>吨</v>
          </cell>
          <cell r="E3636">
            <v>94</v>
          </cell>
          <cell r="F3636">
            <v>45810</v>
          </cell>
          <cell r="G3636" t="str">
            <v>（华西简阳西城嘉苑）四川省成都市简阳市简城街道高屋村</v>
          </cell>
          <cell r="H3636" t="str">
            <v>张瀚镭</v>
          </cell>
          <cell r="I3636">
            <v>15884666220</v>
          </cell>
        </row>
        <row r="3637">
          <cell r="A3637" t="str">
            <v>德胜</v>
          </cell>
          <cell r="B3637" t="str">
            <v>螺纹钢</v>
          </cell>
          <cell r="C3637" t="str">
            <v>HRB400E Φ22 9m</v>
          </cell>
          <cell r="D3637" t="str">
            <v>吨</v>
          </cell>
          <cell r="E3637">
            <v>12</v>
          </cell>
          <cell r="F3637">
            <v>45810</v>
          </cell>
          <cell r="G3637" t="str">
            <v>（华西简阳西城嘉苑）四川省成都市简阳市简城街道高屋村</v>
          </cell>
          <cell r="H3637" t="str">
            <v>张瀚镭</v>
          </cell>
          <cell r="I3637">
            <v>15884666220</v>
          </cell>
        </row>
        <row r="3638">
          <cell r="A3638" t="str">
            <v>德胜</v>
          </cell>
          <cell r="B3638" t="str">
            <v>螺纹钢</v>
          </cell>
          <cell r="C3638" t="str">
            <v>HRB400E Φ25 9m</v>
          </cell>
          <cell r="D3638" t="str">
            <v>吨</v>
          </cell>
          <cell r="E3638">
            <v>36</v>
          </cell>
          <cell r="F3638">
            <v>45810</v>
          </cell>
          <cell r="G3638" t="str">
            <v>（华西简阳西城嘉苑）四川省成都市简阳市简城街道高屋村</v>
          </cell>
          <cell r="H3638" t="str">
            <v>张瀚镭</v>
          </cell>
          <cell r="I3638">
            <v>15884666220</v>
          </cell>
        </row>
        <row r="3639">
          <cell r="A3639" t="str">
            <v>泸钢</v>
          </cell>
          <cell r="B3639" t="str">
            <v>盘螺</v>
          </cell>
          <cell r="C3639" t="str">
            <v>HRB400E Φ6</v>
          </cell>
          <cell r="D3639" t="str">
            <v>吨</v>
          </cell>
          <cell r="E3639">
            <v>15</v>
          </cell>
          <cell r="F3639">
            <v>45810</v>
          </cell>
          <cell r="G3639" t="str">
            <v>（四川商建-射洪城乡一体化项目）遂宁市射洪市忠新幼儿园北侧约220米新溪小区</v>
          </cell>
          <cell r="H3639" t="str">
            <v>柏子刚</v>
          </cell>
          <cell r="I3639">
            <v>15692885305</v>
          </cell>
        </row>
        <row r="3640">
          <cell r="A3640" t="str">
            <v>泸钢</v>
          </cell>
          <cell r="B3640" t="str">
            <v>螺纹钢</v>
          </cell>
          <cell r="C3640" t="str">
            <v>HRB500E Φ12</v>
          </cell>
          <cell r="D3640" t="str">
            <v>吨</v>
          </cell>
          <cell r="E3640">
            <v>6</v>
          </cell>
          <cell r="F3640">
            <v>45810</v>
          </cell>
          <cell r="G3640" t="str">
            <v>（四川商建-射洪城乡一体化项目）遂宁市射洪市忠新幼儿园北侧约220米新溪小区</v>
          </cell>
          <cell r="H3640" t="str">
            <v>柏子刚</v>
          </cell>
          <cell r="I3640">
            <v>15692885305</v>
          </cell>
        </row>
        <row r="3641">
          <cell r="A3641" t="str">
            <v>泸钢</v>
          </cell>
          <cell r="B3641" t="str">
            <v>螺纹钢</v>
          </cell>
          <cell r="C3641" t="str">
            <v>HRB500E Φ22</v>
          </cell>
          <cell r="D3641" t="str">
            <v>吨</v>
          </cell>
          <cell r="E3641">
            <v>9</v>
          </cell>
          <cell r="F3641">
            <v>45810</v>
          </cell>
          <cell r="G3641" t="str">
            <v>（四川商建-射洪城乡一体化项目）遂宁市射洪市忠新幼儿园北侧约220米新溪小区</v>
          </cell>
          <cell r="H3641" t="str">
            <v>柏子刚</v>
          </cell>
          <cell r="I3641">
            <v>15692885305</v>
          </cell>
        </row>
        <row r="3642">
          <cell r="A3642" t="str">
            <v>泸钢</v>
          </cell>
          <cell r="B3642" t="str">
            <v>螺纹钢</v>
          </cell>
          <cell r="C3642" t="str">
            <v>HRB500E Φ25</v>
          </cell>
          <cell r="D3642" t="str">
            <v>吨</v>
          </cell>
          <cell r="E3642">
            <v>40</v>
          </cell>
          <cell r="F3642">
            <v>45810</v>
          </cell>
          <cell r="G3642" t="str">
            <v>（四川商建-射洪城乡一体化项目）遂宁市射洪市忠新幼儿园北侧约220米新溪小区</v>
          </cell>
          <cell r="H3642" t="str">
            <v>柏子刚</v>
          </cell>
          <cell r="I3642">
            <v>15692885305</v>
          </cell>
        </row>
        <row r="3643">
          <cell r="A3643" t="str">
            <v>德胜</v>
          </cell>
          <cell r="B3643" t="str">
            <v>螺纹钢</v>
          </cell>
          <cell r="C3643" t="str">
            <v>HRB400E Φ14 12m</v>
          </cell>
          <cell r="D3643" t="str">
            <v>吨</v>
          </cell>
          <cell r="E3643">
            <v>19.313</v>
          </cell>
          <cell r="F3643">
            <v>45811</v>
          </cell>
          <cell r="G3643" t="str">
            <v>（安久供应链项目）四川省宜宾市翠屏区志诚路</v>
          </cell>
          <cell r="H3643" t="str">
            <v>毛新熠</v>
          </cell>
          <cell r="I3643">
            <v>18208171901</v>
          </cell>
        </row>
        <row r="3644">
          <cell r="A3644" t="str">
            <v>德胜</v>
          </cell>
          <cell r="B3644" t="str">
            <v>螺纹钢</v>
          </cell>
          <cell r="C3644" t="str">
            <v>HRB400E Φ32 12m</v>
          </cell>
          <cell r="D3644" t="str">
            <v>吨</v>
          </cell>
          <cell r="E3644">
            <v>16.356</v>
          </cell>
          <cell r="F3644">
            <v>45811</v>
          </cell>
          <cell r="G3644" t="str">
            <v>（安久供应链项目）四川省宜宾市翠屏区志诚路</v>
          </cell>
          <cell r="H3644" t="str">
            <v>毛新熠</v>
          </cell>
          <cell r="I3644">
            <v>18208171901</v>
          </cell>
        </row>
        <row r="3645">
          <cell r="A3645" t="str">
            <v>德胜</v>
          </cell>
          <cell r="B3645" t="str">
            <v>螺纹钢</v>
          </cell>
          <cell r="C3645" t="str">
            <v>HRB400E Φ25 12m</v>
          </cell>
          <cell r="D3645" t="str">
            <v>吨</v>
          </cell>
          <cell r="E3645">
            <v>35.438</v>
          </cell>
          <cell r="F3645">
            <v>45811</v>
          </cell>
          <cell r="G3645" t="str">
            <v>（安久供应链项目）四川省宜宾市翠屏区志诚路</v>
          </cell>
          <cell r="H3645" t="str">
            <v>毛新熠</v>
          </cell>
          <cell r="I3645">
            <v>18208171901</v>
          </cell>
        </row>
        <row r="3646">
          <cell r="A3646" t="str">
            <v>德胜</v>
          </cell>
          <cell r="B3646" t="str">
            <v>螺纹钢</v>
          </cell>
          <cell r="C3646" t="str">
            <v>HRB400E Φ14 12m</v>
          </cell>
          <cell r="D3646" t="str">
            <v>吨</v>
          </cell>
          <cell r="E3646">
            <v>30.349</v>
          </cell>
          <cell r="F3646">
            <v>45811</v>
          </cell>
          <cell r="G3646" t="str">
            <v>（安久供应链项目）四川省宜宾市翠屏区志诚路</v>
          </cell>
          <cell r="H3646" t="str">
            <v>毛新熠</v>
          </cell>
          <cell r="I3646">
            <v>18208171901</v>
          </cell>
        </row>
        <row r="3647">
          <cell r="A3647" t="str">
            <v>德胜</v>
          </cell>
          <cell r="B3647" t="str">
            <v>螺纹钢</v>
          </cell>
          <cell r="C3647" t="str">
            <v>HRB400E Φ28 12m</v>
          </cell>
          <cell r="D3647" t="str">
            <v>吨</v>
          </cell>
          <cell r="E3647">
            <v>5.448</v>
          </cell>
          <cell r="F3647">
            <v>45811</v>
          </cell>
          <cell r="G3647" t="str">
            <v>（安久供应链项目）四川省宜宾市翠屏区志诚路</v>
          </cell>
          <cell r="H3647" t="str">
            <v>毛新熠</v>
          </cell>
          <cell r="I3647">
            <v>18208171901</v>
          </cell>
        </row>
        <row r="3648">
          <cell r="A3648" t="str">
            <v>润耀</v>
          </cell>
          <cell r="B3648" t="str">
            <v>高线</v>
          </cell>
          <cell r="C3648" t="str">
            <v>HPB300Φ12</v>
          </cell>
          <cell r="D3648" t="str">
            <v>吨</v>
          </cell>
          <cell r="E3648">
            <v>35</v>
          </cell>
          <cell r="F3648">
            <v>45811</v>
          </cell>
          <cell r="G3648" t="str">
            <v>（中铁北京局-资乐高速6标）四川省乐山市市中区土主镇资乐高速TJ6标项目试验室</v>
          </cell>
          <cell r="H3648" t="str">
            <v>刘岩</v>
          </cell>
          <cell r="I3648">
            <v>18543566469</v>
          </cell>
        </row>
        <row r="3649">
          <cell r="A3649" t="str">
            <v>晋邦</v>
          </cell>
          <cell r="B3649" t="str">
            <v>盘螺</v>
          </cell>
          <cell r="C3649" t="str">
            <v>HRB400E Φ6</v>
          </cell>
          <cell r="D3649" t="str">
            <v>吨</v>
          </cell>
          <cell r="E3649">
            <v>1.009</v>
          </cell>
          <cell r="F3649">
            <v>45811</v>
          </cell>
          <cell r="G3649" t="str">
            <v>（十九冶-江龙高速二分部）重庆市云阳县S305附近*龙角互通连接线（变更段）</v>
          </cell>
          <cell r="H3649" t="str">
            <v>任海军</v>
          </cell>
          <cell r="I3649">
            <v>17725037830</v>
          </cell>
        </row>
        <row r="3650">
          <cell r="A3650" t="str">
            <v>晋邦</v>
          </cell>
          <cell r="B3650" t="str">
            <v>盘螺</v>
          </cell>
          <cell r="C3650" t="str">
            <v>HRB400E Φ8</v>
          </cell>
          <cell r="D3650" t="str">
            <v>吨</v>
          </cell>
          <cell r="E3650">
            <v>16.274</v>
          </cell>
          <cell r="F3650">
            <v>45811</v>
          </cell>
          <cell r="G3650" t="str">
            <v>（十九冶-江龙高速二分部）重庆市云阳县S305附近*龙角互通连接线（变更段）</v>
          </cell>
          <cell r="H3650" t="str">
            <v>任海军</v>
          </cell>
          <cell r="I3650">
            <v>17725037830</v>
          </cell>
        </row>
        <row r="3651">
          <cell r="A3651" t="str">
            <v>晋邦</v>
          </cell>
          <cell r="B3651" t="str">
            <v>盘螺</v>
          </cell>
          <cell r="C3651" t="str">
            <v>HRB400E Φ10</v>
          </cell>
          <cell r="D3651" t="str">
            <v>吨</v>
          </cell>
          <cell r="E3651">
            <v>18.348</v>
          </cell>
          <cell r="F3651">
            <v>45811</v>
          </cell>
          <cell r="G3651" t="str">
            <v>（十九冶-江龙高速二分部）重庆市云阳县S305附近*龙角互通连接线（变更段）</v>
          </cell>
          <cell r="H3651" t="str">
            <v>任海军</v>
          </cell>
          <cell r="I3651">
            <v>17725037830</v>
          </cell>
        </row>
        <row r="3652">
          <cell r="A3652" t="str">
            <v>晋邦</v>
          </cell>
          <cell r="B3652" t="str">
            <v>螺纹钢</v>
          </cell>
          <cell r="C3652" t="str">
            <v>HRB400E Φ12 9m</v>
          </cell>
          <cell r="D3652" t="str">
            <v>吨</v>
          </cell>
          <cell r="E3652">
            <v>9.064</v>
          </cell>
          <cell r="F3652">
            <v>45811</v>
          </cell>
          <cell r="G3652" t="str">
            <v>（十九冶-江龙高速二分部）重庆市云阳县S305附近*龙角互通连接线（变更段）</v>
          </cell>
          <cell r="H3652" t="str">
            <v>任海军</v>
          </cell>
          <cell r="I3652">
            <v>17725037830</v>
          </cell>
        </row>
        <row r="3653">
          <cell r="A3653" t="str">
            <v>晋邦</v>
          </cell>
          <cell r="B3653" t="str">
            <v>螺纹钢</v>
          </cell>
          <cell r="C3653" t="str">
            <v>HRB400E Φ14 9m</v>
          </cell>
          <cell r="D3653" t="str">
            <v>吨</v>
          </cell>
          <cell r="E3653">
            <v>5.253</v>
          </cell>
          <cell r="F3653">
            <v>45811</v>
          </cell>
          <cell r="G3653" t="str">
            <v>（十九冶-江龙高速二分部）重庆市云阳县S305附近*龙角互通连接线（变更段）</v>
          </cell>
          <cell r="H3653" t="str">
            <v>任海军</v>
          </cell>
          <cell r="I3653">
            <v>17725037830</v>
          </cell>
        </row>
        <row r="3654">
          <cell r="A3654" t="str">
            <v>晋邦</v>
          </cell>
          <cell r="B3654" t="str">
            <v>螺纹钢</v>
          </cell>
          <cell r="C3654" t="str">
            <v>HRB400E Φ16 9m</v>
          </cell>
          <cell r="D3654" t="str">
            <v>吨</v>
          </cell>
          <cell r="E3654">
            <v>57.165</v>
          </cell>
          <cell r="F3654">
            <v>45811</v>
          </cell>
          <cell r="G3654" t="str">
            <v>（十九冶-江龙高速二分部）重庆市云阳县S305附近*龙角互通连接线（变更段）</v>
          </cell>
          <cell r="H3654" t="str">
            <v>任海军</v>
          </cell>
          <cell r="I3654">
            <v>17725037830</v>
          </cell>
        </row>
        <row r="3655">
          <cell r="A3655" t="str">
            <v>晋邦</v>
          </cell>
          <cell r="B3655" t="str">
            <v>螺纹钢</v>
          </cell>
          <cell r="C3655" t="str">
            <v>HRB400E Φ20 9m</v>
          </cell>
          <cell r="D3655" t="str">
            <v>吨</v>
          </cell>
          <cell r="E3655">
            <v>2.06</v>
          </cell>
          <cell r="F3655">
            <v>45811</v>
          </cell>
          <cell r="G3655" t="str">
            <v>（十九冶-江龙高速二分部）重庆市云阳县S305附近*龙角互通连接线（变更段）</v>
          </cell>
          <cell r="H3655" t="str">
            <v>任海军</v>
          </cell>
          <cell r="I3655">
            <v>17725037830</v>
          </cell>
        </row>
        <row r="3656">
          <cell r="A3656" t="str">
            <v>晋邦</v>
          </cell>
          <cell r="B3656" t="str">
            <v>螺纹钢</v>
          </cell>
          <cell r="C3656" t="str">
            <v>HRB400E Φ16 9m</v>
          </cell>
          <cell r="D3656" t="str">
            <v>吨</v>
          </cell>
          <cell r="E3656">
            <v>15</v>
          </cell>
          <cell r="F3656">
            <v>45811</v>
          </cell>
          <cell r="G3656" t="str">
            <v>（十九冶-江龙高速三分部）重庆市云阳县开云高速（钢厂村）*龙缸互通</v>
          </cell>
          <cell r="H3656" t="str">
            <v>任海军</v>
          </cell>
          <cell r="I3656">
            <v>17725037830</v>
          </cell>
        </row>
        <row r="3657">
          <cell r="A3657" t="str">
            <v>晋邦</v>
          </cell>
          <cell r="B3657" t="str">
            <v>螺纹钢</v>
          </cell>
          <cell r="C3657" t="str">
            <v>HRB400E Φ22 9m</v>
          </cell>
          <cell r="D3657" t="str">
            <v>吨</v>
          </cell>
          <cell r="E3657">
            <v>5</v>
          </cell>
          <cell r="F3657">
            <v>45811</v>
          </cell>
          <cell r="G3657" t="str">
            <v>（十九冶-江龙高速三分部）重庆市云阳县开云高速（钢厂村）*龙缸互通</v>
          </cell>
          <cell r="H3657" t="str">
            <v>任海军</v>
          </cell>
          <cell r="I3657">
            <v>17725037830</v>
          </cell>
        </row>
        <row r="3658">
          <cell r="A3658" t="str">
            <v>晋邦</v>
          </cell>
          <cell r="B3658" t="str">
            <v>高线</v>
          </cell>
          <cell r="C3658" t="str">
            <v>HPB300Φ8</v>
          </cell>
          <cell r="D3658" t="str">
            <v>吨</v>
          </cell>
          <cell r="E3658">
            <v>5</v>
          </cell>
          <cell r="F3658">
            <v>45811</v>
          </cell>
          <cell r="G3658" t="str">
            <v>（十九冶-江龙高速三分部）重庆市云阳县开云高速（钢厂村）*龙缸互通</v>
          </cell>
          <cell r="H3658" t="str">
            <v>任海军</v>
          </cell>
          <cell r="I3658">
            <v>17725037830</v>
          </cell>
        </row>
        <row r="3659">
          <cell r="A3659" t="str">
            <v>晋邦</v>
          </cell>
          <cell r="B3659" t="str">
            <v>螺纹钢</v>
          </cell>
          <cell r="C3659" t="str">
            <v>HRB400E Φ25 9m</v>
          </cell>
          <cell r="D3659" t="str">
            <v>吨</v>
          </cell>
          <cell r="E3659">
            <v>8</v>
          </cell>
          <cell r="F3659">
            <v>45811</v>
          </cell>
          <cell r="G3659" t="str">
            <v>（十九冶-江龙高速三分部）重庆市云阳县开云高速（钢厂村）*龙缸互通</v>
          </cell>
          <cell r="H3659" t="str">
            <v>任海军</v>
          </cell>
          <cell r="I3659">
            <v>17725037830</v>
          </cell>
        </row>
        <row r="3660">
          <cell r="A3660" t="str">
            <v>晋邦</v>
          </cell>
          <cell r="B3660" t="str">
            <v>螺纹钢</v>
          </cell>
          <cell r="C3660" t="str">
            <v>HRB400E Φ32 9m</v>
          </cell>
          <cell r="D3660" t="str">
            <v>吨</v>
          </cell>
          <cell r="E3660">
            <v>12</v>
          </cell>
          <cell r="F3660">
            <v>45811</v>
          </cell>
          <cell r="G3660" t="str">
            <v>（十九冶-江龙高速三分部）重庆市云阳县开云高速（钢厂村）*龙缸互通</v>
          </cell>
          <cell r="H3660" t="str">
            <v>任海军</v>
          </cell>
          <cell r="I3660">
            <v>17725037830</v>
          </cell>
        </row>
        <row r="3661">
          <cell r="A3661" t="str">
            <v>晋邦</v>
          </cell>
          <cell r="B3661" t="str">
            <v>螺纹钢</v>
          </cell>
          <cell r="C3661" t="str">
            <v>HRB400E Φ12 9m</v>
          </cell>
          <cell r="D3661" t="str">
            <v>吨</v>
          </cell>
          <cell r="E3661">
            <v>20</v>
          </cell>
          <cell r="F3661">
            <v>45811</v>
          </cell>
          <cell r="G3661" t="str">
            <v>（十九冶-江龙高速三分部）重庆市云阳县龙角镇*刘家漕3#桥</v>
          </cell>
          <cell r="H3661" t="str">
            <v>任海军</v>
          </cell>
          <cell r="I3661">
            <v>17725037830</v>
          </cell>
        </row>
        <row r="3662">
          <cell r="A3662" t="str">
            <v>晋邦</v>
          </cell>
          <cell r="B3662" t="str">
            <v>螺纹钢</v>
          </cell>
          <cell r="C3662" t="str">
            <v>HRB400E Φ16 9m</v>
          </cell>
          <cell r="D3662" t="str">
            <v>吨</v>
          </cell>
          <cell r="E3662">
            <v>20</v>
          </cell>
          <cell r="F3662">
            <v>45811</v>
          </cell>
          <cell r="G3662" t="str">
            <v>（十九冶-江龙高速三分部）重庆市云阳县龙角镇*刘家漕3#桥</v>
          </cell>
          <cell r="H3662" t="str">
            <v>任海军</v>
          </cell>
          <cell r="I3662">
            <v>17725037830</v>
          </cell>
        </row>
        <row r="3663">
          <cell r="A3663" t="str">
            <v>达钢</v>
          </cell>
          <cell r="B3663" t="str">
            <v>盘螺</v>
          </cell>
          <cell r="C3663" t="str">
            <v>HRB400E Φ10</v>
          </cell>
          <cell r="D3663" t="str">
            <v>吨</v>
          </cell>
          <cell r="E3663">
            <v>39</v>
          </cell>
          <cell r="F3663">
            <v>45811</v>
          </cell>
          <cell r="G3663" t="str">
            <v>（华西简阳西城嘉苑）四川省成都市简阳市简城街道高屋村</v>
          </cell>
          <cell r="H3663" t="str">
            <v>张瀚镭</v>
          </cell>
          <cell r="I3663">
            <v>15884666220</v>
          </cell>
        </row>
        <row r="3664">
          <cell r="A3664" t="str">
            <v>达钢</v>
          </cell>
          <cell r="B3664" t="str">
            <v>螺纹钢</v>
          </cell>
          <cell r="C3664" t="str">
            <v>HRB500E Φ20</v>
          </cell>
          <cell r="D3664" t="str">
            <v>吨</v>
          </cell>
          <cell r="E3664">
            <v>9</v>
          </cell>
          <cell r="F3664">
            <v>45811</v>
          </cell>
          <cell r="G3664" t="str">
            <v>（华西简阳西城嘉苑）四川省成都市简阳市简城街道高屋村</v>
          </cell>
          <cell r="H3664" t="str">
            <v>张瀚镭</v>
          </cell>
          <cell r="I3664">
            <v>15884666220</v>
          </cell>
        </row>
        <row r="3665">
          <cell r="A3665" t="str">
            <v>达钢</v>
          </cell>
          <cell r="B3665" t="str">
            <v>螺纹钢</v>
          </cell>
          <cell r="C3665" t="str">
            <v>HRB500E Φ25</v>
          </cell>
          <cell r="D3665" t="str">
            <v>吨</v>
          </cell>
          <cell r="E3665">
            <v>24</v>
          </cell>
          <cell r="F3665">
            <v>45811</v>
          </cell>
          <cell r="G3665" t="str">
            <v>（华西简阳西城嘉苑）四川省成都市简阳市简城街道高屋村</v>
          </cell>
          <cell r="H3665" t="str">
            <v>张瀚镭</v>
          </cell>
          <cell r="I3665">
            <v>15884666220</v>
          </cell>
        </row>
        <row r="3666">
          <cell r="A3666" t="str">
            <v>海南海控</v>
          </cell>
          <cell r="B3666" t="str">
            <v>螺纹钢</v>
          </cell>
          <cell r="C3666" t="str">
            <v>HRB400E Φ22 9m</v>
          </cell>
          <cell r="D3666" t="str">
            <v>吨</v>
          </cell>
          <cell r="E3666">
            <v>35</v>
          </cell>
          <cell r="F3666">
            <v>45811</v>
          </cell>
          <cell r="G3666" t="str">
            <v>（中铁一局四公司康新高速TJ1-1标吉拉隧道）四川省甘孜州康定市折多塘村车管所旁</v>
          </cell>
          <cell r="H3666" t="str">
            <v>李彰</v>
          </cell>
          <cell r="I3666">
            <v>18523285235</v>
          </cell>
        </row>
        <row r="3667">
          <cell r="A3667" t="str">
            <v>海南海控</v>
          </cell>
          <cell r="B3667" t="str">
            <v>盘圆</v>
          </cell>
          <cell r="C3667" t="str">
            <v>HPB300Ф12</v>
          </cell>
          <cell r="D3667" t="str">
            <v>吨</v>
          </cell>
          <cell r="E3667">
            <v>35</v>
          </cell>
          <cell r="F3667">
            <v>45812</v>
          </cell>
          <cell r="G3667" t="str">
            <v>（中铁一局四建康新高速TJ1-2标）四川省甘孜州康定市318国道玉顶积雪观景台旁</v>
          </cell>
          <cell r="H3667" t="str">
            <v>宋健</v>
          </cell>
          <cell r="I3667">
            <v>15691628566</v>
          </cell>
        </row>
        <row r="3668">
          <cell r="A3668" t="str">
            <v>钢固融</v>
          </cell>
          <cell r="B3668" t="str">
            <v>盘螺</v>
          </cell>
          <cell r="C3668" t="str">
            <v>HRB400EФ8</v>
          </cell>
          <cell r="D3668" t="str">
            <v>吨</v>
          </cell>
          <cell r="E3668">
            <v>6</v>
          </cell>
          <cell r="F3668">
            <v>45812</v>
          </cell>
          <cell r="G3668" t="str">
            <v>（中核中原-温江北林医养综合体项目）四川省成都市温江区万春大道第三人民医院东</v>
          </cell>
          <cell r="H3668" t="str">
            <v>蔡杰</v>
          </cell>
          <cell r="I3668">
            <v>18875129329</v>
          </cell>
        </row>
        <row r="3669">
          <cell r="A3669" t="str">
            <v>钢固融</v>
          </cell>
          <cell r="B3669" t="str">
            <v>盘螺</v>
          </cell>
          <cell r="C3669" t="str">
            <v>HRB400EФ10</v>
          </cell>
          <cell r="D3669" t="str">
            <v>吨</v>
          </cell>
          <cell r="E3669">
            <v>10</v>
          </cell>
          <cell r="F3669">
            <v>45812</v>
          </cell>
          <cell r="G3669" t="str">
            <v>（中核中原-温江北林医养综合体项目）四川省成都市温江区万春大道第三人民医院东</v>
          </cell>
          <cell r="H3669" t="str">
            <v>蔡杰</v>
          </cell>
          <cell r="I3669">
            <v>18875129329</v>
          </cell>
        </row>
        <row r="3670">
          <cell r="A3670" t="str">
            <v>钢固融</v>
          </cell>
          <cell r="B3670" t="str">
            <v>螺纹钢</v>
          </cell>
          <cell r="C3670" t="str">
            <v>HRB400EФ12*9m</v>
          </cell>
          <cell r="D3670" t="str">
            <v>吨</v>
          </cell>
          <cell r="E3670">
            <v>20</v>
          </cell>
          <cell r="F3670">
            <v>45812</v>
          </cell>
          <cell r="G3670" t="str">
            <v>（中核中原-温江北林医养综合体项目）四川省成都市温江区万春大道第三人民医院东</v>
          </cell>
          <cell r="H3670" t="str">
            <v>蔡杰</v>
          </cell>
          <cell r="I3670">
            <v>18875129329</v>
          </cell>
        </row>
        <row r="3671">
          <cell r="A3671" t="str">
            <v>德胜</v>
          </cell>
          <cell r="B3671" t="str">
            <v>螺纹钢</v>
          </cell>
          <cell r="C3671" t="str">
            <v>HRB500EФ14*9m</v>
          </cell>
          <cell r="D3671" t="str">
            <v>吨</v>
          </cell>
          <cell r="E3671">
            <v>10</v>
          </cell>
          <cell r="F3671">
            <v>45812</v>
          </cell>
          <cell r="G3671" t="str">
            <v>（中核中原-温江北林医养综合体项目）四川省成都市温江区万春大道第三人民医院东</v>
          </cell>
          <cell r="H3671" t="str">
            <v>蔡杰</v>
          </cell>
          <cell r="I3671">
            <v>18875129329</v>
          </cell>
        </row>
        <row r="3672">
          <cell r="A3672" t="str">
            <v>德胜</v>
          </cell>
          <cell r="B3672" t="str">
            <v>螺纹钢</v>
          </cell>
          <cell r="C3672" t="str">
            <v>HRB500EФ16*9m</v>
          </cell>
          <cell r="D3672" t="str">
            <v>吨</v>
          </cell>
          <cell r="E3672">
            <v>40</v>
          </cell>
          <cell r="F3672">
            <v>45812</v>
          </cell>
          <cell r="G3672" t="str">
            <v>（中核中原-温江北林医养综合体项目）四川省成都市温江区万春大道第三人民医院东</v>
          </cell>
          <cell r="H3672" t="str">
            <v>蔡杰</v>
          </cell>
          <cell r="I3672">
            <v>18875129329</v>
          </cell>
        </row>
        <row r="3673">
          <cell r="A3673" t="str">
            <v>德胜</v>
          </cell>
          <cell r="B3673" t="str">
            <v>螺纹钢</v>
          </cell>
          <cell r="C3673" t="str">
            <v>HRB500EФ25*12m</v>
          </cell>
          <cell r="D3673" t="str">
            <v>吨</v>
          </cell>
          <cell r="E3673">
            <v>35</v>
          </cell>
          <cell r="F3673">
            <v>45812</v>
          </cell>
          <cell r="G3673" t="str">
            <v>（中核中原-温江北林医养综合体项目）四川省成都市温江区万春大道第三人民医院东</v>
          </cell>
          <cell r="H3673" t="str">
            <v>蔡杰</v>
          </cell>
          <cell r="I3673">
            <v>18875129329</v>
          </cell>
        </row>
        <row r="3674">
          <cell r="A3674" t="str">
            <v>德胜</v>
          </cell>
          <cell r="B3674" t="str">
            <v>螺纹钢</v>
          </cell>
          <cell r="C3674" t="str">
            <v>HRB500EФ25*9m</v>
          </cell>
          <cell r="D3674" t="str">
            <v>吨</v>
          </cell>
          <cell r="E3674">
            <v>20</v>
          </cell>
          <cell r="F3674">
            <v>45812</v>
          </cell>
          <cell r="G3674" t="str">
            <v>（中核中原-温江北林医养综合体项目）四川省成都市温江区万春大道第三人民医院东</v>
          </cell>
          <cell r="H3674" t="str">
            <v>蔡杰</v>
          </cell>
          <cell r="I3674">
            <v>18875129329</v>
          </cell>
        </row>
        <row r="3675">
          <cell r="A3675" t="str">
            <v>晋邦</v>
          </cell>
          <cell r="B3675" t="str">
            <v>螺纹钢</v>
          </cell>
          <cell r="C3675" t="str">
            <v>HRB500E Φ20</v>
          </cell>
          <cell r="D3675" t="str">
            <v>吨</v>
          </cell>
          <cell r="E3675">
            <v>13</v>
          </cell>
          <cell r="F3675">
            <v>45812</v>
          </cell>
          <cell r="G3675" t="str">
            <v>（商投建工达州中医药科技园-3工区）达州市通川区达州中医药职业学院犀牛大道北段</v>
          </cell>
          <cell r="H3675" t="str">
            <v>程黄刚</v>
          </cell>
          <cell r="I3675">
            <v>15108211617</v>
          </cell>
        </row>
        <row r="3676">
          <cell r="A3676" t="str">
            <v>晋邦</v>
          </cell>
          <cell r="B3676" t="str">
            <v>螺纹钢</v>
          </cell>
          <cell r="C3676" t="str">
            <v>HRB500E Φ22</v>
          </cell>
          <cell r="D3676" t="str">
            <v>吨</v>
          </cell>
          <cell r="E3676">
            <v>22</v>
          </cell>
          <cell r="F3676">
            <v>45812</v>
          </cell>
          <cell r="G3676" t="str">
            <v>（商投建工达州中医药科技园-3工区）达州市通川区达州中医药职业学院犀牛大道北段</v>
          </cell>
          <cell r="H3676" t="str">
            <v>程黄刚</v>
          </cell>
          <cell r="I3676">
            <v>15108211617</v>
          </cell>
        </row>
        <row r="3677">
          <cell r="A3677" t="str">
            <v>达钢</v>
          </cell>
          <cell r="B3677" t="str">
            <v>盘螺</v>
          </cell>
          <cell r="C3677" t="str">
            <v>HRB400E Φ8</v>
          </cell>
          <cell r="D3677" t="str">
            <v>吨</v>
          </cell>
          <cell r="E3677">
            <v>2.5</v>
          </cell>
          <cell r="F3677">
            <v>45812</v>
          </cell>
          <cell r="G3677" t="str">
            <v>（华西简阳西城嘉苑）四川省成都市简阳市简城街道高屋村</v>
          </cell>
          <cell r="H3677" t="str">
            <v>张瀚镭</v>
          </cell>
          <cell r="I3677">
            <v>15884666220</v>
          </cell>
        </row>
        <row r="3678">
          <cell r="A3678" t="str">
            <v>达钢</v>
          </cell>
          <cell r="B3678" t="str">
            <v>盘螺</v>
          </cell>
          <cell r="C3678" t="str">
            <v>HRB400E Φ10</v>
          </cell>
          <cell r="D3678" t="str">
            <v>吨</v>
          </cell>
          <cell r="E3678">
            <v>12</v>
          </cell>
          <cell r="F3678">
            <v>45812</v>
          </cell>
          <cell r="G3678" t="str">
            <v>（华西简阳西城嘉苑）四川省成都市简阳市简城街道高屋村</v>
          </cell>
          <cell r="H3678" t="str">
            <v>张瀚镭</v>
          </cell>
          <cell r="I3678">
            <v>15884666220</v>
          </cell>
        </row>
        <row r="3679">
          <cell r="A3679" t="str">
            <v>达钢</v>
          </cell>
          <cell r="B3679" t="str">
            <v>盘螺</v>
          </cell>
          <cell r="C3679" t="str">
            <v>HRB400E Φ12</v>
          </cell>
          <cell r="D3679" t="str">
            <v>吨</v>
          </cell>
          <cell r="E3679">
            <v>7</v>
          </cell>
          <cell r="F3679">
            <v>45812</v>
          </cell>
          <cell r="G3679" t="str">
            <v>（华西简阳西城嘉苑）四川省成都市简阳市简城街道高屋村</v>
          </cell>
          <cell r="H3679" t="str">
            <v>张瀚镭</v>
          </cell>
          <cell r="I3679">
            <v>15884666220</v>
          </cell>
        </row>
        <row r="3680">
          <cell r="A3680" t="str">
            <v>达钢</v>
          </cell>
          <cell r="B3680" t="str">
            <v>螺纹钢</v>
          </cell>
          <cell r="C3680" t="str">
            <v>HRB400E Φ14 9m</v>
          </cell>
          <cell r="D3680" t="str">
            <v>吨</v>
          </cell>
          <cell r="E3680">
            <v>57</v>
          </cell>
          <cell r="F3680">
            <v>45812</v>
          </cell>
          <cell r="G3680" t="str">
            <v>（华西简阳西城嘉苑）四川省成都市简阳市简城街道高屋村</v>
          </cell>
          <cell r="H3680" t="str">
            <v>张瀚镭</v>
          </cell>
          <cell r="I3680">
            <v>15884666220</v>
          </cell>
        </row>
        <row r="3681">
          <cell r="A3681" t="str">
            <v>达钢</v>
          </cell>
          <cell r="B3681" t="str">
            <v>螺纹钢</v>
          </cell>
          <cell r="C3681" t="str">
            <v>HRB400E Φ16 9m</v>
          </cell>
          <cell r="D3681" t="str">
            <v>吨</v>
          </cell>
          <cell r="E3681">
            <v>12</v>
          </cell>
          <cell r="F3681">
            <v>45812</v>
          </cell>
          <cell r="G3681" t="str">
            <v>（华西简阳西城嘉苑）四川省成都市简阳市简城街道高屋村</v>
          </cell>
          <cell r="H3681" t="str">
            <v>张瀚镭</v>
          </cell>
          <cell r="I3681">
            <v>15884666220</v>
          </cell>
        </row>
        <row r="3682">
          <cell r="A3682" t="str">
            <v>达钢</v>
          </cell>
          <cell r="B3682" t="str">
            <v>螺纹钢</v>
          </cell>
          <cell r="C3682" t="str">
            <v>HRB400E Φ18 9m</v>
          </cell>
          <cell r="D3682" t="str">
            <v>吨</v>
          </cell>
          <cell r="E3682">
            <v>6</v>
          </cell>
          <cell r="F3682">
            <v>45812</v>
          </cell>
          <cell r="G3682" t="str">
            <v>（华西简阳西城嘉苑）四川省成都市简阳市简城街道高屋村</v>
          </cell>
          <cell r="H3682" t="str">
            <v>张瀚镭</v>
          </cell>
          <cell r="I3682">
            <v>15884666220</v>
          </cell>
        </row>
        <row r="3683">
          <cell r="A3683" t="str">
            <v>达钢</v>
          </cell>
          <cell r="B3683" t="str">
            <v>螺纹钢</v>
          </cell>
          <cell r="C3683" t="str">
            <v>HRB400E Φ25 9m</v>
          </cell>
          <cell r="D3683" t="str">
            <v>吨</v>
          </cell>
          <cell r="E3683">
            <v>12</v>
          </cell>
          <cell r="F3683">
            <v>45812</v>
          </cell>
          <cell r="G3683" t="str">
            <v>（华西简阳西城嘉苑）四川省成都市简阳市简城街道高屋村</v>
          </cell>
          <cell r="H3683" t="str">
            <v>张瀚镭</v>
          </cell>
          <cell r="I3683">
            <v>15884666220</v>
          </cell>
        </row>
        <row r="3684">
          <cell r="A3684" t="str">
            <v>达钢</v>
          </cell>
          <cell r="B3684" t="str">
            <v>盘螺</v>
          </cell>
          <cell r="C3684" t="str">
            <v>HRB400E Φ8</v>
          </cell>
          <cell r="D3684" t="str">
            <v>吨</v>
          </cell>
          <cell r="E3684">
            <v>17</v>
          </cell>
          <cell r="F3684">
            <v>45812</v>
          </cell>
          <cell r="G3684" t="str">
            <v>（商投建工达州中医药科技园-3工区）达州市通川区达州中医药职业学院犀牛大道北段</v>
          </cell>
          <cell r="H3684" t="str">
            <v>程黄刚</v>
          </cell>
          <cell r="I3684">
            <v>15108211617</v>
          </cell>
        </row>
        <row r="3685">
          <cell r="A3685" t="str">
            <v>达钢</v>
          </cell>
          <cell r="B3685" t="str">
            <v>盘螺</v>
          </cell>
          <cell r="C3685" t="str">
            <v>HRB400E Φ10</v>
          </cell>
          <cell r="D3685" t="str">
            <v>吨</v>
          </cell>
          <cell r="E3685">
            <v>25</v>
          </cell>
          <cell r="F3685">
            <v>45812</v>
          </cell>
          <cell r="G3685" t="str">
            <v>（商投建工达州中医药科技园-3工区）达州市通川区达州中医药职业学院犀牛大道北段</v>
          </cell>
          <cell r="H3685" t="str">
            <v>程黄刚</v>
          </cell>
          <cell r="I3685">
            <v>15108211617</v>
          </cell>
        </row>
        <row r="3686">
          <cell r="A3686" t="str">
            <v>达钢</v>
          </cell>
          <cell r="B3686" t="str">
            <v>螺纹钢</v>
          </cell>
          <cell r="C3686" t="str">
            <v>HRB400E Φ18 9m</v>
          </cell>
          <cell r="D3686" t="str">
            <v>吨</v>
          </cell>
          <cell r="E3686">
            <v>6</v>
          </cell>
          <cell r="F3686">
            <v>45812</v>
          </cell>
          <cell r="G3686" t="str">
            <v>（商投建工达州中医药科技园-3工区）达州市通川区达州中医药职业学院犀牛大道北段</v>
          </cell>
          <cell r="H3686" t="str">
            <v>程黄刚</v>
          </cell>
          <cell r="I3686">
            <v>15108211617</v>
          </cell>
        </row>
        <row r="3687">
          <cell r="A3687" t="str">
            <v>德胜</v>
          </cell>
          <cell r="B3687" t="str">
            <v>螺纹钢</v>
          </cell>
          <cell r="C3687" t="str">
            <v>HRB400E Φ14 9m</v>
          </cell>
          <cell r="D3687" t="str">
            <v>吨</v>
          </cell>
          <cell r="E3687">
            <v>5</v>
          </cell>
          <cell r="F3687">
            <v>45812</v>
          </cell>
          <cell r="G3687" t="str">
            <v>（华西简阳西城嘉苑）四川省成都市简阳市简城街道高屋村</v>
          </cell>
          <cell r="H3687" t="str">
            <v>张瀚镭</v>
          </cell>
          <cell r="I3687">
            <v>15884666220</v>
          </cell>
        </row>
        <row r="3688">
          <cell r="A3688" t="str">
            <v>德胜</v>
          </cell>
          <cell r="B3688" t="str">
            <v>螺纹钢</v>
          </cell>
          <cell r="C3688" t="str">
            <v>HRB400E Φ20 9m</v>
          </cell>
          <cell r="D3688" t="str">
            <v>吨</v>
          </cell>
          <cell r="E3688">
            <v>18</v>
          </cell>
          <cell r="F3688">
            <v>45812</v>
          </cell>
          <cell r="G3688" t="str">
            <v>（华西简阳西城嘉苑）四川省成都市简阳市简城街道高屋村</v>
          </cell>
          <cell r="H3688" t="str">
            <v>张瀚镭</v>
          </cell>
          <cell r="I3688">
            <v>15884666220</v>
          </cell>
        </row>
        <row r="3689">
          <cell r="A3689" t="str">
            <v>德胜</v>
          </cell>
          <cell r="B3689" t="str">
            <v>螺纹钢</v>
          </cell>
          <cell r="C3689" t="str">
            <v>HRB400E Φ22 9m</v>
          </cell>
          <cell r="D3689" t="str">
            <v>吨</v>
          </cell>
          <cell r="E3689">
            <v>8</v>
          </cell>
          <cell r="F3689">
            <v>45812</v>
          </cell>
          <cell r="G3689" t="str">
            <v>（华西简阳西城嘉苑）四川省成都市简阳市简城街道高屋村</v>
          </cell>
          <cell r="H3689" t="str">
            <v>张瀚镭</v>
          </cell>
          <cell r="I3689">
            <v>15884666220</v>
          </cell>
        </row>
        <row r="3690">
          <cell r="A3690" t="str">
            <v>德胜</v>
          </cell>
          <cell r="B3690" t="str">
            <v>螺纹钢</v>
          </cell>
          <cell r="C3690" t="str">
            <v>HRB500E Φ22</v>
          </cell>
          <cell r="D3690" t="str">
            <v>吨</v>
          </cell>
          <cell r="E3690">
            <v>5</v>
          </cell>
          <cell r="F3690">
            <v>45812</v>
          </cell>
          <cell r="G3690" t="str">
            <v>（华西简阳西城嘉苑）四川省成都市简阳市简城街道高屋村</v>
          </cell>
          <cell r="H3690" t="str">
            <v>张瀚镭</v>
          </cell>
          <cell r="I3690">
            <v>15884666220</v>
          </cell>
        </row>
        <row r="3691">
          <cell r="A3691" t="str">
            <v>润耀</v>
          </cell>
          <cell r="B3691" t="str">
            <v>高线</v>
          </cell>
          <cell r="C3691" t="str">
            <v>HPB300Φ8</v>
          </cell>
          <cell r="D3691" t="str">
            <v>吨</v>
          </cell>
          <cell r="E3691">
            <v>15</v>
          </cell>
          <cell r="F3691">
            <v>45812</v>
          </cell>
          <cell r="G3691" t="str">
            <v>（中铁北京局-资乐高速6标）四川省乐山市市中区土主镇资乐高速TJ6标项目试验室</v>
          </cell>
          <cell r="H3691" t="str">
            <v>刘岩</v>
          </cell>
          <cell r="I3691">
            <v>18543566469</v>
          </cell>
        </row>
        <row r="3692">
          <cell r="A3692" t="str">
            <v>润耀</v>
          </cell>
          <cell r="B3692" t="str">
            <v>盘螺</v>
          </cell>
          <cell r="C3692" t="str">
            <v>HRB400E Φ12</v>
          </cell>
          <cell r="D3692" t="str">
            <v>吨</v>
          </cell>
          <cell r="E3692">
            <v>20</v>
          </cell>
          <cell r="F3692">
            <v>45812</v>
          </cell>
          <cell r="G3692" t="str">
            <v>（中铁北京局-资乐高速6标）四川省乐山市市中区土主镇资乐高速TJ6标项目试验室</v>
          </cell>
          <cell r="H3692" t="str">
            <v>刘岩</v>
          </cell>
          <cell r="I3692">
            <v>18543566469</v>
          </cell>
        </row>
        <row r="3693">
          <cell r="A3693" t="str">
            <v>润耀</v>
          </cell>
          <cell r="B3693" t="str">
            <v>螺纹钢</v>
          </cell>
          <cell r="C3693" t="str">
            <v>HRB400E Φ12 9m</v>
          </cell>
          <cell r="D3693" t="str">
            <v>吨</v>
          </cell>
          <cell r="E3693">
            <v>17</v>
          </cell>
          <cell r="F3693">
            <v>45812</v>
          </cell>
          <cell r="G3693" t="str">
            <v>（中铁广州局-资乐高速5标）四川省乐山市井研县希望大道116号</v>
          </cell>
          <cell r="H3693" t="str">
            <v>廖俊杰</v>
          </cell>
          <cell r="I3693">
            <v>15775100965</v>
          </cell>
        </row>
        <row r="3694">
          <cell r="A3694" t="str">
            <v>润耀</v>
          </cell>
          <cell r="B3694" t="str">
            <v>螺纹钢</v>
          </cell>
          <cell r="C3694" t="str">
            <v>HRB400E Φ16 9m</v>
          </cell>
          <cell r="D3694" t="str">
            <v>吨</v>
          </cell>
          <cell r="E3694">
            <v>17</v>
          </cell>
          <cell r="F3694">
            <v>45812</v>
          </cell>
          <cell r="G3694" t="str">
            <v>（中铁广州局-资乐高速5标）四川省乐山市井研县希望大道116号</v>
          </cell>
          <cell r="H3694" t="str">
            <v>廖俊杰</v>
          </cell>
          <cell r="I3694">
            <v>15775100965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6" totalsRowShown="0">
  <autoFilter ref="D1:M126"/>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52"/>
  <sheetViews>
    <sheetView tabSelected="1" workbookViewId="0">
      <pane ySplit="1" topLeftCell="A1713" activePane="bottomLeft" state="frozen"/>
      <selection/>
      <selection pane="bottomLeft" activeCell="D1757" sqref="D1757"/>
    </sheetView>
  </sheetViews>
  <sheetFormatPr defaultColWidth="8.875" defaultRowHeight="12"/>
  <cols>
    <col min="1" max="1" width="7.75"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6.125" style="46" customWidth="1"/>
    <col min="9" max="9" width="93.75" style="15" customWidth="1"/>
    <col min="10" max="10" width="7" style="15" customWidth="1"/>
    <col min="11" max="11" width="9.625" style="15" customWidth="1"/>
    <col min="12" max="12" width="17"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ZTWM-CDGS-YL-20240911-005</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ZTWM-CDGS-YL-20240911-005</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ZTWM-CDGS-YL-20240911-005</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ZTWM-CDGS-YL-20240911-005</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ZTWM-CDGS-YL-20240911-005</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ZTWM-CDGS-YL-20240911-005</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ZTWM-CDGS-YL-20240911-005</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ZTWM-CDGS-YL-20240911-005</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ZTWM-CDGS-YL-20240911-005</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ZTWM-CDGS-YL-20240911-005</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ZTWM-CDGS-YL-20240911-005</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ZTWM-CDGS-YL-20240911-005</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ZTWM-CDGS-YL-20240911-005</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ZTWM-CDGS-YL-20240911-005</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ZTWM-CDGS-YL-20240911-005</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ZTWM-CDGS-YL-20240911-005</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ZTWM-CDGS-YL-20240911-005</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ZTWM-CDGS-YL-20240911-005</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ZTWM-CDGS-YL-20240911-005</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ZTWM-CDGS-YL-20240911-005</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ZTWM-CDGS-YL-20240911-005</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ZTWM-CDGS-YL-20240911-005</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ZTWM-CDGS-YL-20240911-005</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ZTWM-CDGS-YL-20240911-005</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ZTWM-CDGS-YL-20240911-005</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ZTWM-CDGS-YL-20240911-005</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ZTWM-CDGS-YL-20240911-005</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ZTWM-CDGS-YL-20240911-005</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ZTWM-CDGS-YL-20240911-005</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110</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110</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110</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110</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110</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110</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110</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110</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110</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110</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110</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110</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110</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110</v>
      </c>
      <c r="Q331" s="15" t="str">
        <f>VLOOKUP(B331,辅助信息!E:M,9,FALSE)</f>
        <v>ZTWM-CDGS-XS-2024-0248-五冶钢构-南充市医学院项目</v>
      </c>
    </row>
    <row r="332" s="15" customFormat="1" hidden="1" spans="2:17">
      <c r="B332" s="28" t="s">
        <v>44</v>
      </c>
      <c r="C332" s="56">
        <v>45700</v>
      </c>
      <c r="D332" s="28" t="str">
        <f>VLOOKUP(B332,辅助信息!E:K,7,FALSE)</f>
        <v>ZTWM-CDGS-YL-20240911-005</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111</v>
      </c>
      <c r="Q332" s="15" t="str">
        <f>VLOOKUP(B332,辅助信息!E:M,9,FALSE)</f>
        <v>ZTWM-CDGS-XS-2024-0189-华西集采-酒城南项目</v>
      </c>
    </row>
    <row r="333" s="15" customFormat="1" hidden="1" spans="2:17">
      <c r="B333" s="28" t="s">
        <v>44</v>
      </c>
      <c r="C333" s="56">
        <v>45700</v>
      </c>
      <c r="D333" s="28" t="str">
        <f>VLOOKUP(B333,辅助信息!E:K,7,FALSE)</f>
        <v>ZTWM-CDGS-YL-20240911-005</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111</v>
      </c>
      <c r="Q333" s="15" t="str">
        <f>VLOOKUP(B333,辅助信息!E:M,9,FALSE)</f>
        <v>ZTWM-CDGS-XS-2024-0189-华西集采-酒城南项目</v>
      </c>
    </row>
    <row r="334" s="15" customFormat="1" hidden="1" spans="2:17">
      <c r="B334" s="28" t="s">
        <v>44</v>
      </c>
      <c r="C334" s="56">
        <v>45700</v>
      </c>
      <c r="D334" s="28" t="str">
        <f>VLOOKUP(B334,辅助信息!E:K,7,FALSE)</f>
        <v>ZTWM-CDGS-YL-20240911-005</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111</v>
      </c>
      <c r="Q334" s="15" t="str">
        <f>VLOOKUP(B334,辅助信息!E:M,9,FALSE)</f>
        <v>ZTWM-CDGS-XS-2024-0189-华西集采-酒城南项目</v>
      </c>
    </row>
    <row r="335" s="15" customFormat="1" hidden="1" spans="2:17">
      <c r="B335" s="28" t="s">
        <v>44</v>
      </c>
      <c r="C335" s="56">
        <v>45700</v>
      </c>
      <c r="D335" s="28" t="str">
        <f>VLOOKUP(B335,辅助信息!E:K,7,FALSE)</f>
        <v>ZTWM-CDGS-YL-20240911-005</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111</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110</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110</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110</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110</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110</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110</v>
      </c>
      <c r="Q341" s="15" t="str">
        <f>VLOOKUP(B341,辅助信息!E:M,9,FALSE)</f>
        <v>ZTWM-CDGS-XS-2024-0248-五冶钢构-南充市医学院项目</v>
      </c>
    </row>
    <row r="342" s="15" customFormat="1" hidden="1" spans="2:17">
      <c r="B342" s="28" t="s">
        <v>44</v>
      </c>
      <c r="C342" s="56">
        <v>45701</v>
      </c>
      <c r="D342" s="28" t="str">
        <f>VLOOKUP(B342,辅助信息!E:K,7,FALSE)</f>
        <v>ZTWM-CDGS-YL-20240911-005</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111</v>
      </c>
      <c r="Q342" s="15" t="str">
        <f>VLOOKUP(B342,辅助信息!E:M,9,FALSE)</f>
        <v>ZTWM-CDGS-XS-2024-0189-华西集采-酒城南项目</v>
      </c>
    </row>
    <row r="343" s="15" customFormat="1" hidden="1" spans="2:17">
      <c r="B343" s="28" t="s">
        <v>44</v>
      </c>
      <c r="C343" s="56">
        <v>45701</v>
      </c>
      <c r="D343" s="28" t="str">
        <f>VLOOKUP(B343,辅助信息!E:K,7,FALSE)</f>
        <v>ZTWM-CDGS-YL-20240911-005</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111</v>
      </c>
      <c r="Q343" s="15" t="str">
        <f>VLOOKUP(B343,辅助信息!E:M,9,FALSE)</f>
        <v>ZTWM-CDGS-XS-2024-0189-华西集采-酒城南项目</v>
      </c>
    </row>
    <row r="344" s="15" customFormat="1" hidden="1" spans="2:17">
      <c r="B344" s="28" t="s">
        <v>44</v>
      </c>
      <c r="C344" s="56">
        <v>45701</v>
      </c>
      <c r="D344" s="28" t="str">
        <f>VLOOKUP(B344,辅助信息!E:K,7,FALSE)</f>
        <v>ZTWM-CDGS-YL-20240911-005</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111</v>
      </c>
      <c r="Q344" s="15" t="str">
        <f>VLOOKUP(B344,辅助信息!E:M,9,FALSE)</f>
        <v>ZTWM-CDGS-XS-2024-0189-华西集采-酒城南项目</v>
      </c>
    </row>
    <row r="345" s="15" customFormat="1" hidden="1" spans="2:17">
      <c r="B345" s="28" t="s">
        <v>44</v>
      </c>
      <c r="C345" s="56">
        <v>45701</v>
      </c>
      <c r="D345" s="28" t="str">
        <f>VLOOKUP(B345,辅助信息!E:K,7,FALSE)</f>
        <v>ZTWM-CDGS-YL-20240911-005</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111</v>
      </c>
      <c r="Q345" s="15" t="str">
        <f>VLOOKUP(B345,辅助信息!E:M,9,FALSE)</f>
        <v>ZTWM-CDGS-XS-2024-0189-华西集采-酒城南项目</v>
      </c>
    </row>
    <row r="346" ht="36" hidden="1" customHeight="1" spans="2:18">
      <c r="B346" s="28" t="s">
        <v>81</v>
      </c>
      <c r="C346" s="56">
        <v>45701</v>
      </c>
      <c r="D346" s="28" t="str">
        <f>VLOOKUP(B346,辅助信息!E:K,7,FALSE)</f>
        <v>JWDDCD2025051100032</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112</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111</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111</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111</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110</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110</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110</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109</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109</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109</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109</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108</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108</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108</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108</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108</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108</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108</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108</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108</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108</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108</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109</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109</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109</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109</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109</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109</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109</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109</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109</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109</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109</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109</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109</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109</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109</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110</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110</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110</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109</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109</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109</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109</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108</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108</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108</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108</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108</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108</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108</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108</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108</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109</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109</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109</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109</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108</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108</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108</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104</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104</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104</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104</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107</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107</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102</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102</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102</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102</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110</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110</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110</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109</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109</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108</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108</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108</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108</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108</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109</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109</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109</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109</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108</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108</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108</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104</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107</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107</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102</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102</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102</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102</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107</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107</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107</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107</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110</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110</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110</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108</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108</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108</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108</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108</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109</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109</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109</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109</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108</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108</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108</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104</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107</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107</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102</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102</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102</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102</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107</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107</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107</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107</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107</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107</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107</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107</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107</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107</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107</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107</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106</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106</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106</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106</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105</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105</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105</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105</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105</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105</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105</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105</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105</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105</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105</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105</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105</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105</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105</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110</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110</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110</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110</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108</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108</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108</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108</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109</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108</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108</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104</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107</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107</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102</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102</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102</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102</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107</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107</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107</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107</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105</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105</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105</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105</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105</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105</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105</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105</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105</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105</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105</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105</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105</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105</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105</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105</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105</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105</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108</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108</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108</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108</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109</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108</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108</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104</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107</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107</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102</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102</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102</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102</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107</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107</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107</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105</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105</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105</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105</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105</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104</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104</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104</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104</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104</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104</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105</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105</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105</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105</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105</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105</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105</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105</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105</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105</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105</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105</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105</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103</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109</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108</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108</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108</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108</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104</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107</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107</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102</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102</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102</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102</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107</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107</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107</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105</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105</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105</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105</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104</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104</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104</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104</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104</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104</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105</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105</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103</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JWDDCD2025051100032</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102</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109</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103</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103</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108</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108</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108</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108</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102</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102</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102</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102</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104</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104</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104</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104</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104</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104</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105</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105</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JWDDCD2025051100032</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102</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109</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108</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108</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108</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108</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102</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102</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102</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102</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104</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104</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104</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104</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104</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104</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105</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105</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101</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101</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101</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101</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101</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101</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95</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95</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95</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95</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95</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99</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99</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97</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97</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97</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97</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97</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101</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101</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101</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101</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99</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99</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97</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97</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97</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99</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99</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99</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99</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99</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99</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104</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104</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104</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104</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104</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97</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97</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97</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97</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97</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97</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97</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97</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97</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97</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97</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97</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97</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97</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97</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96</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96</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96</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96</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96</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97</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97</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97</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97</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97</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97</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97</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97</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97</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97</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97</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97</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97</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97</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97</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97</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97</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97</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97</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97</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97</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97</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96</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96</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96</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96</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96</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97</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97</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97</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97</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97</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97</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97</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97</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97</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96</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96</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96</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96</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96</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97</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97</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97</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97</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97</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97</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96</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95</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95</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95</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95</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95</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95</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93</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93</v>
      </c>
      <c r="Q794" s="15" t="str">
        <f>VLOOKUP(B794,辅助信息!E:M,9,FALSE)</f>
        <v>ZTWM-CDGS-XS-2024-0134-商投建工达州中医药科技成果示范园项目</v>
      </c>
      <c r="R794" s="15"/>
    </row>
    <row r="795" hidden="1" spans="2:18">
      <c r="B795" s="28" t="s">
        <v>44</v>
      </c>
      <c r="C795" s="56">
        <v>45719</v>
      </c>
      <c r="D795" s="28" t="str">
        <f>VLOOKUP(B795,辅助信息!E:K,7,FALSE)</f>
        <v>ZTWM-CDGS-YL-20240911-005</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95</v>
      </c>
      <c r="Q795" s="15" t="str">
        <f>VLOOKUP(B795,辅助信息!E:M,9,FALSE)</f>
        <v>ZTWM-CDGS-XS-2024-0189-华西集采-酒城南项目</v>
      </c>
      <c r="R795" s="15"/>
    </row>
    <row r="796" hidden="1" spans="2:18">
      <c r="B796" s="28" t="s">
        <v>44</v>
      </c>
      <c r="C796" s="56">
        <v>45719</v>
      </c>
      <c r="D796" s="28" t="str">
        <f>VLOOKUP(B796,辅助信息!E:K,7,FALSE)</f>
        <v>ZTWM-CDGS-YL-20240911-005</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95</v>
      </c>
      <c r="Q796" s="15" t="str">
        <f>VLOOKUP(B796,辅助信息!E:M,9,FALSE)</f>
        <v>ZTWM-CDGS-XS-2024-0189-华西集采-酒城南项目</v>
      </c>
      <c r="R796" s="15"/>
    </row>
    <row r="797" hidden="1" spans="2:18">
      <c r="B797" s="28" t="s">
        <v>44</v>
      </c>
      <c r="C797" s="56">
        <v>45719</v>
      </c>
      <c r="D797" s="28" t="str">
        <f>VLOOKUP(B797,辅助信息!E:K,7,FALSE)</f>
        <v>ZTWM-CDGS-YL-20240911-005</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95</v>
      </c>
      <c r="Q797" s="15" t="str">
        <f>VLOOKUP(B797,辅助信息!E:M,9,FALSE)</f>
        <v>ZTWM-CDGS-XS-2024-0189-华西集采-酒城南项目</v>
      </c>
      <c r="R797" s="15"/>
    </row>
    <row r="798" hidden="1" spans="2:18">
      <c r="B798" s="28" t="s">
        <v>44</v>
      </c>
      <c r="C798" s="56">
        <v>45719</v>
      </c>
      <c r="D798" s="28" t="str">
        <f>VLOOKUP(B798,辅助信息!E:K,7,FALSE)</f>
        <v>ZTWM-CDGS-YL-20240911-005</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94</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94</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89</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89</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95</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95</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94</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94</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94</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94</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94</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94</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94</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96</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96</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96</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97</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97</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93</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95</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95</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91</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91</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91</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91</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91</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90</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90</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91</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91</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91</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91</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91</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91</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91</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97</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97</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93</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95</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95</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91</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91</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91</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91</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91</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91</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91</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91</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89</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89</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89</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89</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90</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90</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90</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90</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90</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JWDDCD2025051100032</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90</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97</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97</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93</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87</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87</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91</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91</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91</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91</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91</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91</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91</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91</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89</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89</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89</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89</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87</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85</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85</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87</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87</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87</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87</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86</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86</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86</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86</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86</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86</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86</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86</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86</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86</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86</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86</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86</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86</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85</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85</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85</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85</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82</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82</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82</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85</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85</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85</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85</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85</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85</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85</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85</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85</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85</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85</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85</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85</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85</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85</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85</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85</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85</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85</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85</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87</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87</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87</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87</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87</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87</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87</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85</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85</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86</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86</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86</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86</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86</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85</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85</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85</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85</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85</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85</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87</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87</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87</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82</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82</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82</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82</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85</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85</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85</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85</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85</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85</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87</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87</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87</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82</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82</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82</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82</v>
      </c>
      <c r="Q967" s="28" t="str">
        <f>VLOOKUP(B967,辅助信息!E:M,9,FALSE)</f>
        <v>ZTWM-CDGS-XS-2024-0134-商投建工达州中医药科技成果示范园项目</v>
      </c>
      <c r="R967" s="15"/>
    </row>
    <row r="968" hidden="1" spans="2:18">
      <c r="B968" s="28" t="s">
        <v>44</v>
      </c>
      <c r="C968" s="56">
        <v>45731</v>
      </c>
      <c r="D968" s="28" t="str">
        <f>VLOOKUP(B968,辅助信息!E:K,7,FALSE)</f>
        <v>ZTWM-CDGS-YL-20240911-005</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80</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80</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80</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80</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75</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75</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75</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75</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80</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80</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80</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80</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80</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80</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80</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80</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80</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80</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80</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80</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80</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80</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80</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80</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80</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80</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80</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79</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82</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80</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80</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77</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75</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75</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75</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75</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75</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75</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75</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75</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75</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75</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75</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75</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75</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75</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75</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75</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75</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72</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72</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72</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75</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75</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75</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75</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75</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61</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61</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61</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61</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67</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67</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66</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66</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66</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66</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66</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66</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66</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63</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63</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63</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63</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63</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63</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63</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63</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63</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64</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64</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64</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64</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63</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63</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66</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66</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66</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66</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66</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66</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66</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66</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66</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66</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66</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66</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66</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45</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45</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45</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45</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45</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45</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45</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45</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45</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45</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45</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44</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44</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44</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44</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44</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44</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44</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44</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44</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44</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JWDDCD2025051100032</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44</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JWDDCD2025051100032</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44</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JWDDCD2025051100032</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44</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JWDDCD2025051100032</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44</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JWDDCD2025051100032</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44</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JWDDCD2025051100032</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44</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45</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44</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44</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44</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44</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44</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44</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41</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41</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41</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41</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41</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44</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44</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44</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44</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44</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44</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44</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44</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44</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44</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44</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44</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44</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44</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44</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44</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44</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44</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44</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44</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50</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50</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50</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50</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41</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41</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41</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41</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41</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41</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JWDDCD2025051100032</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44</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JWDDCD2025051100032</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44</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45</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41</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41</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41</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41</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41</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47</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47</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47</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47</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44</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44</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44</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44</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50</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50</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50</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50</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45</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45</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41</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41</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41</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41</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41</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41</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41</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41</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41</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41</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40</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40</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40</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40</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40</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40</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40</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40</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40</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40</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40</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40</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40</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40</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40</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40</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40</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40</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40</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40</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40</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40</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40</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40</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40</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40</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40</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40</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40</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40</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40</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40</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40</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40</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JWDDCD2025051100032</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44</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JWDDCD2025051100032</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44</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50</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50</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50</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50</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45</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45</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41</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41</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41</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41</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41</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40</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40</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40</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40</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40</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40</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34</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34</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34</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34</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34</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34</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34</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34</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34</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40</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40</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40</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40</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40</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40</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40</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40</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40</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40</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40</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40</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40</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40</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40</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40</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40</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40</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40</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40</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JWDDCD2025051100032</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38</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JWDDCD2025051100032</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38</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JWDDCD2025051100032</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38</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38</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38</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38</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38</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38</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38</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38</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JWDDCD2025051100032</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44</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JWDDCD2025051100032</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44</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JWDDCD2025051100032</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38</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JWDDCD2025051100032</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38</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JWDDCD2025051100032</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38</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34</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34</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34</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34</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34</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34</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38</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JWDDCD2025051100032</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36</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JWDDCD2025051100032</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36</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JWDDCD2025051100032</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36</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JWDDCD2025051100032</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36</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JWDDCD2025051100032</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36</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JWDDCD2025051100032</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36</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JWDDCD2025051100032</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36</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JWDDCD2025051100032</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36</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JWDDCD2025051100032</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36</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JWDDCD2025051100032</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36</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36</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36</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36</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36</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36</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36</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36</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36</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36</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36</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36</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36</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36</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34</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34</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34</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34</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34</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35</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35</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35</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35</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35</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35</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35</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35</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33</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33</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33</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34</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34</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34</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34</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34</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34</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38</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36</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36</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36</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36</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36</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36</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35</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35</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35</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35</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33</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33</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33</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JWDDCD2025051100032</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31</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JWDDCD2025051100032</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31</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JWDDCD2025051100032</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31</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JWDDCD2025051100032</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31</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JWDDCD2025051100032</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31</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JWDDCD2025051100032</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31</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JWDDCD2025051100032</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31</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JWDDCD2025051100032</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31</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JWDDCD2025051100032</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31</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JWDDCD2025051100032</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31</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JWDDCD2025051100032</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31</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ZTWM-CDGS-YL-20240911-005</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33</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ZTWM-CDGS-YL-20240911-005</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33</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34</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34</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36</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36</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36</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36</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33</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33</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33</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33</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33</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33</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JWDDCD2025051100032</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31</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JWDDCD2025051100032</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31</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JWDDCD2025051100032</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31</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JWDDCD2025051100032</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31</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JWDDCD2025051100032</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31</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JWDDCD2025051100032</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31</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JWDDCD2025051100032</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31</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JWDDCD2025051100032</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31</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JWDDCD2025051100032</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31</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JWDDCD2025051100032</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31</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33</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33</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JWDDCD2025051100032</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29</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JWDDCD2025051100032</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29</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JWDDCD2025051100032</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29</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JWDDCD2025051100032</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29</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JWDDCD2025051100032</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29</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JWDDCD2025051100032</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29</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JWDDCD2025051100032</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29</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JWDDCD2025051100032</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29</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JWDDCD2025051100032</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29</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JWDDCD2025051100032</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29</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JWDDCD2025051100032</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29</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29</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29</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29</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29</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29</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29</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29</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29</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29</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29</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29</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29</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JWDDCD2025051100032</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29</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29</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29</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29</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29</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29</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28</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28</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28</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28</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28</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28</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28</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28</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28</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28</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28</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28</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28</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JWDDCD2025051100032</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26</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JWDDCD2025051100032</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26</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JWDDCD2025051100032</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26</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JWDDCD2025051100032</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26</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JWDDCD2025051100032</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26</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JWDDCD2025051100032</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26</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JWDDCD2025051100032</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26</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JWDDCD2025051100032</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26</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JWDDCD2025051100032</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26</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JWDDCD2025051100032</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26</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JWDDCD2025051100032</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26</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JWDDCD2025051100032</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26</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JWDDCD2025051100032</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26</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JWDDCD2025051100032</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26</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26</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JWDDCD2025051100032</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29</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29</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29</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29</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28</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28</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28</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28</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28</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28</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28</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28</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28</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28</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28</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28</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JWDDCD2025051100032</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26</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JWDDCD2025051100032</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26</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JWDDCD2025051100032</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26</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JWDDCD2025051100032</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26</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JWDDCD2025051100032</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26</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JWDDCD2025051100032</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26</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JWDDCD2025051100032</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26</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JWDDCD2025051100032</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26</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JWDDCD2025051100032</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26</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JWDDCD2025051100032</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26</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26</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26</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26</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26</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26</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26</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26</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26</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JWDDCD2025051100032</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26</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JWDDCD2025051100032</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26</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JWDDCD2025051100032</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26</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JWDDCD2025051100032</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26</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JWDDCD2025051100032</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26</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JWDDCD2025051100032</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26</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JWDDCD2025051100032</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26</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JWDDCD2025051100032</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26</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JWDDCD2025051100032</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26</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JWDDCD2025051100032</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26</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JWDDCD2025051100032</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26</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JWDDCD2025051100032</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26</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JWDDCD2025051100032</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26</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JWDDCD2025051100032</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26</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JWDDCD2025051100032</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26</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JWDDCD2025051100032</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26</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JWDDCD2025051100032</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26</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JWDDCD2025051100032</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26</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29</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29</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28</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28</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28</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28</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28</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28</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28</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28</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28</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28</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26</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26</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26</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JWDDCD2025051100032</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26</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JWDDCD2025051100032</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25</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JWDDCD2025051100032</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25</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JWDDCD2025051100032</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26</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JWDDCD2025051100032</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26</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JWDDCD2025051100032</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26</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JWDDCD2025051100032</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26</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JWDDCD2025051100032</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26</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JWDDCD2025051100032</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26</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JWDDCD2025051100032</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26</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JWDDCD2025051100032</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26</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JWDDCD2025051100032</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25</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JWDDCD2025051100032</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25</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JWDDCD2025051100032</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25</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JWDDCD2025051100032</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25</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JWDDCD2025051100032</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25</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JWDDCD2025051100032</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25</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JWDDCD2025051100032</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25</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25</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21</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21</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21</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29</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29</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28</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28</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28</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28</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28</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JWDDCD2025051100032</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26</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JWDDCD2025051100032</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25</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JWDDCD2025051100032</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25</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JWDDCD2025051100032</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26</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JWDDCD2025051100032</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26</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JWDDCD2025051100032</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26</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JWDDCD2025051100032</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26</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JWDDCD2025051100032</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26</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JWDDCD2025051100032</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25</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JWDDCD2025051100032</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25</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25</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21</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21</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21</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29</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29</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28</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28</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28</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JWDDCD2025051100032</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26</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JWDDCD2025051100032</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25</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JWDDCD2025051100032</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25</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JWDDCD2025051100032</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26</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JWDDCD2025051100032</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26</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JWDDCD2025051100032</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26</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JWDDCD2025051100032</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26</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JWDDCD2025051100032</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26</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JWDDCD2025051100032</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25</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JWDDCD2025051100032</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25</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21</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21</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21</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19</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19</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20</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20</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20</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20</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20</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JWDDCD2025051100032</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16</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JWDDCD2025051100032</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16</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JWDDCD2025051100032</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16</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JWDDCD2025051100032</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16</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JWDDCD2025051100032</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16</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JWDDCD2025051100032</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16</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JWDDCD2025051100032</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16</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JWDDCD2025051100032</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16</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JWDDCD2025051100032</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16</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JWDDCD2025051100032</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16</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JWDDCD2025051100032</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16</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JWDDCD2025051100032</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16</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JWDDCD2025051100032</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16</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JWDDCD2025051100032</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16</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JWDDCD2025051100032</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16</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JWDDCD2025051100032</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16</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16</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16</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JWDDCD2025051100032</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13</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JWDDCD2025051100032</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13</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JWDDCD2025051100032</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13</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JWDDCD2025051100032</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13</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JWDDCD2025051100032</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13</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JWDDCD2025051100032</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13</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JWDDCD2025051100032</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13</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JWDDCD2025051100032</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13</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JWDDCD2025051100032</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13</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JWDDCD2025051100032</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13</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16</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16</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16</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13</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13</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13</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JWDDCD2025051100032</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13</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JWDDCD2025051100032</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13</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JWDDCD2025051100032</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13</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JWDDCD2025051100032</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13</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JWDDCD2025051100032</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13</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14</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14</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14</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14</v>
      </c>
      <c r="Q1613" s="49" t="str">
        <f>VLOOKUP(B1613,辅助信息!E:M,9,FALSE)</f>
        <v>ZTWM-CDGS-XS-2024-0134-商投建工达州中医药科技成果示范园项目</v>
      </c>
    </row>
    <row r="1614" hidden="1" spans="2:17">
      <c r="B1614" s="28" t="s">
        <v>81</v>
      </c>
      <c r="C1614" s="56">
        <v>45798</v>
      </c>
      <c r="D1614" s="105" t="str">
        <f>VLOOKUP(B1614,辅助信息!E:K,7,FALSE)</f>
        <v>JWDDCD2025051100032</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14</v>
      </c>
      <c r="Q1614" s="49" t="str">
        <f>VLOOKUP(B1614,辅助信息!E:M,9,FALSE)</f>
        <v>ZTWM-CDGS-XS-2024-0030-华西集采-简州大道</v>
      </c>
    </row>
    <row r="1615" hidden="1" spans="2:17">
      <c r="B1615" s="28" t="s">
        <v>81</v>
      </c>
      <c r="C1615" s="56">
        <v>45798</v>
      </c>
      <c r="D1615" s="105" t="str">
        <f>VLOOKUP(B1615,辅助信息!E:K,7,FALSE)</f>
        <v>JWDDCD2025051100032</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14</v>
      </c>
      <c r="Q1615" s="49" t="str">
        <f>VLOOKUP(B1615,辅助信息!E:M,9,FALSE)</f>
        <v>ZTWM-CDGS-XS-2024-0030-华西集采-简州大道</v>
      </c>
    </row>
    <row r="1616" hidden="1" spans="2:17">
      <c r="B1616" s="28" t="s">
        <v>81</v>
      </c>
      <c r="C1616" s="56">
        <v>45798</v>
      </c>
      <c r="D1616" s="105" t="str">
        <f>VLOOKUP(B1616,辅助信息!E:K,7,FALSE)</f>
        <v>JWDDCD2025051100032</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14</v>
      </c>
      <c r="Q1616" s="49" t="str">
        <f>VLOOKUP(B1616,辅助信息!E:M,9,FALSE)</f>
        <v>ZTWM-CDGS-XS-2024-0030-华西集采-简州大道</v>
      </c>
    </row>
    <row r="1617" hidden="1" spans="2:17">
      <c r="B1617" s="28" t="s">
        <v>81</v>
      </c>
      <c r="C1617" s="56">
        <v>45798</v>
      </c>
      <c r="D1617" s="105" t="str">
        <f>VLOOKUP(B1617,辅助信息!E:K,7,FALSE)</f>
        <v>JWDDCD2025051100032</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14</v>
      </c>
      <c r="Q1617" s="49" t="str">
        <f>VLOOKUP(B1617,辅助信息!E:M,9,FALSE)</f>
        <v>ZTWM-CDGS-XS-2024-0030-华西集采-简州大道</v>
      </c>
    </row>
    <row r="1618" hidden="1" spans="2:17">
      <c r="B1618" s="28" t="s">
        <v>81</v>
      </c>
      <c r="C1618" s="56">
        <v>45798</v>
      </c>
      <c r="D1618" s="105" t="str">
        <f>VLOOKUP(B1618,辅助信息!E:K,7,FALSE)</f>
        <v>JWDDCD2025051100032</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14</v>
      </c>
      <c r="Q1618" s="49" t="str">
        <f>VLOOKUP(B1618,辅助信息!E:M,9,FALSE)</f>
        <v>ZTWM-CDGS-XS-2024-0030-华西集采-简州大道</v>
      </c>
    </row>
    <row r="1619" hidden="1" spans="2:17">
      <c r="B1619" s="28" t="s">
        <v>81</v>
      </c>
      <c r="C1619" s="56">
        <v>45798</v>
      </c>
      <c r="D1619" s="105" t="str">
        <f>VLOOKUP(B1619,辅助信息!E:K,7,FALSE)</f>
        <v>JWDDCD2025051100032</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14</v>
      </c>
      <c r="Q1619" s="49" t="str">
        <f>VLOOKUP(B1619,辅助信息!E:M,9,FALSE)</f>
        <v>ZTWM-CDGS-XS-2024-0030-华西集采-简州大道</v>
      </c>
    </row>
    <row r="1620" hidden="1" spans="2:17">
      <c r="B1620" s="28" t="s">
        <v>81</v>
      </c>
      <c r="C1620" s="56">
        <v>45798</v>
      </c>
      <c r="D1620" s="105" t="str">
        <f>VLOOKUP(B1620,辅助信息!E:K,7,FALSE)</f>
        <v>JWDDCD2025051100032</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14</v>
      </c>
      <c r="Q1620" s="49" t="str">
        <f>VLOOKUP(B1620,辅助信息!E:M,9,FALSE)</f>
        <v>ZTWM-CDGS-XS-2024-0030-华西集采-简州大道</v>
      </c>
    </row>
    <row r="1621" hidden="1" spans="2:17">
      <c r="B1621" s="28" t="s">
        <v>81</v>
      </c>
      <c r="C1621" s="56">
        <v>45798</v>
      </c>
      <c r="D1621" s="105" t="str">
        <f>VLOOKUP(B1621,辅助信息!E:K,7,FALSE)</f>
        <v>JWDDCD2025051100032</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14</v>
      </c>
      <c r="Q1621" s="49" t="str">
        <f>VLOOKUP(B1621,辅助信息!E:M,9,FALSE)</f>
        <v>ZTWM-CDGS-XS-2024-0030-华西集采-简州大道</v>
      </c>
    </row>
    <row r="1622" hidden="1" spans="2:17">
      <c r="B1622" s="28" t="s">
        <v>81</v>
      </c>
      <c r="C1622" s="56">
        <v>45798</v>
      </c>
      <c r="D1622" s="105" t="str">
        <f>VLOOKUP(B1622,辅助信息!E:K,7,FALSE)</f>
        <v>JWDDCD2025051100032</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14</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14</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14</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14</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14</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14</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14</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14</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10</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10</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10</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10</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10</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10</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8</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8</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9</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9</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9</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9</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9</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9</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10</v>
      </c>
      <c r="Q1644" s="49" t="str">
        <f>VLOOKUP(B1644,辅助信息!E:M,9,FALSE)</f>
        <v>ZTWM-CDGS-XS-2025-0073-五冶天府-成都怡心湖片区及龙泉驿医院等项目</v>
      </c>
      <c r="R1644" s="49" t="str">
        <f>_xlfn._xlws.FILTER(辅助信息!D:D,辅助信息!E:E=B1644)</f>
        <v>五冶建设龙泉芙蓉花语项目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10</v>
      </c>
      <c r="Q1645" s="49" t="str">
        <f>VLOOKUP(B1645,辅助信息!E:M,9,FALSE)</f>
        <v>ZTWM-CDGS-XS-2025-0073-五冶天府-成都怡心湖片区及龙泉驿医院等项目</v>
      </c>
      <c r="R1645" s="49" t="str">
        <f>_xlfn._xlws.FILTER(辅助信息!D:D,辅助信息!E:E=B1645)</f>
        <v>五冶建设龙泉芙蓉花语项目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9</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9</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9</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9</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JWDDCD2025051100032</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14</v>
      </c>
      <c r="Q1650" s="49" t="str">
        <f>VLOOKUP(B1650,辅助信息!E:M,9,FALSE)</f>
        <v>ZTWM-CDGS-XS-2024-0030-华西集采-简州大道</v>
      </c>
    </row>
    <row r="1651" hidden="1" spans="2:18">
      <c r="B1651" s="28" t="s">
        <v>81</v>
      </c>
      <c r="C1651" s="56">
        <v>45803</v>
      </c>
      <c r="D1651" s="105" t="str">
        <f>VLOOKUP(B1651,辅助信息!E:K,7,FALSE)</f>
        <v>JWDDCD2025051100032</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6</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ZTWM-CDGS-YL-20240911-005</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9</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ZTWM-CDGS-YL-20240911-005</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9</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ZTWM-CDGS-YL-20240911-005</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9</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9</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9</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9</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7</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7</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7</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7</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7</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7</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7</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6</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6</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6</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6</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6</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6</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6</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6</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6</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6</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6</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6</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JWDDCD2025051100032</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6</v>
      </c>
      <c r="Q1677" s="49" t="str">
        <f>VLOOKUP(B1677,辅助信息!E:M,9,FALSE)</f>
        <v>ZTWM-CDGS-XS-2024-0030-华西集采-简州大道</v>
      </c>
    </row>
    <row r="1678" hidden="1" spans="2:17">
      <c r="B1678" s="105" t="s">
        <v>81</v>
      </c>
      <c r="C1678" s="56">
        <v>45806</v>
      </c>
      <c r="D1678" s="105" t="str">
        <f>VLOOKUP(B1678,辅助信息!E:K,7,FALSE)</f>
        <v>JWDDCD2025051100032</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6</v>
      </c>
      <c r="Q1678" s="49" t="str">
        <f>VLOOKUP(B1678,辅助信息!E:M,9,FALSE)</f>
        <v>ZTWM-CDGS-XS-2024-0030-华西集采-简州大道</v>
      </c>
    </row>
    <row r="1679" hidden="1" spans="2:17">
      <c r="B1679" s="105" t="s">
        <v>81</v>
      </c>
      <c r="C1679" s="56">
        <v>45806</v>
      </c>
      <c r="D1679" s="105" t="str">
        <f>VLOOKUP(B1679,辅助信息!E:K,7,FALSE)</f>
        <v>JWDDCD2025051100032</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6</v>
      </c>
      <c r="Q1679" s="49" t="str">
        <f>VLOOKUP(B1679,辅助信息!E:M,9,FALSE)</f>
        <v>ZTWM-CDGS-XS-2024-0030-华西集采-简州大道</v>
      </c>
    </row>
    <row r="1680" hidden="1" spans="2:17">
      <c r="B1680" s="105" t="s">
        <v>81</v>
      </c>
      <c r="C1680" s="56">
        <v>45806</v>
      </c>
      <c r="D1680" s="105" t="str">
        <f>VLOOKUP(B1680,辅助信息!E:K,7,FALSE)</f>
        <v>JWDDCD2025051100032</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6</v>
      </c>
      <c r="Q1680" s="49" t="str">
        <f>VLOOKUP(B1680,辅助信息!E:M,9,FALSE)</f>
        <v>ZTWM-CDGS-XS-2024-0030-华西集采-简州大道</v>
      </c>
    </row>
    <row r="1681" hidden="1" spans="2:17">
      <c r="B1681" s="105" t="s">
        <v>81</v>
      </c>
      <c r="C1681" s="56">
        <v>45806</v>
      </c>
      <c r="D1681" s="105" t="str">
        <f>VLOOKUP(B1681,辅助信息!E:K,7,FALSE)</f>
        <v>JWDDCD2025051100032</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6</v>
      </c>
      <c r="Q1681" s="49" t="str">
        <f>VLOOKUP(B1681,辅助信息!E:M,9,FALSE)</f>
        <v>ZTWM-CDGS-XS-2024-0030-华西集采-简州大道</v>
      </c>
    </row>
    <row r="1682" hidden="1" spans="2:17">
      <c r="B1682" s="105" t="s">
        <v>81</v>
      </c>
      <c r="C1682" s="56">
        <v>45806</v>
      </c>
      <c r="D1682" s="105" t="str">
        <f>VLOOKUP(B1682,辅助信息!E:K,7,FALSE)</f>
        <v>JWDDCD2025051100032</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6</v>
      </c>
      <c r="Q1682" s="49" t="str">
        <f>VLOOKUP(B1682,辅助信息!E:M,9,FALSE)</f>
        <v>ZTWM-CDGS-XS-2024-0030-华西集采-简州大道</v>
      </c>
    </row>
    <row r="1683" hidden="1" spans="2:17">
      <c r="B1683" s="105" t="s">
        <v>81</v>
      </c>
      <c r="C1683" s="56">
        <v>45806</v>
      </c>
      <c r="D1683" s="105" t="str">
        <f>VLOOKUP(B1683,辅助信息!E:K,7,FALSE)</f>
        <v>JWDDCD2025051100032</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6</v>
      </c>
      <c r="Q1683" s="49" t="str">
        <f>VLOOKUP(B1683,辅助信息!E:M,9,FALSE)</f>
        <v>ZTWM-CDGS-XS-2024-0030-华西集采-简州大道</v>
      </c>
    </row>
    <row r="1684" hidden="1" spans="2:17">
      <c r="B1684" s="105" t="s">
        <v>81</v>
      </c>
      <c r="C1684" s="56">
        <v>45806</v>
      </c>
      <c r="D1684" s="105" t="str">
        <f>VLOOKUP(B1684,辅助信息!E:K,7,FALSE)</f>
        <v>JWDDCD2025051100032</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6</v>
      </c>
      <c r="Q1684" s="49" t="str">
        <f>VLOOKUP(B1684,辅助信息!E:M,9,FALSE)</f>
        <v>ZTWM-CDGS-XS-2024-0030-华西集采-简州大道</v>
      </c>
    </row>
    <row r="1685" hidden="1" spans="2:17">
      <c r="B1685" s="105" t="s">
        <v>81</v>
      </c>
      <c r="C1685" s="56">
        <v>45806</v>
      </c>
      <c r="D1685" s="105" t="str">
        <f>VLOOKUP(B1685,辅助信息!E:K,7,FALSE)</f>
        <v>JWDDCD2025051100032</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6</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0</v>
      </c>
      <c r="P1686" s="48">
        <f ca="1" t="shared" ref="P1686:P1711" si="94">IF(M1686="","",IF(N1686&lt;&gt;"",MAX(N1686-M1686,0),IF(TODAY()&gt;M1686,TODAY()-M1686,0)))</f>
        <v>0</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0</v>
      </c>
      <c r="P1687" s="48">
        <f ca="1" t="shared" si="94"/>
        <v>0</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0</v>
      </c>
      <c r="P1688" s="48">
        <f ca="1" t="shared" si="94"/>
        <v>0</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0</v>
      </c>
      <c r="P1689" s="48">
        <f ca="1" t="shared" si="94"/>
        <v>0</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JWDDCD2025051100032</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2</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JWDDCD2025051100032</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2</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JWDDCD2025051100032</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2</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JWDDCD2025051100032</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2</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JWDDCD2025051100032</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2</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JWDDCD2025051100032</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2</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JWDDCD2025051100032</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2</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JWDDCD2025051100032</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2</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JWDDCD2025051100032</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2</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JWDDCD2025051100032</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2</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JWDDCD2025051100032</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2</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JWDDCD2025051100032</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1</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JWDDCD2025051100032</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1</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JWDDCD2025051100032</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1</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JWDDCD2025051100032</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1</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JWDDCD2025051100032</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1</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JWDDCD2025051100032</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1</v>
      </c>
      <c r="Q1706" s="49" t="str">
        <f>VLOOKUP(B1706,辅助信息!E:M,9,FALSE)</f>
        <v>ZTWM-CDGS-XS-2024-0030-华西集采-简州大道</v>
      </c>
      <c r="R1706" s="49" t="str">
        <f>_xlfn._xlws.FILTER(辅助信息!D:D,辅助信息!E:E=B1706)</f>
        <v>华西简阳西城嘉苑</v>
      </c>
    </row>
    <row r="1707" hidden="1" spans="2:18">
      <c r="B1707" s="105" t="s">
        <v>81</v>
      </c>
      <c r="C1707" s="56">
        <v>45812</v>
      </c>
      <c r="D1707" s="105" t="str">
        <f>VLOOKUP(B1707,辅助信息!E:K,7,FALSE)</f>
        <v>JWDDCD2025051100032</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0</v>
      </c>
      <c r="P1707" s="48">
        <f ca="1" t="shared" si="96"/>
        <v>0</v>
      </c>
      <c r="Q1707" s="49" t="str">
        <f>VLOOKUP(B1707,辅助信息!E:M,9,FALSE)</f>
        <v>ZTWM-CDGS-XS-2024-0030-华西集采-简州大道</v>
      </c>
      <c r="R1707" s="49" t="str">
        <f>_xlfn._xlws.FILTER(辅助信息!D:D,辅助信息!E:E=B1707)</f>
        <v>华西简阳西城嘉苑</v>
      </c>
    </row>
    <row r="1708" hidden="1" spans="2:18">
      <c r="B1708" s="105" t="s">
        <v>81</v>
      </c>
      <c r="C1708" s="56">
        <v>45812</v>
      </c>
      <c r="D1708" s="105" t="str">
        <f>VLOOKUP(B1708,辅助信息!E:K,7,FALSE)</f>
        <v>JWDDCD2025051100032</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0</v>
      </c>
      <c r="P1708" s="48">
        <f ca="1" t="shared" si="96"/>
        <v>0</v>
      </c>
      <c r="Q1708" s="49" t="str">
        <f>VLOOKUP(B1708,辅助信息!E:M,9,FALSE)</f>
        <v>ZTWM-CDGS-XS-2024-0030-华西集采-简州大道</v>
      </c>
      <c r="R1708" s="49" t="str">
        <f>_xlfn._xlws.FILTER(辅助信息!D:D,辅助信息!E:E=B1708)</f>
        <v>华西简阳西城嘉苑</v>
      </c>
    </row>
    <row r="1709" hidden="1" spans="2:18">
      <c r="B1709" s="105" t="s">
        <v>81</v>
      </c>
      <c r="C1709" s="56">
        <v>45812</v>
      </c>
      <c r="D1709" s="105" t="str">
        <f>VLOOKUP(B1709,辅助信息!E:K,7,FALSE)</f>
        <v>JWDDCD2025051100032</v>
      </c>
      <c r="E1709" s="105" t="str">
        <f>VLOOKUP(F1709,辅助信息!A:B,2,FALSE)</f>
        <v>盘螺</v>
      </c>
      <c r="F1709" s="105" t="s">
        <v>40</v>
      </c>
      <c r="G1709" s="106">
        <v>3</v>
      </c>
      <c r="H1709" s="106">
        <f>_xlfn.XLOOKUP(C1709&amp;F1709&amp;I1709&amp;J1709,'[1]2025年已发货'!$F:$F&amp;'[1]2025年已发货'!$C:$C&amp;'[1]2025年已发货'!$G:$G&amp;'[1]2025年已发货'!$H:$H,'[1]2025年已发货'!$E:$E,"未发货")</f>
        <v>2.5</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0</v>
      </c>
      <c r="P1709" s="48">
        <f ca="1" t="shared" si="96"/>
        <v>0</v>
      </c>
      <c r="Q1709" s="49" t="str">
        <f>VLOOKUP(B1709,辅助信息!E:M,9,FALSE)</f>
        <v>ZTWM-CDGS-XS-2024-0030-华西集采-简州大道</v>
      </c>
      <c r="R1709" s="49" t="str">
        <f>_xlfn._xlws.FILTER(辅助信息!D:D,辅助信息!E:E=B1709)</f>
        <v>华西简阳西城嘉苑</v>
      </c>
    </row>
    <row r="1710" hidden="1" spans="2:18">
      <c r="B1710" s="105" t="s">
        <v>81</v>
      </c>
      <c r="C1710" s="56">
        <v>45812</v>
      </c>
      <c r="D1710" s="105" t="str">
        <f>VLOOKUP(B1710,辅助信息!E:K,7,FALSE)</f>
        <v>JWDDCD2025051100032</v>
      </c>
      <c r="E1710" s="105" t="str">
        <f>VLOOKUP(F1710,辅助信息!A:B,2,FALSE)</f>
        <v>盘螺</v>
      </c>
      <c r="F1710" s="105" t="s">
        <v>41</v>
      </c>
      <c r="G1710" s="106">
        <v>12</v>
      </c>
      <c r="H1710" s="106">
        <f>_xlfn.XLOOKUP(C1710&amp;F1710&amp;I1710&amp;J1710,'[1]2025年已发货'!$F:$F&amp;'[1]2025年已发货'!$C:$C&amp;'[1]2025年已发货'!$G:$G&amp;'[1]2025年已发货'!$H:$H,'[1]2025年已发货'!$E:$E,"未发货")</f>
        <v>12</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0</v>
      </c>
      <c r="P1710" s="48">
        <f ca="1" t="shared" si="96"/>
        <v>0</v>
      </c>
      <c r="Q1710" s="49" t="str">
        <f>VLOOKUP(B1710,辅助信息!E:M,9,FALSE)</f>
        <v>ZTWM-CDGS-XS-2024-0030-华西集采-简州大道</v>
      </c>
      <c r="R1710" s="49" t="str">
        <f>_xlfn._xlws.FILTER(辅助信息!D:D,辅助信息!E:E=B1710)</f>
        <v>华西简阳西城嘉苑</v>
      </c>
    </row>
    <row r="1711" hidden="1" spans="2:18">
      <c r="B1711" s="105" t="s">
        <v>81</v>
      </c>
      <c r="C1711" s="56">
        <v>45812</v>
      </c>
      <c r="D1711" s="105" t="str">
        <f>VLOOKUP(B1711,辅助信息!E:K,7,FALSE)</f>
        <v>JWDDCD2025051100032</v>
      </c>
      <c r="E1711" s="105" t="str">
        <f>VLOOKUP(F1711,辅助信息!A:B,2,FALSE)</f>
        <v>盘螺</v>
      </c>
      <c r="F1711" s="105" t="s">
        <v>26</v>
      </c>
      <c r="G1711" s="106">
        <v>8</v>
      </c>
      <c r="H1711" s="106">
        <f>_xlfn.XLOOKUP(C1711&amp;F1711&amp;I1711&amp;J1711,'[1]2025年已发货'!$F:$F&amp;'[1]2025年已发货'!$C:$C&amp;'[1]2025年已发货'!$G:$G&amp;'[1]2025年已发货'!$H:$H,'[1]2025年已发货'!$E:$E,"未发货")</f>
        <v>7</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0</v>
      </c>
      <c r="P1711" s="48">
        <f ca="1" t="shared" si="96"/>
        <v>0</v>
      </c>
      <c r="Q1711" s="49" t="str">
        <f>VLOOKUP(B1711,辅助信息!E:M,9,FALSE)</f>
        <v>ZTWM-CDGS-XS-2024-0030-华西集采-简州大道</v>
      </c>
      <c r="R1711" s="49" t="str">
        <f>_xlfn._xlws.FILTER(辅助信息!D:D,辅助信息!E:E=B1711)</f>
        <v>华西简阳西城嘉苑</v>
      </c>
    </row>
    <row r="1712" hidden="1" spans="2:18">
      <c r="B1712" s="105" t="s">
        <v>81</v>
      </c>
      <c r="C1712" s="56">
        <v>45812</v>
      </c>
      <c r="D1712" s="105" t="str">
        <f>VLOOKUP(B1712,辅助信息!E:K,7,FALSE)</f>
        <v>JWDDCD2025051100032</v>
      </c>
      <c r="E1712" s="105" t="str">
        <f>VLOOKUP(F1712,辅助信息!A:B,2,FALSE)</f>
        <v>螺纹钢</v>
      </c>
      <c r="F1712" s="105" t="s">
        <v>19</v>
      </c>
      <c r="G1712" s="106">
        <v>72</v>
      </c>
      <c r="H1712" s="106">
        <v>62</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0</v>
      </c>
      <c r="P1712" s="48">
        <f ca="1" t="shared" si="96"/>
        <v>0</v>
      </c>
      <c r="Q1712" s="49" t="str">
        <f>VLOOKUP(B1712,辅助信息!E:M,9,FALSE)</f>
        <v>ZTWM-CDGS-XS-2024-0030-华西集采-简州大道</v>
      </c>
      <c r="R1712" s="49" t="str">
        <f>_xlfn._xlws.FILTER(辅助信息!D:D,辅助信息!E:E=B1712)</f>
        <v>华西简阳西城嘉苑</v>
      </c>
    </row>
    <row r="1713" hidden="1" spans="2:18">
      <c r="B1713" s="105" t="s">
        <v>81</v>
      </c>
      <c r="C1713" s="56">
        <v>45812</v>
      </c>
      <c r="D1713" s="105" t="str">
        <f>VLOOKUP(B1713,辅助信息!E:K,7,FALSE)</f>
        <v>JWDDCD2025051100032</v>
      </c>
      <c r="E1713" s="105" t="str">
        <f>VLOOKUP(F1713,辅助信息!A:B,2,FALSE)</f>
        <v>螺纹钢</v>
      </c>
      <c r="F1713" s="105" t="s">
        <v>32</v>
      </c>
      <c r="G1713" s="106">
        <v>12</v>
      </c>
      <c r="H1713" s="106">
        <f>_xlfn.XLOOKUP(C1713&amp;F1713&amp;I1713&amp;J1713,'[1]2025年已发货'!$F:$F&amp;'[1]2025年已发货'!$C:$C&amp;'[1]2025年已发货'!$G:$G&amp;'[1]2025年已发货'!$H:$H,'[1]2025年已发货'!$E:$E,"未发货")</f>
        <v>12</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0</v>
      </c>
      <c r="P1713" s="48">
        <f ca="1" t="shared" si="96"/>
        <v>0</v>
      </c>
      <c r="Q1713" s="49" t="str">
        <f>VLOOKUP(B1713,辅助信息!E:M,9,FALSE)</f>
        <v>ZTWM-CDGS-XS-2024-0030-华西集采-简州大道</v>
      </c>
      <c r="R1713" s="49" t="str">
        <f>_xlfn._xlws.FILTER(辅助信息!D:D,辅助信息!E:E=B1713)</f>
        <v>华西简阳西城嘉苑</v>
      </c>
    </row>
    <row r="1714" hidden="1" spans="2:18">
      <c r="B1714" s="105" t="s">
        <v>81</v>
      </c>
      <c r="C1714" s="56">
        <v>45812</v>
      </c>
      <c r="D1714" s="105" t="str">
        <f>VLOOKUP(B1714,辅助信息!E:K,7,FALSE)</f>
        <v>JWDDCD2025051100032</v>
      </c>
      <c r="E1714" s="105" t="str">
        <f>VLOOKUP(F1714,辅助信息!A:B,2,FALSE)</f>
        <v>螺纹钢</v>
      </c>
      <c r="F1714" s="105" t="s">
        <v>30</v>
      </c>
      <c r="G1714" s="106">
        <v>7</v>
      </c>
      <c r="H1714" s="106">
        <f>_xlfn.XLOOKUP(C1714&amp;F1714&amp;I1714&amp;J1714,'[1]2025年已发货'!$F:$F&amp;'[1]2025年已发货'!$C:$C&amp;'[1]2025年已发货'!$G:$G&amp;'[1]2025年已发货'!$H:$H,'[1]2025年已发货'!$E:$E,"未发货")</f>
        <v>6</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0</v>
      </c>
      <c r="P1714" s="48">
        <f ca="1" t="shared" si="96"/>
        <v>0</v>
      </c>
      <c r="Q1714" s="49" t="str">
        <f>VLOOKUP(B1714,辅助信息!E:M,9,FALSE)</f>
        <v>ZTWM-CDGS-XS-2024-0030-华西集采-简州大道</v>
      </c>
      <c r="R1714" s="49" t="str">
        <f>_xlfn._xlws.FILTER(辅助信息!D:D,辅助信息!E:E=B1714)</f>
        <v>华西简阳西城嘉苑</v>
      </c>
    </row>
    <row r="1715" hidden="1" spans="2:18">
      <c r="B1715" s="105" t="s">
        <v>81</v>
      </c>
      <c r="C1715" s="56">
        <v>45812</v>
      </c>
      <c r="D1715" s="105" t="str">
        <f>VLOOKUP(B1715,辅助信息!E:K,7,FALSE)</f>
        <v>JWDDCD2025051100032</v>
      </c>
      <c r="E1715" s="105" t="str">
        <f>VLOOKUP(F1715,辅助信息!A:B,2,FALSE)</f>
        <v>螺纹钢</v>
      </c>
      <c r="F1715" s="105" t="s">
        <v>33</v>
      </c>
      <c r="G1715" s="106">
        <v>18</v>
      </c>
      <c r="H1715" s="106">
        <f>_xlfn.XLOOKUP(C1715&amp;F1715&amp;I1715&amp;J1715,'[1]2025年已发货'!$F:$F&amp;'[1]2025年已发货'!$C:$C&amp;'[1]2025年已发货'!$G:$G&amp;'[1]2025年已发货'!$H:$H,'[1]2025年已发货'!$E:$E,"未发货")</f>
        <v>18</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0</v>
      </c>
      <c r="P1715" s="48">
        <f ca="1" t="shared" si="96"/>
        <v>0</v>
      </c>
      <c r="Q1715" s="49" t="str">
        <f>VLOOKUP(B1715,辅助信息!E:M,9,FALSE)</f>
        <v>ZTWM-CDGS-XS-2024-0030-华西集采-简州大道</v>
      </c>
      <c r="R1715" s="49" t="str">
        <f>_xlfn._xlws.FILTER(辅助信息!D:D,辅助信息!E:E=B1715)</f>
        <v>华西简阳西城嘉苑</v>
      </c>
    </row>
    <row r="1716" hidden="1" spans="2:18">
      <c r="B1716" s="105" t="s">
        <v>81</v>
      </c>
      <c r="C1716" s="56">
        <v>45812</v>
      </c>
      <c r="D1716" s="105" t="str">
        <f>VLOOKUP(B1716,辅助信息!E:K,7,FALSE)</f>
        <v>JWDDCD2025051100032</v>
      </c>
      <c r="E1716" s="105" t="str">
        <f>VLOOKUP(F1716,辅助信息!A:B,2,FALSE)</f>
        <v>螺纹钢</v>
      </c>
      <c r="F1716" s="105" t="s">
        <v>28</v>
      </c>
      <c r="G1716" s="106">
        <v>8</v>
      </c>
      <c r="H1716" s="106">
        <f>_xlfn.XLOOKUP(C1716&amp;F1716&amp;I1716&amp;J1716,'[1]2025年已发货'!$F:$F&amp;'[1]2025年已发货'!$C:$C&amp;'[1]2025年已发货'!$G:$G&amp;'[1]2025年已发货'!$H:$H,'[1]2025年已发货'!$E:$E,"未发货")</f>
        <v>8</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0</v>
      </c>
      <c r="P1716" s="48">
        <f ca="1" t="shared" si="96"/>
        <v>0</v>
      </c>
      <c r="Q1716" s="49" t="str">
        <f>VLOOKUP(B1716,辅助信息!E:M,9,FALSE)</f>
        <v>ZTWM-CDGS-XS-2024-0030-华西集采-简州大道</v>
      </c>
      <c r="R1716" s="49" t="str">
        <f>_xlfn._xlws.FILTER(辅助信息!D:D,辅助信息!E:E=B1716)</f>
        <v>华西简阳西城嘉苑</v>
      </c>
    </row>
    <row r="1717" hidden="1" spans="2:18">
      <c r="B1717" s="105" t="s">
        <v>81</v>
      </c>
      <c r="C1717" s="56">
        <v>45812</v>
      </c>
      <c r="D1717" s="105" t="str">
        <f>VLOOKUP(B1717,辅助信息!E:K,7,FALSE)</f>
        <v>JWDDCD2025051100032</v>
      </c>
      <c r="E1717" s="105" t="str">
        <f>VLOOKUP(F1717,辅助信息!A:B,2,FALSE)</f>
        <v>螺纹钢</v>
      </c>
      <c r="F1717" s="105" t="s">
        <v>18</v>
      </c>
      <c r="G1717" s="106">
        <v>13</v>
      </c>
      <c r="H1717" s="106">
        <f>_xlfn.XLOOKUP(C1717&amp;F1717&amp;I1717&amp;J1717,'[1]2025年已发货'!$F:$F&amp;'[1]2025年已发货'!$C:$C&amp;'[1]2025年已发货'!$G:$G&amp;'[1]2025年已发货'!$H:$H,'[1]2025年已发货'!$E:$E,"未发货")</f>
        <v>12</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0</v>
      </c>
      <c r="P1717" s="48">
        <f ca="1" t="shared" si="96"/>
        <v>0</v>
      </c>
      <c r="Q1717" s="49" t="str">
        <f>VLOOKUP(B1717,辅助信息!E:M,9,FALSE)</f>
        <v>ZTWM-CDGS-XS-2024-0030-华西集采-简州大道</v>
      </c>
      <c r="R1717" s="49" t="str">
        <f>_xlfn._xlws.FILTER(辅助信息!D:D,辅助信息!E:E=B1717)</f>
        <v>华西简阳西城嘉苑</v>
      </c>
    </row>
    <row r="1718" hidden="1" spans="2:18">
      <c r="B1718" s="105" t="s">
        <v>81</v>
      </c>
      <c r="C1718" s="56">
        <v>45812</v>
      </c>
      <c r="D1718" s="105" t="str">
        <f>VLOOKUP(B1718,辅助信息!E:K,7,FALSE)</f>
        <v>JWDDCD2025051100032</v>
      </c>
      <c r="E1718" s="105" t="str">
        <f>VLOOKUP(F1718,辅助信息!A:B,2,FALSE)</f>
        <v>螺纹钢</v>
      </c>
      <c r="F1718" s="105" t="s">
        <v>46</v>
      </c>
      <c r="G1718" s="106">
        <v>5</v>
      </c>
      <c r="H1718" s="106">
        <f>_xlfn.XLOOKUP(C1718&amp;F1718&amp;I1718&amp;J1718,'[1]2025年已发货'!$F:$F&amp;'[1]2025年已发货'!$C:$C&amp;'[1]2025年已发货'!$G:$G&amp;'[1]2025年已发货'!$H:$H,'[1]2025年已发货'!$E:$E,"未发货")</f>
        <v>5</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0</v>
      </c>
      <c r="P1718" s="48">
        <f ca="1" t="shared" si="96"/>
        <v>0</v>
      </c>
      <c r="Q1718" s="49" t="str">
        <f>VLOOKUP(B1718,辅助信息!E:M,9,FALSE)</f>
        <v>ZTWM-CDGS-XS-2024-0030-华西集采-简州大道</v>
      </c>
      <c r="R1718" s="49" t="str">
        <f>_xlfn._xlws.FILTER(辅助信息!D:D,辅助信息!E:E=B1718)</f>
        <v>华西简阳西城嘉苑</v>
      </c>
    </row>
    <row r="1719" hidden="1"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0</v>
      </c>
      <c r="P1719" s="48">
        <f ca="1" t="shared" si="96"/>
        <v>0</v>
      </c>
      <c r="Q1719" s="49" t="str">
        <f>VLOOKUP(B1719,辅助信息!E:M,9,FALSE)</f>
        <v>ZTWM-CDGS-XS-2024-0134-商投建工达州中医药科技成果示范园项目</v>
      </c>
      <c r="R1719" s="49" t="str">
        <f>_xlfn._xlws.FILTER(辅助信息!D:D,辅助信息!E:E=B1719)</f>
        <v>商投建工达州中医药科技园</v>
      </c>
    </row>
    <row r="1720" hidden="1" spans="2:18">
      <c r="B1720" s="28" t="s">
        <v>159</v>
      </c>
      <c r="C1720" s="56">
        <v>45812</v>
      </c>
      <c r="D1720" s="105" t="str">
        <f>VLOOKUP(B1720,辅助信息!E:K,7,FALSE)</f>
        <v>JWDDCD2025052800131</v>
      </c>
      <c r="E1720" s="105" t="str">
        <f>VLOOKUP(F1720,辅助信息!A:B,2,FALSE)</f>
        <v>盘螺</v>
      </c>
      <c r="F1720" s="28" t="s">
        <v>40</v>
      </c>
      <c r="G1720" s="106">
        <v>17.5</v>
      </c>
      <c r="H1720" s="106">
        <f>_xlfn.XLOOKUP(C1720&amp;F1720&amp;I1720&amp;J1720,'[1]2025年已发货'!$F:$F&amp;'[1]2025年已发货'!$C:$C&amp;'[1]2025年已发货'!$G:$G&amp;'[1]2025年已发货'!$H:$H,'[1]2025年已发货'!$E:$E,"未发货")</f>
        <v>17</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0</v>
      </c>
      <c r="P1720" s="48">
        <f ca="1" t="shared" si="96"/>
        <v>0</v>
      </c>
      <c r="Q1720" s="49" t="str">
        <f>VLOOKUP(B1720,辅助信息!E:M,9,FALSE)</f>
        <v>ZTWM-CDGS-XS-2024-0134-商投建工达州中医药科技成果示范园项目</v>
      </c>
      <c r="R1720" s="49" t="str">
        <f>_xlfn._xlws.FILTER(辅助信息!D:D,辅助信息!E:E=B1720)</f>
        <v>商投建工达州中医药科技园</v>
      </c>
    </row>
    <row r="1721" hidden="1" spans="2:18">
      <c r="B1721" s="28" t="s">
        <v>159</v>
      </c>
      <c r="C1721" s="56">
        <v>45812</v>
      </c>
      <c r="D1721" s="105" t="str">
        <f>VLOOKUP(B1721,辅助信息!E:K,7,FALSE)</f>
        <v>JWDDCD2025052800131</v>
      </c>
      <c r="E1721" s="105" t="str">
        <f>VLOOKUP(F1721,辅助信息!A:B,2,FALSE)</f>
        <v>盘螺</v>
      </c>
      <c r="F1721" s="28" t="s">
        <v>41</v>
      </c>
      <c r="G1721" s="106">
        <v>25</v>
      </c>
      <c r="H1721" s="106">
        <f>_xlfn.XLOOKUP(C1721&amp;F1721&amp;I1721&amp;J1721,'[1]2025年已发货'!$F:$F&amp;'[1]2025年已发货'!$C:$C&amp;'[1]2025年已发货'!$G:$G&amp;'[1]2025年已发货'!$H:$H,'[1]2025年已发货'!$E:$E,"未发货")</f>
        <v>25</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0</v>
      </c>
      <c r="P1721" s="48">
        <f ca="1" t="shared" si="96"/>
        <v>0</v>
      </c>
      <c r="Q1721" s="49" t="str">
        <f>VLOOKUP(B1721,辅助信息!E:M,9,FALSE)</f>
        <v>ZTWM-CDGS-XS-2024-0134-商投建工达州中医药科技成果示范园项目</v>
      </c>
      <c r="R1721" s="49" t="str">
        <f>_xlfn._xlws.FILTER(辅助信息!D:D,辅助信息!E:E=B1721)</f>
        <v>商投建工达州中医药科技园</v>
      </c>
    </row>
    <row r="1722" hidden="1" spans="2:18">
      <c r="B1722" s="28" t="s">
        <v>159</v>
      </c>
      <c r="C1722" s="56">
        <v>45812</v>
      </c>
      <c r="D1722" s="105" t="str">
        <f>VLOOKUP(B1722,辅助信息!E:K,7,FALSE)</f>
        <v>JWDDCD2025052800131</v>
      </c>
      <c r="E1722" s="105" t="str">
        <f>VLOOKUP(F1722,辅助信息!A:B,2,FALSE)</f>
        <v>螺纹钢</v>
      </c>
      <c r="F1722" s="28" t="s">
        <v>30</v>
      </c>
      <c r="G1722" s="106">
        <v>6</v>
      </c>
      <c r="H1722" s="106">
        <f>_xlfn.XLOOKUP(C1722&amp;F1722&amp;I1722&amp;J1722,'[1]2025年已发货'!$F:$F&amp;'[1]2025年已发货'!$C:$C&amp;'[1]2025年已发货'!$G:$G&amp;'[1]2025年已发货'!$H:$H,'[1]2025年已发货'!$E:$E,"未发货")</f>
        <v>6</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0</v>
      </c>
      <c r="P1722" s="48">
        <f ca="1" t="shared" si="96"/>
        <v>0</v>
      </c>
      <c r="Q1722" s="49" t="str">
        <f>VLOOKUP(B1722,辅助信息!E:M,9,FALSE)</f>
        <v>ZTWM-CDGS-XS-2024-0134-商投建工达州中医药科技成果示范园项目</v>
      </c>
      <c r="R1722" s="49" t="str">
        <f>_xlfn._xlws.FILTER(辅助信息!D:D,辅助信息!E:E=B1722)</f>
        <v>商投建工达州中医药科技园</v>
      </c>
    </row>
    <row r="1723" hidden="1"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0</v>
      </c>
      <c r="P1723" s="48">
        <f ca="1" t="shared" si="96"/>
        <v>0</v>
      </c>
      <c r="Q1723" s="49" t="str">
        <f>VLOOKUP(B1723,辅助信息!E:M,9,FALSE)</f>
        <v>ZTWM-CDGS-XS-2024-0134-商投建工达州中医药科技成果示范园项目</v>
      </c>
      <c r="R1723" s="49" t="str">
        <f>_xlfn._xlws.FILTER(辅助信息!D:D,辅助信息!E:E=B1723)</f>
        <v>商投建工达州中医药科技园</v>
      </c>
    </row>
    <row r="1724" hidden="1"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0</v>
      </c>
      <c r="P1724" s="48">
        <f ca="1" t="shared" si="96"/>
        <v>0</v>
      </c>
      <c r="Q1724" s="49" t="str">
        <f>VLOOKUP(B1724,辅助信息!E:M,9,FALSE)</f>
        <v>ZTWM-CDGS-XS-2024-0134-商投建工达州中医药科技成果示范园项目</v>
      </c>
      <c r="R1724" s="49" t="str">
        <f>_xlfn._xlws.FILTER(辅助信息!D:D,辅助信息!E:E=B1724)</f>
        <v>商投建工达州中医药科技园</v>
      </c>
    </row>
    <row r="1725" hidden="1"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0</v>
      </c>
      <c r="P1725" s="48">
        <f ca="1" t="shared" si="96"/>
        <v>0</v>
      </c>
      <c r="Q1725" s="49" t="str">
        <f>VLOOKUP(B1725,辅助信息!E:M,9,FALSE)</f>
        <v>ZTWM-CDGS-XS-2024-0134-商投建工达州中医药科技成果示范园项目</v>
      </c>
      <c r="R1725" s="49" t="str">
        <f>_xlfn._xlws.FILTER(辅助信息!D:D,辅助信息!E:E=B1725)</f>
        <v>商投建工达州中医药科技园</v>
      </c>
    </row>
    <row r="1726" hidden="1"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0</v>
      </c>
      <c r="P1726" s="48">
        <f ca="1" t="shared" si="96"/>
        <v>0</v>
      </c>
      <c r="Q1726" s="49" t="str">
        <f>VLOOKUP(B1726,辅助信息!E:M,9,FALSE)</f>
        <v>ZTWM-CDGS-XS-2024-0134-商投建工达州中医药科技成果示范园项目</v>
      </c>
      <c r="R1726" s="49" t="str">
        <f>_xlfn._xlws.FILTER(辅助信息!D:D,辅助信息!E:E=B1726)</f>
        <v>商投建工达州中医药科技园</v>
      </c>
    </row>
    <row r="1727" hidden="1" spans="2:18">
      <c r="B1727" s="28" t="s">
        <v>159</v>
      </c>
      <c r="C1727" s="56">
        <v>45812</v>
      </c>
      <c r="D1727" s="105" t="str">
        <f>VLOOKUP(B1727,辅助信息!E:K,7,FALSE)</f>
        <v>JWDDCD2025052800131</v>
      </c>
      <c r="E1727" s="105" t="str">
        <f>VLOOKUP(F1727,辅助信息!A:B,2,FALSE)</f>
        <v>螺纹钢</v>
      </c>
      <c r="F1727" s="28" t="s">
        <v>58</v>
      </c>
      <c r="G1727" s="106">
        <v>18</v>
      </c>
      <c r="H1727" s="106">
        <f>_xlfn.XLOOKUP(C1727&amp;F1727&amp;I1727&amp;J1727,'[1]2025年已发货'!$F:$F&amp;'[1]2025年已发货'!$C:$C&amp;'[1]2025年已发货'!$G:$G&amp;'[1]2025年已发货'!$H:$H,'[1]2025年已发货'!$E:$E,"未发货")</f>
        <v>13</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0</v>
      </c>
      <c r="P1727" s="48">
        <f ca="1" t="shared" si="96"/>
        <v>0</v>
      </c>
      <c r="Q1727" s="49" t="str">
        <f>VLOOKUP(B1727,辅助信息!E:M,9,FALSE)</f>
        <v>ZTWM-CDGS-XS-2024-0134-商投建工达州中医药科技成果示范园项目</v>
      </c>
      <c r="R1727" s="49" t="str">
        <f>_xlfn._xlws.FILTER(辅助信息!D:D,辅助信息!E:E=B1727)</f>
        <v>商投建工达州中医药科技园</v>
      </c>
    </row>
    <row r="1728" hidden="1" spans="2:18">
      <c r="B1728" s="28" t="s">
        <v>159</v>
      </c>
      <c r="C1728" s="56">
        <v>45812</v>
      </c>
      <c r="D1728" s="105" t="str">
        <f>VLOOKUP(B1728,辅助信息!E:K,7,FALSE)</f>
        <v>JWDDCD2025052800131</v>
      </c>
      <c r="E1728" s="105" t="str">
        <f>VLOOKUP(F1728,辅助信息!A:B,2,FALSE)</f>
        <v>螺纹钢</v>
      </c>
      <c r="F1728" s="28" t="s">
        <v>46</v>
      </c>
      <c r="G1728" s="106">
        <v>30</v>
      </c>
      <c r="H1728" s="106">
        <f>_xlfn.XLOOKUP(C1728&amp;F1728&amp;I1728&amp;J1728,'[1]2025年已发货'!$F:$F&amp;'[1]2025年已发货'!$C:$C&amp;'[1]2025年已发货'!$G:$G&amp;'[1]2025年已发货'!$H:$H,'[1]2025年已发货'!$E:$E,"未发货")</f>
        <v>22</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0</v>
      </c>
      <c r="P1728" s="48">
        <f ca="1" t="shared" si="96"/>
        <v>0</v>
      </c>
      <c r="Q1728" s="49" t="str">
        <f>VLOOKUP(B1728,辅助信息!E:M,9,FALSE)</f>
        <v>ZTWM-CDGS-XS-2024-0134-商投建工达州中医药科技成果示范园项目</v>
      </c>
      <c r="R1728" s="49" t="str">
        <f>_xlfn._xlws.FILTER(辅助信息!D:D,辅助信息!E:E=B1728)</f>
        <v>商投建工达州中医药科技园</v>
      </c>
    </row>
    <row r="1729" hidden="1"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0</v>
      </c>
      <c r="P1729" s="48">
        <f ca="1" t="shared" si="96"/>
        <v>0</v>
      </c>
      <c r="Q1729" s="49" t="str">
        <f>VLOOKUP(B1729,辅助信息!E:M,9,FALSE)</f>
        <v>ZTWM-CDGS-XS-2024-0134-商投建工达州中医药科技成果示范园项目</v>
      </c>
      <c r="R1729" s="49" t="str">
        <f>_xlfn._xlws.FILTER(辅助信息!D:D,辅助信息!E:E=B1729)</f>
        <v>商投建工达州中医药科技园</v>
      </c>
    </row>
    <row r="1730" hidden="1"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51" si="97">IF(OR(M1730="",N1730&lt;&gt;""),"",MAX(M1730-TODAY(),0))</f>
        <v>0</v>
      </c>
      <c r="P1730" s="48">
        <f ca="1" t="shared" ref="P1730:P1751" si="98">IF(M1730="","",IF(N1730&lt;&gt;"",MAX(N1730-M1730,0),IF(TODAY()&gt;M1730,TODAY()-M1730,0)))</f>
        <v>0</v>
      </c>
      <c r="Q1730" s="49">
        <f>VLOOKUP(B1730,辅助信息!E:M,9,FALSE)</f>
        <v>0</v>
      </c>
      <c r="R1730" s="49" t="str">
        <f>_xlfn._xlws.FILTER(辅助信息!D:D,辅助信息!E:E=B1730)</f>
        <v>中铁三局集团西渝高铁康渝段站房四标工程</v>
      </c>
    </row>
    <row r="1731" hidden="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0</v>
      </c>
      <c r="P1731" s="48">
        <f ca="1" t="shared" si="98"/>
        <v>0</v>
      </c>
      <c r="Q1731" s="49">
        <f>VLOOKUP(B1731,辅助信息!E:M,9,FALSE)</f>
        <v>0</v>
      </c>
      <c r="R1731" s="49" t="str">
        <f>_xlfn._xlws.FILTER(辅助信息!D:D,辅助信息!E:E=B1731)</f>
        <v>中铁三局集团西渝高铁康渝段站房四标工程</v>
      </c>
    </row>
    <row r="1732" hidden="1"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0</v>
      </c>
      <c r="P1732" s="48">
        <f ca="1" t="shared" si="98"/>
        <v>0</v>
      </c>
      <c r="Q1732" s="49">
        <f>VLOOKUP(B1732,辅助信息!E:M,9,FALSE)</f>
        <v>0</v>
      </c>
      <c r="R1732" s="49" t="str">
        <f>_xlfn._xlws.FILTER(辅助信息!D:D,辅助信息!E:E=B1732)</f>
        <v>中铁三局集团西渝高铁康渝段站房四标工程</v>
      </c>
    </row>
    <row r="1733" hidden="1"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0</v>
      </c>
      <c r="P1733" s="48">
        <f ca="1" t="shared" si="98"/>
        <v>0</v>
      </c>
      <c r="Q1733" s="49">
        <f>VLOOKUP(B1733,辅助信息!E:M,9,FALSE)</f>
        <v>0</v>
      </c>
      <c r="R1733" s="49" t="str">
        <f>_xlfn._xlws.FILTER(辅助信息!D:D,辅助信息!E:E=B1733)</f>
        <v>中铁三局集团西渝高铁康渝段站房四标工程</v>
      </c>
    </row>
    <row r="1734" hidden="1"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0</v>
      </c>
      <c r="P1734" s="48">
        <f ca="1" t="shared" si="98"/>
        <v>0</v>
      </c>
      <c r="Q1734" s="49">
        <f>VLOOKUP(B1734,辅助信息!E:M,9,FALSE)</f>
        <v>0</v>
      </c>
      <c r="R1734" s="49" t="str">
        <f>_xlfn._xlws.FILTER(辅助信息!D:D,辅助信息!E:E=B1734)</f>
        <v>中铁三局集团西渝高铁康渝段站房四标工程</v>
      </c>
    </row>
    <row r="1735" hidden="1"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0</v>
      </c>
      <c r="P1735" s="48">
        <f ca="1" t="shared" si="98"/>
        <v>0</v>
      </c>
      <c r="Q1735" s="49">
        <f>VLOOKUP(B1735,辅助信息!E:M,9,FALSE)</f>
        <v>0</v>
      </c>
      <c r="R1735" s="49" t="str">
        <f>_xlfn._xlws.FILTER(辅助信息!D:D,辅助信息!E:E=B1735)</f>
        <v>中铁三局集团西渝高铁康渝段站房四标工程</v>
      </c>
    </row>
    <row r="1736" hidden="1"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0</v>
      </c>
      <c r="P1736" s="48">
        <f ca="1" t="shared" si="98"/>
        <v>0</v>
      </c>
      <c r="Q1736" s="49">
        <f>VLOOKUP(B1736,辅助信息!E:M,9,FALSE)</f>
        <v>0</v>
      </c>
      <c r="R1736" s="49" t="str">
        <f>_xlfn._xlws.FILTER(辅助信息!D:D,辅助信息!E:E=B1736)</f>
        <v>中铁三局集团西渝高铁康渝段站房四标工程</v>
      </c>
    </row>
    <row r="1737" hidden="1"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0</v>
      </c>
      <c r="P1737" s="48">
        <f ca="1" t="shared" si="98"/>
        <v>0</v>
      </c>
      <c r="Q1737" s="49">
        <f>VLOOKUP(B1737,辅助信息!E:M,9,FALSE)</f>
        <v>0</v>
      </c>
      <c r="R1737" s="49" t="str">
        <f>_xlfn._xlws.FILTER(辅助信息!D:D,辅助信息!E:E=B1737)</f>
        <v>中铁三局集团西渝高铁康渝段站房四标工程</v>
      </c>
    </row>
    <row r="1738" hidden="1"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0</v>
      </c>
      <c r="P1738" s="48">
        <f ca="1" t="shared" si="98"/>
        <v>0</v>
      </c>
      <c r="Q1738" s="49">
        <f>VLOOKUP(B1738,辅助信息!E:M,9,FALSE)</f>
        <v>0</v>
      </c>
      <c r="R1738" s="49" t="str">
        <f>_xlfn._xlws.FILTER(辅助信息!D:D,辅助信息!E:E=B1738)</f>
        <v>中铁三局集团西渝高铁康渝段站房四标工程</v>
      </c>
    </row>
    <row r="1739" hidden="1"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0</v>
      </c>
      <c r="P1739" s="48">
        <f ca="1" t="shared" si="98"/>
        <v>0</v>
      </c>
      <c r="Q1739" s="49">
        <f>VLOOKUP(B1739,辅助信息!E:M,9,FALSE)</f>
        <v>0</v>
      </c>
      <c r="R1739" s="49" t="str">
        <f>_xlfn._xlws.FILTER(辅助信息!D:D,辅助信息!E:E=B1739)</f>
        <v>中铁三局集团西渝高铁康渝段站房四标工程</v>
      </c>
    </row>
    <row r="1740" hidden="1"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0</v>
      </c>
      <c r="P1740" s="48">
        <f ca="1" t="shared" si="98"/>
        <v>0</v>
      </c>
      <c r="Q1740" s="49">
        <f>VLOOKUP(B1740,辅助信息!E:M,9,FALSE)</f>
        <v>0</v>
      </c>
      <c r="R1740" s="49" t="str">
        <f>_xlfn._xlws.FILTER(辅助信息!D:D,辅助信息!E:E=B1740)</f>
        <v>中铁三局集团西渝高铁康渝段站房四标工程</v>
      </c>
    </row>
    <row r="1741" spans="2:18">
      <c r="B1741" s="105" t="s">
        <v>81</v>
      </c>
      <c r="C1741" s="56">
        <v>45813</v>
      </c>
      <c r="D1741" s="105" t="str">
        <f>VLOOKUP(B1741,辅助信息!E:K,7,FALSE)</f>
        <v>JWDDCD2025051100032</v>
      </c>
      <c r="E1741" s="105" t="str">
        <f>VLOOKUP(F1741,辅助信息!A:B,2,FALSE)</f>
        <v>高线</v>
      </c>
      <c r="F1741" s="105" t="s">
        <v>53</v>
      </c>
      <c r="G1741" s="106">
        <v>2</v>
      </c>
      <c r="H1741" s="106" t="str">
        <f>_xlfn.XLOOKUP(C1741&amp;F1741&amp;I1741&amp;J1741,'[1]2025年已发货'!$F:$F&amp;'[1]2025年已发货'!$C:$C&amp;'[1]2025年已发货'!$G:$G&amp;'[1]2025年已发货'!$H:$H,'[1]2025年已发货'!$E:$E,"未发货")</f>
        <v>未发货</v>
      </c>
      <c r="I1741" s="105" t="str">
        <f>VLOOKUP(B1741,辅助信息!E:I,3,FALSE)</f>
        <v>（华西简阳西城嘉苑）四川省成都市简阳市简城街道高屋村</v>
      </c>
      <c r="J1741" s="105" t="str">
        <f>VLOOKUP(B1741,辅助信息!E:I,4,FALSE)</f>
        <v>张瀚镭</v>
      </c>
      <c r="K1741" s="105">
        <f>VLOOKUP(J1741,辅助信息!H:I,2,FALSE)</f>
        <v>15884666220</v>
      </c>
      <c r="L1741" s="114" t="str">
        <f>VLOOKUP(B1741,辅助信息!E:J,6,FALSE)</f>
        <v>优先威钢发货,我方卸车,新老国标钢厂不加价可直发，因陕钢多次出现磅差，项目拒绝使用</v>
      </c>
      <c r="M1741" s="77">
        <v>45813</v>
      </c>
      <c r="O1741" s="48">
        <f ca="1" t="shared" si="97"/>
        <v>0</v>
      </c>
      <c r="P1741" s="48">
        <f ca="1" t="shared" si="98"/>
        <v>0</v>
      </c>
      <c r="Q1741" s="49" t="str">
        <f>VLOOKUP(B1741,辅助信息!E:M,9,FALSE)</f>
        <v>ZTWM-CDGS-XS-2024-0030-华西集采-简州大道</v>
      </c>
      <c r="R1741" s="49" t="str">
        <f>_xlfn._xlws.FILTER(辅助信息!D:D,辅助信息!E:E=B1741)</f>
        <v>华西简阳西城嘉苑</v>
      </c>
    </row>
    <row r="1742" spans="2:18">
      <c r="B1742" s="105" t="s">
        <v>81</v>
      </c>
      <c r="C1742" s="56">
        <v>45813</v>
      </c>
      <c r="D1742" s="105" t="str">
        <f>VLOOKUP(B1742,辅助信息!E:K,7,FALSE)</f>
        <v>JWDDCD2025051100032</v>
      </c>
      <c r="E1742" s="105" t="str">
        <f>VLOOKUP(F1742,辅助信息!A:B,2,FALSE)</f>
        <v>盘螺</v>
      </c>
      <c r="F1742" s="105" t="s">
        <v>49</v>
      </c>
      <c r="G1742" s="106">
        <v>7.5</v>
      </c>
      <c r="H1742" s="106" t="str">
        <f>_xlfn.XLOOKUP(C1742&amp;F1742&amp;I1742&amp;J1742,'[1]2025年已发货'!$F:$F&amp;'[1]2025年已发货'!$C:$C&amp;'[1]2025年已发货'!$G:$G&amp;'[1]2025年已发货'!$H:$H,'[1]2025年已发货'!$E:$E,"未发货")</f>
        <v>未发货</v>
      </c>
      <c r="I1742" s="105" t="str">
        <f>VLOOKUP(B1742,辅助信息!E:I,3,FALSE)</f>
        <v>（华西简阳西城嘉苑）四川省成都市简阳市简城街道高屋村</v>
      </c>
      <c r="J1742" s="105" t="str">
        <f>VLOOKUP(B1742,辅助信息!E:I,4,FALSE)</f>
        <v>张瀚镭</v>
      </c>
      <c r="K1742" s="105">
        <f>VLOOKUP(J1742,辅助信息!H:I,2,FALSE)</f>
        <v>15884666220</v>
      </c>
      <c r="L1742" s="114" t="str">
        <f>VLOOKUP(B1742,辅助信息!E:J,6,FALSE)</f>
        <v>优先威钢发货,我方卸车,新老国标钢厂不加价可直发，因陕钢多次出现磅差，项目拒绝使用</v>
      </c>
      <c r="M1742" s="77">
        <v>45813</v>
      </c>
      <c r="O1742" s="48">
        <f ca="1" t="shared" si="97"/>
        <v>0</v>
      </c>
      <c r="P1742" s="48">
        <f ca="1" t="shared" si="98"/>
        <v>0</v>
      </c>
      <c r="Q1742" s="49" t="str">
        <f>VLOOKUP(B1742,辅助信息!E:M,9,FALSE)</f>
        <v>ZTWM-CDGS-XS-2024-0030-华西集采-简州大道</v>
      </c>
      <c r="R1742" s="49" t="str">
        <f>_xlfn._xlws.FILTER(辅助信息!D:D,辅助信息!E:E=B1742)</f>
        <v>华西简阳西城嘉苑</v>
      </c>
    </row>
    <row r="1743" spans="2:18">
      <c r="B1743" s="105" t="s">
        <v>81</v>
      </c>
      <c r="C1743" s="56">
        <v>45813</v>
      </c>
      <c r="D1743" s="105" t="str">
        <f>VLOOKUP(B1743,辅助信息!E:K,7,FALSE)</f>
        <v>JWDDCD2025051100032</v>
      </c>
      <c r="E1743" s="105" t="str">
        <f>VLOOKUP(F1743,辅助信息!A:B,2,FALSE)</f>
        <v>螺纹钢</v>
      </c>
      <c r="F1743" s="105" t="s">
        <v>19</v>
      </c>
      <c r="G1743" s="106">
        <v>10</v>
      </c>
      <c r="H1743" s="106" t="str">
        <f>_xlfn.XLOOKUP(C1743&amp;F1743&amp;I1743&amp;J1743,'[1]2025年已发货'!$F:$F&amp;'[1]2025年已发货'!$C:$C&amp;'[1]2025年已发货'!$G:$G&amp;'[1]2025年已发货'!$H:$H,'[1]2025年已发货'!$E:$E,"未发货")</f>
        <v>未发货</v>
      </c>
      <c r="I1743" s="105" t="str">
        <f>VLOOKUP(B1743,辅助信息!E:I,3,FALSE)</f>
        <v>（华西简阳西城嘉苑）四川省成都市简阳市简城街道高屋村</v>
      </c>
      <c r="J1743" s="105" t="str">
        <f>VLOOKUP(B1743,辅助信息!E:I,4,FALSE)</f>
        <v>张瀚镭</v>
      </c>
      <c r="K1743" s="105">
        <f>VLOOKUP(J1743,辅助信息!H:I,2,FALSE)</f>
        <v>15884666220</v>
      </c>
      <c r="L1743" s="114" t="str">
        <f>VLOOKUP(B1743,辅助信息!E:J,6,FALSE)</f>
        <v>优先威钢发货,我方卸车,新老国标钢厂不加价可直发，因陕钢多次出现磅差，项目拒绝使用</v>
      </c>
      <c r="M1743" s="77">
        <v>45813</v>
      </c>
      <c r="O1743" s="48">
        <f ca="1" t="shared" si="97"/>
        <v>0</v>
      </c>
      <c r="P1743" s="48">
        <f ca="1" t="shared" si="98"/>
        <v>0</v>
      </c>
      <c r="Q1743" s="49" t="str">
        <f>VLOOKUP(B1743,辅助信息!E:M,9,FALSE)</f>
        <v>ZTWM-CDGS-XS-2024-0030-华西集采-简州大道</v>
      </c>
      <c r="R1743" s="49" t="str">
        <f>_xlfn._xlws.FILTER(辅助信息!D:D,辅助信息!E:E=B1743)</f>
        <v>华西简阳西城嘉苑</v>
      </c>
    </row>
    <row r="1744" spans="2:18">
      <c r="B1744" s="105" t="s">
        <v>47</v>
      </c>
      <c r="C1744" s="56">
        <v>45813</v>
      </c>
      <c r="D1744" s="105" t="str">
        <f>VLOOKUP(B1744,辅助信息!E:K,7,FALSE)</f>
        <v>JWDDCD2025052800131</v>
      </c>
      <c r="E1744" s="105" t="str">
        <f>VLOOKUP(F1744,辅助信息!A:B,2,FALSE)</f>
        <v>高线</v>
      </c>
      <c r="F1744" s="105" t="s">
        <v>57</v>
      </c>
      <c r="G1744" s="106">
        <v>17.5</v>
      </c>
      <c r="H1744" s="106" t="str">
        <f>_xlfn.XLOOKUP(C1744&amp;F1744&amp;I1744&amp;J1744,'[1]2025年已发货'!$F:$F&amp;'[1]2025年已发货'!$C:$C&amp;'[1]2025年已发货'!$G:$G&amp;'[1]2025年已发货'!$H:$H,'[1]2025年已发货'!$E:$E,"未发货")</f>
        <v>未发货</v>
      </c>
      <c r="I1744" s="105" t="str">
        <f>VLOOKUP(B1744,辅助信息!E:I,3,FALSE)</f>
        <v>（商投建工达州中医药科技园-1工区）达州市通川区达州中医药职业学院犀牛大道北段</v>
      </c>
      <c r="J1744" s="105" t="str">
        <f>VLOOKUP(B1744,辅助信息!E:I,4,FALSE)</f>
        <v>程黄刚</v>
      </c>
      <c r="K1744" s="105">
        <f>VLOOKUP(J1744,辅助信息!H:I,2,FALSE)</f>
        <v>15108211617</v>
      </c>
      <c r="L1744" s="114" t="str">
        <f>VLOOKUP(B1744,辅助信息!E:J,6,FALSE)</f>
        <v>控制炉批号！多了现场不收！,优先安排达钢,提前联系到场规格及数量</v>
      </c>
      <c r="M1744" s="77">
        <v>45813</v>
      </c>
      <c r="O1744" s="48">
        <f ca="1" t="shared" si="97"/>
        <v>0</v>
      </c>
      <c r="P1744" s="48">
        <f ca="1" t="shared" si="98"/>
        <v>0</v>
      </c>
      <c r="Q1744" s="49" t="str">
        <f>VLOOKUP(B1744,辅助信息!E:M,9,FALSE)</f>
        <v>ZTWM-CDGS-XS-2024-0134-商投建工达州中医药科技成果示范园项目</v>
      </c>
      <c r="R1744" s="49" t="str">
        <f>_xlfn._xlws.FILTER(辅助信息!D:D,辅助信息!E:E=B1744)</f>
        <v>商投建工达州中医药科技园</v>
      </c>
    </row>
    <row r="1745" spans="2:18">
      <c r="B1745" s="105" t="s">
        <v>47</v>
      </c>
      <c r="C1745" s="56">
        <v>45813</v>
      </c>
      <c r="D1745" s="105" t="str">
        <f>VLOOKUP(B1745,辅助信息!E:K,7,FALSE)</f>
        <v>JWDDCD2025052800131</v>
      </c>
      <c r="E1745" s="105" t="str">
        <f>VLOOKUP(F1745,辅助信息!A:B,2,FALSE)</f>
        <v>螺纹钢</v>
      </c>
      <c r="F1745" s="105" t="s">
        <v>66</v>
      </c>
      <c r="G1745" s="106">
        <f>6+6</f>
        <v>12</v>
      </c>
      <c r="H1745" s="106" t="str">
        <f>_xlfn.XLOOKUP(C1745&amp;F1745&amp;I1745&amp;J1745,'[1]2025年已发货'!$F:$F&amp;'[1]2025年已发货'!$C:$C&amp;'[1]2025年已发货'!$G:$G&amp;'[1]2025年已发货'!$H:$H,'[1]2025年已发货'!$E:$E,"未发货")</f>
        <v>未发货</v>
      </c>
      <c r="I1745" s="105" t="str">
        <f>VLOOKUP(B1745,辅助信息!E:I,3,FALSE)</f>
        <v>（商投建工达州中医药科技园-1工区）达州市通川区达州中医药职业学院犀牛大道北段</v>
      </c>
      <c r="J1745" s="105" t="str">
        <f>VLOOKUP(B1745,辅助信息!E:I,4,FALSE)</f>
        <v>程黄刚</v>
      </c>
      <c r="K1745" s="105">
        <f>VLOOKUP(J1745,辅助信息!H:I,2,FALSE)</f>
        <v>15108211617</v>
      </c>
      <c r="L1745" s="114" t="str">
        <f>VLOOKUP(B1745,辅助信息!E:J,6,FALSE)</f>
        <v>控制炉批号！多了现场不收！,优先安排达钢,提前联系到场规格及数量</v>
      </c>
      <c r="M1745" s="77">
        <v>45813</v>
      </c>
      <c r="O1745" s="48">
        <f ca="1" t="shared" si="97"/>
        <v>0</v>
      </c>
      <c r="P1745" s="48">
        <f ca="1" t="shared" si="98"/>
        <v>0</v>
      </c>
      <c r="Q1745" s="49" t="str">
        <f>VLOOKUP(B1745,辅助信息!E:M,9,FALSE)</f>
        <v>ZTWM-CDGS-XS-2024-0134-商投建工达州中医药科技成果示范园项目</v>
      </c>
      <c r="R1745" s="49" t="str">
        <f>_xlfn._xlws.FILTER(辅助信息!D:D,辅助信息!E:E=B1745)</f>
        <v>商投建工达州中医药科技园</v>
      </c>
    </row>
    <row r="1746" spans="2:18">
      <c r="B1746" s="105" t="s">
        <v>47</v>
      </c>
      <c r="C1746" s="56">
        <v>45813</v>
      </c>
      <c r="D1746" s="105" t="str">
        <f>VLOOKUP(B1746,辅助信息!E:K,7,FALSE)</f>
        <v>JWDDCD2025052800131</v>
      </c>
      <c r="E1746" s="105" t="str">
        <f>VLOOKUP(F1746,辅助信息!A:B,2,FALSE)</f>
        <v>螺纹钢</v>
      </c>
      <c r="F1746" s="105" t="s">
        <v>82</v>
      </c>
      <c r="G1746" s="106">
        <f>3+6</f>
        <v>9</v>
      </c>
      <c r="H1746" s="106" t="str">
        <f>_xlfn.XLOOKUP(C1746&amp;F1746&amp;I1746&amp;J1746,'[1]2025年已发货'!$F:$F&amp;'[1]2025年已发货'!$C:$C&amp;'[1]2025年已发货'!$G:$G&amp;'[1]2025年已发货'!$H:$H,'[1]2025年已发货'!$E:$E,"未发货")</f>
        <v>未发货</v>
      </c>
      <c r="I1746" s="105" t="str">
        <f>VLOOKUP(B1746,辅助信息!E:I,3,FALSE)</f>
        <v>（商投建工达州中医药科技园-1工区）达州市通川区达州中医药职业学院犀牛大道北段</v>
      </c>
      <c r="J1746" s="105" t="str">
        <f>VLOOKUP(B1746,辅助信息!E:I,4,FALSE)</f>
        <v>程黄刚</v>
      </c>
      <c r="K1746" s="105">
        <f>VLOOKUP(J1746,辅助信息!H:I,2,FALSE)</f>
        <v>15108211617</v>
      </c>
      <c r="L1746" s="114" t="str">
        <f>VLOOKUP(B1746,辅助信息!E:J,6,FALSE)</f>
        <v>控制炉批号！多了现场不收！,优先安排达钢,提前联系到场规格及数量</v>
      </c>
      <c r="M1746" s="77">
        <v>45813</v>
      </c>
      <c r="O1746" s="48">
        <f ca="1" t="shared" si="97"/>
        <v>0</v>
      </c>
      <c r="P1746" s="48">
        <f ca="1" t="shared" si="98"/>
        <v>0</v>
      </c>
      <c r="Q1746" s="49" t="str">
        <f>VLOOKUP(B1746,辅助信息!E:M,9,FALSE)</f>
        <v>ZTWM-CDGS-XS-2024-0134-商投建工达州中医药科技成果示范园项目</v>
      </c>
      <c r="R1746" s="49" t="str">
        <f>_xlfn._xlws.FILTER(辅助信息!D:D,辅助信息!E:E=B1746)</f>
        <v>商投建工达州中医药科技园</v>
      </c>
    </row>
    <row r="1747" spans="2:18">
      <c r="B1747" s="105" t="s">
        <v>47</v>
      </c>
      <c r="C1747" s="56">
        <v>45813</v>
      </c>
      <c r="D1747" s="105" t="str">
        <f>VLOOKUP(B1747,辅助信息!E:K,7,FALSE)</f>
        <v>JWDDCD2025052800131</v>
      </c>
      <c r="E1747" s="105" t="str">
        <f>VLOOKUP(F1747,辅助信息!A:B,2,FALSE)</f>
        <v>螺纹钢</v>
      </c>
      <c r="F1747" s="105" t="s">
        <v>45</v>
      </c>
      <c r="G1747" s="106">
        <f>6+6</f>
        <v>12</v>
      </c>
      <c r="H1747" s="106" t="str">
        <f>_xlfn.XLOOKUP(C1747&amp;F1747&amp;I1747&amp;J1747,'[1]2025年已发货'!$F:$F&amp;'[1]2025年已发货'!$C:$C&amp;'[1]2025年已发货'!$G:$G&amp;'[1]2025年已发货'!$H:$H,'[1]2025年已发货'!$E:$E,"未发货")</f>
        <v>未发货</v>
      </c>
      <c r="I1747" s="105" t="str">
        <f>VLOOKUP(B1747,辅助信息!E:I,3,FALSE)</f>
        <v>（商投建工达州中医药科技园-1工区）达州市通川区达州中医药职业学院犀牛大道北段</v>
      </c>
      <c r="J1747" s="105" t="str">
        <f>VLOOKUP(B1747,辅助信息!E:I,4,FALSE)</f>
        <v>程黄刚</v>
      </c>
      <c r="K1747" s="105">
        <f>VLOOKUP(J1747,辅助信息!H:I,2,FALSE)</f>
        <v>15108211617</v>
      </c>
      <c r="L1747" s="114" t="str">
        <f>VLOOKUP(B1747,辅助信息!E:J,6,FALSE)</f>
        <v>控制炉批号！多了现场不收！,优先安排达钢,提前联系到场规格及数量</v>
      </c>
      <c r="M1747" s="77">
        <v>45813</v>
      </c>
      <c r="O1747" s="48">
        <f ca="1" t="shared" si="97"/>
        <v>0</v>
      </c>
      <c r="P1747" s="48">
        <f ca="1" t="shared" si="98"/>
        <v>0</v>
      </c>
      <c r="Q1747" s="49" t="str">
        <f>VLOOKUP(B1747,辅助信息!E:M,9,FALSE)</f>
        <v>ZTWM-CDGS-XS-2024-0134-商投建工达州中医药科技成果示范园项目</v>
      </c>
      <c r="R1747" s="49" t="str">
        <f>_xlfn._xlws.FILTER(辅助信息!D:D,辅助信息!E:E=B1747)</f>
        <v>商投建工达州中医药科技园</v>
      </c>
    </row>
    <row r="1748" spans="2:18">
      <c r="B1748" s="105" t="s">
        <v>47</v>
      </c>
      <c r="C1748" s="56">
        <v>45813</v>
      </c>
      <c r="D1748" s="105" t="str">
        <f>VLOOKUP(B1748,辅助信息!E:K,7,FALSE)</f>
        <v>JWDDCD2025052800131</v>
      </c>
      <c r="E1748" s="105" t="str">
        <f>VLOOKUP(F1748,辅助信息!A:B,2,FALSE)</f>
        <v>螺纹钢</v>
      </c>
      <c r="F1748" s="105" t="s">
        <v>21</v>
      </c>
      <c r="G1748" s="106">
        <f>9+6</f>
        <v>15</v>
      </c>
      <c r="H1748" s="106" t="str">
        <f>_xlfn.XLOOKUP(C1748&amp;F1748&amp;I1748&amp;J1748,'[1]2025年已发货'!$F:$F&amp;'[1]2025年已发货'!$C:$C&amp;'[1]2025年已发货'!$G:$G&amp;'[1]2025年已发货'!$H:$H,'[1]2025年已发货'!$E:$E,"未发货")</f>
        <v>未发货</v>
      </c>
      <c r="I1748" s="105" t="str">
        <f>VLOOKUP(B1748,辅助信息!E:I,3,FALSE)</f>
        <v>（商投建工达州中医药科技园-1工区）达州市通川区达州中医药职业学院犀牛大道北段</v>
      </c>
      <c r="J1748" s="105" t="str">
        <f>VLOOKUP(B1748,辅助信息!E:I,4,FALSE)</f>
        <v>程黄刚</v>
      </c>
      <c r="K1748" s="105">
        <f>VLOOKUP(J1748,辅助信息!H:I,2,FALSE)</f>
        <v>15108211617</v>
      </c>
      <c r="L1748" s="114" t="str">
        <f>VLOOKUP(B1748,辅助信息!E:J,6,FALSE)</f>
        <v>控制炉批号！多了现场不收！,优先安排达钢,提前联系到场规格及数量</v>
      </c>
      <c r="M1748" s="77">
        <v>45813</v>
      </c>
      <c r="O1748" s="48">
        <f ca="1" t="shared" si="97"/>
        <v>0</v>
      </c>
      <c r="P1748" s="48">
        <f ca="1" t="shared" si="98"/>
        <v>0</v>
      </c>
      <c r="Q1748" s="49" t="str">
        <f>VLOOKUP(B1748,辅助信息!E:M,9,FALSE)</f>
        <v>ZTWM-CDGS-XS-2024-0134-商投建工达州中医药科技成果示范园项目</v>
      </c>
      <c r="R1748" s="49" t="str">
        <f>_xlfn._xlws.FILTER(辅助信息!D:D,辅助信息!E:E=B1748)</f>
        <v>商投建工达州中医药科技园</v>
      </c>
    </row>
    <row r="1749" spans="2:18">
      <c r="B1749" s="105" t="s">
        <v>47</v>
      </c>
      <c r="C1749" s="56">
        <v>45813</v>
      </c>
      <c r="D1749" s="105" t="str">
        <f>VLOOKUP(B1749,辅助信息!E:K,7,FALSE)</f>
        <v>JWDDCD2025052800131</v>
      </c>
      <c r="E1749" s="105" t="str">
        <f>VLOOKUP(F1749,辅助信息!A:B,2,FALSE)</f>
        <v>螺纹钢</v>
      </c>
      <c r="F1749" s="105" t="s">
        <v>58</v>
      </c>
      <c r="G1749" s="106">
        <f>5+6</f>
        <v>11</v>
      </c>
      <c r="H1749" s="106" t="str">
        <f>_xlfn.XLOOKUP(C1749&amp;F1749&amp;I1749&amp;J1749,'[1]2025年已发货'!$F:$F&amp;'[1]2025年已发货'!$C:$C&amp;'[1]2025年已发货'!$G:$G&amp;'[1]2025年已发货'!$H:$H,'[1]2025年已发货'!$E:$E,"未发货")</f>
        <v>未发货</v>
      </c>
      <c r="I1749" s="105" t="str">
        <f>VLOOKUP(B1749,辅助信息!E:I,3,FALSE)</f>
        <v>（商投建工达州中医药科技园-1工区）达州市通川区达州中医药职业学院犀牛大道北段</v>
      </c>
      <c r="J1749" s="105" t="str">
        <f>VLOOKUP(B1749,辅助信息!E:I,4,FALSE)</f>
        <v>程黄刚</v>
      </c>
      <c r="K1749" s="105">
        <f>VLOOKUP(J1749,辅助信息!H:I,2,FALSE)</f>
        <v>15108211617</v>
      </c>
      <c r="L1749" s="114" t="str">
        <f>VLOOKUP(B1749,辅助信息!E:J,6,FALSE)</f>
        <v>控制炉批号！多了现场不收！,优先安排达钢,提前联系到场规格及数量</v>
      </c>
      <c r="M1749" s="77">
        <v>45813</v>
      </c>
      <c r="O1749" s="48">
        <f ca="1" t="shared" si="97"/>
        <v>0</v>
      </c>
      <c r="P1749" s="48">
        <f ca="1" t="shared" si="98"/>
        <v>0</v>
      </c>
      <c r="Q1749" s="49" t="str">
        <f>VLOOKUP(B1749,辅助信息!E:M,9,FALSE)</f>
        <v>ZTWM-CDGS-XS-2024-0134-商投建工达州中医药科技成果示范园项目</v>
      </c>
      <c r="R1749" s="49" t="str">
        <f>_xlfn._xlws.FILTER(辅助信息!D:D,辅助信息!E:E=B1749)</f>
        <v>商投建工达州中医药科技园</v>
      </c>
    </row>
    <row r="1750" spans="2:18">
      <c r="B1750" s="105" t="s">
        <v>47</v>
      </c>
      <c r="C1750" s="56">
        <v>45813</v>
      </c>
      <c r="D1750" s="105" t="str">
        <f>VLOOKUP(B1750,辅助信息!E:K,7,FALSE)</f>
        <v>JWDDCD2025052800131</v>
      </c>
      <c r="E1750" s="105" t="str">
        <f>VLOOKUP(F1750,辅助信息!A:B,2,FALSE)</f>
        <v>螺纹钢</v>
      </c>
      <c r="F1750" s="105" t="s">
        <v>46</v>
      </c>
      <c r="G1750" s="106">
        <f>8+6</f>
        <v>14</v>
      </c>
      <c r="H1750" s="106" t="str">
        <f>_xlfn.XLOOKUP(C1750&amp;F1750&amp;I1750&amp;J1750,'[1]2025年已发货'!$F:$F&amp;'[1]2025年已发货'!$C:$C&amp;'[1]2025年已发货'!$G:$G&amp;'[1]2025年已发货'!$H:$H,'[1]2025年已发货'!$E:$E,"未发货")</f>
        <v>未发货</v>
      </c>
      <c r="I1750" s="105" t="str">
        <f>VLOOKUP(B1750,辅助信息!E:I,3,FALSE)</f>
        <v>（商投建工达州中医药科技园-1工区）达州市通川区达州中医药职业学院犀牛大道北段</v>
      </c>
      <c r="J1750" s="105" t="str">
        <f>VLOOKUP(B1750,辅助信息!E:I,4,FALSE)</f>
        <v>程黄刚</v>
      </c>
      <c r="K1750" s="105">
        <f>VLOOKUP(J1750,辅助信息!H:I,2,FALSE)</f>
        <v>15108211617</v>
      </c>
      <c r="L1750" s="114" t="str">
        <f>VLOOKUP(B1750,辅助信息!E:J,6,FALSE)</f>
        <v>控制炉批号！多了现场不收！,优先安排达钢,提前联系到场规格及数量</v>
      </c>
      <c r="M1750" s="77">
        <v>45813</v>
      </c>
      <c r="O1750" s="48">
        <f ca="1" t="shared" si="97"/>
        <v>0</v>
      </c>
      <c r="P1750" s="48">
        <f ca="1" t="shared" si="98"/>
        <v>0</v>
      </c>
      <c r="Q1750" s="49" t="str">
        <f>VLOOKUP(B1750,辅助信息!E:M,9,FALSE)</f>
        <v>ZTWM-CDGS-XS-2024-0134-商投建工达州中医药科技成果示范园项目</v>
      </c>
      <c r="R1750" s="49" t="str">
        <f>_xlfn._xlws.FILTER(辅助信息!D:D,辅助信息!E:E=B1750)</f>
        <v>商投建工达州中医药科技园</v>
      </c>
    </row>
    <row r="1751" spans="2:18">
      <c r="B1751" s="105" t="s">
        <v>47</v>
      </c>
      <c r="C1751" s="56">
        <v>45813</v>
      </c>
      <c r="D1751" s="105" t="str">
        <f>VLOOKUP(B1751,辅助信息!E:K,7,FALSE)</f>
        <v>JWDDCD2025052800131</v>
      </c>
      <c r="E1751" s="105" t="str">
        <f>VLOOKUP(F1751,辅助信息!A:B,2,FALSE)</f>
        <v>螺纹钢</v>
      </c>
      <c r="F1751" s="105" t="s">
        <v>22</v>
      </c>
      <c r="G1751" s="106">
        <f>9+6</f>
        <v>15</v>
      </c>
      <c r="H1751" s="106" t="str">
        <f>_xlfn.XLOOKUP(C1751&amp;F1751&amp;I1751&amp;J1751,'[1]2025年已发货'!$F:$F&amp;'[1]2025年已发货'!$C:$C&amp;'[1]2025年已发货'!$G:$G&amp;'[1]2025年已发货'!$H:$H,'[1]2025年已发货'!$E:$E,"未发货")</f>
        <v>未发货</v>
      </c>
      <c r="I1751" s="105" t="str">
        <f>VLOOKUP(B1751,辅助信息!E:I,3,FALSE)</f>
        <v>（商投建工达州中医药科技园-1工区）达州市通川区达州中医药职业学院犀牛大道北段</v>
      </c>
      <c r="J1751" s="105" t="str">
        <f>VLOOKUP(B1751,辅助信息!E:I,4,FALSE)</f>
        <v>程黄刚</v>
      </c>
      <c r="K1751" s="105">
        <f>VLOOKUP(J1751,辅助信息!H:I,2,FALSE)</f>
        <v>15108211617</v>
      </c>
      <c r="L1751" s="114" t="str">
        <f>VLOOKUP(B1751,辅助信息!E:J,6,FALSE)</f>
        <v>控制炉批号！多了现场不收！,优先安排达钢,提前联系到场规格及数量</v>
      </c>
      <c r="M1751" s="77">
        <v>45813</v>
      </c>
      <c r="O1751" s="48">
        <f ca="1" t="shared" si="97"/>
        <v>0</v>
      </c>
      <c r="P1751" s="48">
        <f ca="1" t="shared" si="98"/>
        <v>0</v>
      </c>
      <c r="Q1751" s="49" t="str">
        <f>VLOOKUP(B1751,辅助信息!E:M,9,FALSE)</f>
        <v>ZTWM-CDGS-XS-2024-0134-商投建工达州中医药科技成果示范园项目</v>
      </c>
      <c r="R1751" s="49" t="str">
        <f>_xlfn._xlws.FILTER(辅助信息!D:D,辅助信息!E:E=B1751)</f>
        <v>商投建工达州中医药科技园</v>
      </c>
    </row>
    <row r="1752" spans="2:18">
      <c r="B1752" s="105" t="s">
        <v>47</v>
      </c>
      <c r="C1752" s="56">
        <v>45813</v>
      </c>
      <c r="D1752" s="105" t="str">
        <f>VLOOKUP(B1752,辅助信息!E:K,7,FALSE)</f>
        <v>JWDDCD2025052800131</v>
      </c>
      <c r="E1752" s="105" t="str">
        <f>VLOOKUP(F1752,辅助信息!A:B,2,FALSE)</f>
        <v>螺纹钢</v>
      </c>
      <c r="F1752" s="112" t="s">
        <v>19</v>
      </c>
      <c r="G1752" s="113">
        <v>56</v>
      </c>
      <c r="H1752" s="106" t="str">
        <f>_xlfn.XLOOKUP(C1752&amp;F1752&amp;I1752&amp;J1752,'[1]2025年已发货'!$F:$F&amp;'[1]2025年已发货'!$C:$C&amp;'[1]2025年已发货'!$G:$G&amp;'[1]2025年已发货'!$H:$H,'[1]2025年已发货'!$E:$E,"未发货")</f>
        <v>未发货</v>
      </c>
      <c r="I1752" s="105" t="str">
        <f>VLOOKUP(B1752,辅助信息!E:I,3,FALSE)</f>
        <v>（商投建工达州中医药科技园-1工区）达州市通川区达州中医药职业学院犀牛大道北段</v>
      </c>
      <c r="J1752" s="105" t="str">
        <f>VLOOKUP(B1752,辅助信息!E:I,4,FALSE)</f>
        <v>程黄刚</v>
      </c>
      <c r="K1752" s="105">
        <f>VLOOKUP(J1752,辅助信息!H:I,2,FALSE)</f>
        <v>15108211617</v>
      </c>
      <c r="L1752" s="114" t="str">
        <f>VLOOKUP(B1752,辅助信息!E:J,6,FALSE)</f>
        <v>控制炉批号！多了现场不收！,优先安排达钢,提前联系到场规格及数量</v>
      </c>
      <c r="M1752" s="77">
        <v>45813</v>
      </c>
      <c r="O1752" s="48">
        <f ca="1">IF(OR(M1752="",N1752&lt;&gt;""),"",MAX(M1752-TODAY(),0))</f>
        <v>0</v>
      </c>
      <c r="P1752" s="48">
        <f ca="1">IF(M1752="","",IF(N1752&lt;&gt;"",MAX(N1752-M1752,0),IF(TODAY()&gt;M1752,TODAY()-M1752,0)))</f>
        <v>0</v>
      </c>
      <c r="Q1752" s="49" t="str">
        <f>VLOOKUP(B1752,辅助信息!E:M,9,FALSE)</f>
        <v>ZTWM-CDGS-XS-2024-0134-商投建工达州中医药科技成果示范园项目</v>
      </c>
      <c r="R1752" s="49" t="str">
        <f>_xlfn._xlws.FILTER(辅助信息!D:D,辅助信息!E:E=B1752)</f>
        <v>商投建工达州中医药科技园</v>
      </c>
    </row>
  </sheetData>
  <autoFilter ref="A1:Q1751">
    <filterColumn colId="2">
      <filters>
        <dateGroupItem year="2025" month="6" day="5"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D1708:D1740">
    <cfRule type="expression" dxfId="4" priority="6953">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E1708:E1740">
    <cfRule type="expression" dxfId="4" priority="6954">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708:H1740">
    <cfRule type="expression" dxfId="4" priority="6951">
      <formula>AND(NOT(HasFormula(#REF!)),#REF!&lt;&gt;"")</formula>
    </cfRule>
    <cfRule type="expression" dxfId="3" priority="6952">
      <formula>AND(NOT(HasFormula(XFD1708)),XFD1708&lt;&gt;"")</formula>
    </cfRule>
  </conditionalFormatting>
  <conditionalFormatting sqref="H1048463:H1048576">
    <cfRule type="expression" dxfId="4" priority="6846">
      <formula>AND(NOT(HasFormula(D1)),D1&lt;&gt;"")</formula>
    </cfRule>
    <cfRule type="expression" dxfId="3" priority="6847">
      <formula>AND(NOT(HasFormula(XFD1048463)),XFD1048463&lt;&gt;"")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 H1741:H1048462">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56">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 D1741:D1048456">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 E1741:E1048456">
    <cfRule type="expression" dxfId="4" priority="6907">
      <formula>AND(NOT(HasFormula(A1565)),A1565&lt;&gt;"")</formula>
    </cfRule>
  </conditionalFormatting>
  <conditionalFormatting sqref="I1564:L1564 I1566:L1588 I1605:L1608 I1610:L1624 I1626:L1628 I1677:L1685 I1701:L1701 I1707:L1707 I1741:L1048462">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I1708:L1740">
    <cfRule type="expression" dxfId="4" priority="6955">
      <formula>AND(NOT(HasFormula(#REF!)),#REF!&lt;&gt;"")</formula>
    </cfRule>
    <cfRule type="expression" dxfId="3" priority="6956">
      <formula>AND(NOT(HasFormula(A1708)),A1708&lt;&gt;"")</formula>
    </cfRule>
  </conditionalFormatting>
  <conditionalFormatting sqref="D1048457:E1048576">
    <cfRule type="expression" dxfId="4" priority="6806">
      <formula>AND(NOT(HasFormula(XFD1)),XFD1&lt;&gt;"")</formula>
    </cfRule>
    <cfRule type="expression" dxfId="3" priority="6807">
      <formula>AND(NOT(HasFormula(XEZ1048457)),XEZ1048457&lt;&gt;"")</formula>
    </cfRule>
  </conditionalFormatting>
  <conditionalFormatting sqref="I1048463:L1048576">
    <cfRule type="expression" dxfId="4" priority="6908">
      <formula>AND(NOT(HasFormula(E1)),E1&lt;&gt;"")</formula>
    </cfRule>
    <cfRule type="expression" dxfId="3" priority="6909">
      <formula>AND(NOT(HasFormula(A1048463)),A1048463&lt;&gt;"")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1:J1752 J175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C1" activePane="topRight" state="frozen"/>
      <selection/>
      <selection pane="topRight" activeCell="A15" sqref="A15"/>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customWidth="1"/>
    <col min="13" max="13" width="67.625" style="19" customWidth="1"/>
  </cols>
  <sheetData>
    <row r="1" ht="14.25" customHeight="1" spans="1:13">
      <c r="A1" s="20" t="s">
        <v>4</v>
      </c>
      <c r="B1" s="20" t="s">
        <v>3</v>
      </c>
      <c r="C1" s="21"/>
      <c r="D1" s="22" t="s">
        <v>16</v>
      </c>
      <c r="E1" s="23" t="s">
        <v>161</v>
      </c>
      <c r="F1" s="23" t="s">
        <v>162</v>
      </c>
      <c r="G1" s="23" t="s">
        <v>7</v>
      </c>
      <c r="H1" s="23" t="s">
        <v>8</v>
      </c>
      <c r="I1" s="23" t="s">
        <v>9</v>
      </c>
      <c r="J1" s="23" t="s">
        <v>163</v>
      </c>
      <c r="K1" s="20" t="s">
        <v>2</v>
      </c>
      <c r="L1" s="35" t="s">
        <v>164</v>
      </c>
      <c r="M1" s="20" t="s">
        <v>15</v>
      </c>
    </row>
    <row r="2" spans="1:13">
      <c r="A2" s="24" t="s">
        <v>57</v>
      </c>
      <c r="B2" s="24" t="s">
        <v>165</v>
      </c>
      <c r="C2" s="25"/>
      <c r="D2" s="26" t="s">
        <v>166</v>
      </c>
      <c r="E2" s="27" t="s">
        <v>166</v>
      </c>
      <c r="F2" s="28" t="s">
        <v>167</v>
      </c>
      <c r="G2" s="28" t="s">
        <v>168</v>
      </c>
      <c r="H2" s="28" t="s">
        <v>169</v>
      </c>
      <c r="I2" s="28">
        <v>18980927613</v>
      </c>
      <c r="J2" s="33" t="s">
        <v>170</v>
      </c>
      <c r="K2" s="36"/>
      <c r="L2" s="35"/>
      <c r="M2" s="35"/>
    </row>
    <row r="3" spans="1:13">
      <c r="A3" s="24" t="s">
        <v>53</v>
      </c>
      <c r="B3" s="24" t="s">
        <v>165</v>
      </c>
      <c r="C3" s="25"/>
      <c r="D3" s="26" t="s">
        <v>171</v>
      </c>
      <c r="E3" s="27" t="s">
        <v>171</v>
      </c>
      <c r="F3" s="28" t="s">
        <v>172</v>
      </c>
      <c r="G3" s="28" t="s">
        <v>173</v>
      </c>
      <c r="H3" s="28" t="s">
        <v>174</v>
      </c>
      <c r="I3" s="28">
        <v>18308463588</v>
      </c>
      <c r="J3" s="33" t="s">
        <v>175</v>
      </c>
      <c r="K3" s="36"/>
      <c r="L3" s="35"/>
      <c r="M3" s="35"/>
    </row>
    <row r="4" spans="1:13">
      <c r="A4" s="24" t="s">
        <v>51</v>
      </c>
      <c r="B4" s="24" t="s">
        <v>165</v>
      </c>
      <c r="C4" s="25"/>
      <c r="D4" s="26" t="s">
        <v>176</v>
      </c>
      <c r="E4" s="27" t="s">
        <v>176</v>
      </c>
      <c r="F4" s="28" t="s">
        <v>177</v>
      </c>
      <c r="G4" s="29" t="s">
        <v>178</v>
      </c>
      <c r="H4" s="28" t="s">
        <v>179</v>
      </c>
      <c r="I4" s="28">
        <v>18683358310</v>
      </c>
      <c r="J4" s="33" t="s">
        <v>180</v>
      </c>
      <c r="K4" s="36"/>
      <c r="L4" s="35"/>
      <c r="M4" s="35"/>
    </row>
    <row r="5" spans="1:13">
      <c r="A5" s="24" t="s">
        <v>61</v>
      </c>
      <c r="B5" s="24" t="s">
        <v>165</v>
      </c>
      <c r="C5" s="25"/>
      <c r="D5" s="26" t="s">
        <v>44</v>
      </c>
      <c r="E5" s="27" t="s">
        <v>44</v>
      </c>
      <c r="F5" s="28" t="s">
        <v>181</v>
      </c>
      <c r="G5" s="28" t="s">
        <v>182</v>
      </c>
      <c r="H5" s="28" t="s">
        <v>183</v>
      </c>
      <c r="I5" s="28">
        <v>18384145895</v>
      </c>
      <c r="J5" s="33" t="s">
        <v>184</v>
      </c>
      <c r="K5" s="37" t="s">
        <v>185</v>
      </c>
      <c r="L5" s="35"/>
      <c r="M5" s="27" t="s">
        <v>186</v>
      </c>
    </row>
    <row r="6" spans="1:13">
      <c r="A6" s="28"/>
      <c r="B6" s="28"/>
      <c r="C6" s="25"/>
      <c r="D6" s="26" t="s">
        <v>81</v>
      </c>
      <c r="E6" s="27" t="s">
        <v>81</v>
      </c>
      <c r="F6" s="28" t="s">
        <v>187</v>
      </c>
      <c r="G6" s="28" t="s">
        <v>188</v>
      </c>
      <c r="H6" s="28" t="s">
        <v>189</v>
      </c>
      <c r="I6" s="28">
        <v>15884666220</v>
      </c>
      <c r="J6" s="33" t="s">
        <v>190</v>
      </c>
      <c r="K6" s="37" t="s">
        <v>191</v>
      </c>
      <c r="L6" s="35"/>
      <c r="M6" s="27" t="s">
        <v>192</v>
      </c>
    </row>
    <row r="7" spans="1:13">
      <c r="A7" s="24" t="s">
        <v>49</v>
      </c>
      <c r="B7" s="24" t="s">
        <v>119</v>
      </c>
      <c r="C7" s="25"/>
      <c r="D7" s="26" t="s">
        <v>193</v>
      </c>
      <c r="E7" s="27" t="s">
        <v>193</v>
      </c>
      <c r="F7" s="28" t="s">
        <v>194</v>
      </c>
      <c r="G7" s="28" t="s">
        <v>195</v>
      </c>
      <c r="H7" s="28" t="s">
        <v>196</v>
      </c>
      <c r="I7" s="28">
        <v>18180498749</v>
      </c>
      <c r="J7" s="33" t="s">
        <v>197</v>
      </c>
      <c r="K7" s="38" t="s">
        <v>198</v>
      </c>
      <c r="L7" s="35"/>
      <c r="M7" s="35"/>
    </row>
    <row r="8" spans="1:13">
      <c r="A8" s="24" t="s">
        <v>40</v>
      </c>
      <c r="B8" s="24" t="s">
        <v>119</v>
      </c>
      <c r="C8" s="25"/>
      <c r="D8" s="26" t="s">
        <v>92</v>
      </c>
      <c r="E8" s="27" t="s">
        <v>92</v>
      </c>
      <c r="F8" s="28" t="s">
        <v>199</v>
      </c>
      <c r="G8" s="28" t="s">
        <v>200</v>
      </c>
      <c r="H8" s="28" t="s">
        <v>201</v>
      </c>
      <c r="I8" s="28">
        <v>13458642015</v>
      </c>
      <c r="J8" s="33" t="s">
        <v>202</v>
      </c>
      <c r="K8" s="37" t="s">
        <v>203</v>
      </c>
      <c r="L8" s="35"/>
      <c r="M8" s="27" t="s">
        <v>204</v>
      </c>
    </row>
    <row r="9" spans="1:13">
      <c r="A9" s="24" t="s">
        <v>41</v>
      </c>
      <c r="B9" s="24" t="s">
        <v>119</v>
      </c>
      <c r="C9" s="25"/>
      <c r="D9" s="26" t="s">
        <v>205</v>
      </c>
      <c r="E9" s="30" t="s">
        <v>48</v>
      </c>
      <c r="F9" s="28" t="s">
        <v>199</v>
      </c>
      <c r="G9" s="28" t="str">
        <f>"("&amp;(E9)&amp;")"&amp;"成都市简阳市白金山水库"</f>
        <v>(华西颐海-科创农业生态谷-1号钢筋房)成都市简阳市白金山水库</v>
      </c>
      <c r="H9" s="28" t="s">
        <v>201</v>
      </c>
      <c r="I9" s="28">
        <v>13458642015</v>
      </c>
      <c r="J9" s="33" t="s">
        <v>202</v>
      </c>
      <c r="K9" s="37" t="s">
        <v>206</v>
      </c>
      <c r="L9" s="35"/>
      <c r="M9" s="27" t="s">
        <v>207</v>
      </c>
    </row>
    <row r="10" spans="1:13">
      <c r="A10" s="24" t="s">
        <v>26</v>
      </c>
      <c r="B10" s="24" t="s">
        <v>119</v>
      </c>
      <c r="C10" s="25"/>
      <c r="D10" s="26" t="s">
        <v>205</v>
      </c>
      <c r="E10" s="30" t="s">
        <v>208</v>
      </c>
      <c r="F10" s="28" t="s">
        <v>199</v>
      </c>
      <c r="G10" s="28" t="str">
        <f>"("&amp;(E10)&amp;")"&amp;"成都市简阳市白金山水库"</f>
        <v>(华西颐海-科创农业生态谷-2号钢筋房)成都市简阳市白金山水库</v>
      </c>
      <c r="H10" s="28" t="s">
        <v>201</v>
      </c>
      <c r="I10" s="28">
        <v>13458642015</v>
      </c>
      <c r="J10" s="33" t="s">
        <v>202</v>
      </c>
      <c r="K10" s="37" t="s">
        <v>206</v>
      </c>
      <c r="L10" s="35"/>
      <c r="M10" s="27" t="s">
        <v>207</v>
      </c>
    </row>
    <row r="11" spans="1:13">
      <c r="A11" s="24" t="s">
        <v>209</v>
      </c>
      <c r="B11" s="24" t="s">
        <v>119</v>
      </c>
      <c r="C11" s="25"/>
      <c r="D11" s="26" t="s">
        <v>210</v>
      </c>
      <c r="E11" s="27" t="s">
        <v>210</v>
      </c>
      <c r="F11" s="28" t="s">
        <v>211</v>
      </c>
      <c r="G11" s="28" t="s">
        <v>212</v>
      </c>
      <c r="H11" s="28" t="s">
        <v>213</v>
      </c>
      <c r="I11" s="28">
        <v>18683201292</v>
      </c>
      <c r="J11" s="33" t="s">
        <v>184</v>
      </c>
      <c r="K11" s="37" t="s">
        <v>214</v>
      </c>
      <c r="L11" s="35"/>
      <c r="M11" s="27" t="s">
        <v>215</v>
      </c>
    </row>
    <row r="12" spans="1:13">
      <c r="A12" s="28"/>
      <c r="B12" s="28"/>
      <c r="C12" s="25"/>
      <c r="D12" s="26" t="s">
        <v>216</v>
      </c>
      <c r="E12" s="27" t="s">
        <v>216</v>
      </c>
      <c r="F12" s="28" t="s">
        <v>217</v>
      </c>
      <c r="G12" s="28" t="s">
        <v>218</v>
      </c>
      <c r="H12" s="28" t="s">
        <v>219</v>
      </c>
      <c r="I12" s="28">
        <v>19982812229</v>
      </c>
      <c r="J12" s="33"/>
      <c r="K12" s="37" t="s">
        <v>220</v>
      </c>
      <c r="L12" s="35"/>
      <c r="M12" s="27"/>
    </row>
    <row r="13" spans="1:13">
      <c r="A13" s="24" t="s">
        <v>221</v>
      </c>
      <c r="B13" s="24" t="s">
        <v>116</v>
      </c>
      <c r="C13" s="25"/>
      <c r="D13" s="26" t="s">
        <v>145</v>
      </c>
      <c r="E13" s="27" t="s">
        <v>145</v>
      </c>
      <c r="F13" s="28" t="s">
        <v>222</v>
      </c>
      <c r="G13" s="28" t="s">
        <v>223</v>
      </c>
      <c r="H13" s="28" t="s">
        <v>224</v>
      </c>
      <c r="I13" s="28">
        <v>15528785906</v>
      </c>
      <c r="J13" s="33" t="s">
        <v>225</v>
      </c>
      <c r="K13" s="37" t="s">
        <v>226</v>
      </c>
      <c r="L13" s="35"/>
      <c r="M13" s="27"/>
    </row>
    <row r="14" spans="1:13">
      <c r="A14" s="24" t="s">
        <v>27</v>
      </c>
      <c r="B14" s="24" t="s">
        <v>116</v>
      </c>
      <c r="C14" s="25"/>
      <c r="D14" s="26" t="s">
        <v>227</v>
      </c>
      <c r="E14" s="27" t="s">
        <v>47</v>
      </c>
      <c r="F14" s="28" t="s">
        <v>228</v>
      </c>
      <c r="G14" s="28" t="s">
        <v>229</v>
      </c>
      <c r="H14" s="31" t="s">
        <v>230</v>
      </c>
      <c r="I14" s="28">
        <v>15108211617</v>
      </c>
      <c r="J14" s="33" t="s">
        <v>231</v>
      </c>
      <c r="K14" s="37" t="s">
        <v>232</v>
      </c>
      <c r="L14" s="35"/>
      <c r="M14" s="27" t="s">
        <v>233</v>
      </c>
    </row>
    <row r="15" spans="1:13">
      <c r="A15" s="24" t="s">
        <v>19</v>
      </c>
      <c r="B15" s="24" t="s">
        <v>116</v>
      </c>
      <c r="C15" s="25"/>
      <c r="D15" s="26" t="s">
        <v>227</v>
      </c>
      <c r="E15" s="27" t="s">
        <v>68</v>
      </c>
      <c r="F15" s="28" t="s">
        <v>228</v>
      </c>
      <c r="G15" s="28" t="s">
        <v>234</v>
      </c>
      <c r="H15" s="31" t="s">
        <v>235</v>
      </c>
      <c r="I15" s="28">
        <v>18381899787</v>
      </c>
      <c r="J15" s="33" t="s">
        <v>231</v>
      </c>
      <c r="K15" s="37" t="s">
        <v>232</v>
      </c>
      <c r="L15" s="35"/>
      <c r="M15" s="27" t="s">
        <v>233</v>
      </c>
    </row>
    <row r="16" spans="1:13">
      <c r="A16" s="24" t="s">
        <v>32</v>
      </c>
      <c r="B16" s="24" t="s">
        <v>116</v>
      </c>
      <c r="C16" s="25"/>
      <c r="D16" s="26" t="s">
        <v>227</v>
      </c>
      <c r="E16" s="27" t="s">
        <v>156</v>
      </c>
      <c r="F16" s="28" t="s">
        <v>228</v>
      </c>
      <c r="G16" s="28" t="s">
        <v>236</v>
      </c>
      <c r="H16" s="31" t="s">
        <v>235</v>
      </c>
      <c r="I16" s="28">
        <v>18381899787</v>
      </c>
      <c r="J16" s="33" t="s">
        <v>231</v>
      </c>
      <c r="K16" s="37" t="s">
        <v>232</v>
      </c>
      <c r="L16" s="35"/>
      <c r="M16" s="27" t="s">
        <v>233</v>
      </c>
    </row>
    <row r="17" spans="1:13">
      <c r="A17" s="24" t="s">
        <v>30</v>
      </c>
      <c r="B17" s="24" t="s">
        <v>116</v>
      </c>
      <c r="C17" s="25"/>
      <c r="D17" s="26" t="s">
        <v>227</v>
      </c>
      <c r="E17" s="27" t="s">
        <v>159</v>
      </c>
      <c r="F17" s="28" t="s">
        <v>228</v>
      </c>
      <c r="G17" s="28" t="s">
        <v>237</v>
      </c>
      <c r="H17" s="31" t="s">
        <v>230</v>
      </c>
      <c r="I17" s="28">
        <v>15108211617</v>
      </c>
      <c r="J17" s="33" t="s">
        <v>231</v>
      </c>
      <c r="K17" s="37" t="s">
        <v>232</v>
      </c>
      <c r="L17" s="35"/>
      <c r="M17" s="27" t="s">
        <v>233</v>
      </c>
    </row>
    <row r="18" spans="1:13">
      <c r="A18" s="24" t="s">
        <v>33</v>
      </c>
      <c r="B18" s="24" t="s">
        <v>116</v>
      </c>
      <c r="C18" s="25"/>
      <c r="D18" s="26" t="s">
        <v>227</v>
      </c>
      <c r="E18" s="27" t="s">
        <v>69</v>
      </c>
      <c r="F18" s="28" t="s">
        <v>228</v>
      </c>
      <c r="G18" s="28" t="s">
        <v>238</v>
      </c>
      <c r="H18" s="31" t="s">
        <v>239</v>
      </c>
      <c r="I18" s="28">
        <v>18381904567</v>
      </c>
      <c r="J18" s="33" t="s">
        <v>231</v>
      </c>
      <c r="K18" s="37" t="s">
        <v>232</v>
      </c>
      <c r="L18" s="35"/>
      <c r="M18" s="27" t="s">
        <v>233</v>
      </c>
    </row>
    <row r="19" spans="1:13">
      <c r="A19" s="24" t="s">
        <v>28</v>
      </c>
      <c r="B19" s="24" t="s">
        <v>116</v>
      </c>
      <c r="C19" s="25"/>
      <c r="D19" s="26" t="s">
        <v>227</v>
      </c>
      <c r="E19" s="27" t="s">
        <v>240</v>
      </c>
      <c r="F19" s="28" t="s">
        <v>228</v>
      </c>
      <c r="G19" s="28" t="s">
        <v>241</v>
      </c>
      <c r="H19" s="31" t="s">
        <v>239</v>
      </c>
      <c r="I19" s="28">
        <v>18381904567</v>
      </c>
      <c r="J19" s="33" t="s">
        <v>231</v>
      </c>
      <c r="K19" s="37" t="s">
        <v>232</v>
      </c>
      <c r="L19" s="35"/>
      <c r="M19" s="27" t="s">
        <v>233</v>
      </c>
    </row>
    <row r="20" ht="12.95" customHeight="1" spans="1:13">
      <c r="A20" s="24" t="s">
        <v>18</v>
      </c>
      <c r="B20" s="24" t="s">
        <v>116</v>
      </c>
      <c r="C20" s="25"/>
      <c r="D20" s="26" t="s">
        <v>227</v>
      </c>
      <c r="E20" s="27" t="s">
        <v>56</v>
      </c>
      <c r="F20" s="28" t="s">
        <v>228</v>
      </c>
      <c r="G20" s="28" t="s">
        <v>242</v>
      </c>
      <c r="H20" s="31" t="s">
        <v>239</v>
      </c>
      <c r="I20" s="28">
        <v>18381904567</v>
      </c>
      <c r="J20" s="33" t="s">
        <v>231</v>
      </c>
      <c r="K20" s="37" t="s">
        <v>232</v>
      </c>
      <c r="L20" s="35"/>
      <c r="M20" s="27" t="s">
        <v>233</v>
      </c>
    </row>
    <row r="21" ht="12.95" customHeight="1" spans="1:13">
      <c r="A21" s="24" t="s">
        <v>65</v>
      </c>
      <c r="B21" s="24" t="s">
        <v>116</v>
      </c>
      <c r="C21" s="25"/>
      <c r="D21" s="26" t="s">
        <v>227</v>
      </c>
      <c r="E21" s="27" t="s">
        <v>243</v>
      </c>
      <c r="F21" s="28" t="s">
        <v>228</v>
      </c>
      <c r="G21" s="28" t="s">
        <v>244</v>
      </c>
      <c r="H21" s="31" t="s">
        <v>239</v>
      </c>
      <c r="I21" s="28">
        <v>18381904567</v>
      </c>
      <c r="J21" s="33" t="s">
        <v>231</v>
      </c>
      <c r="K21" s="37" t="s">
        <v>232</v>
      </c>
      <c r="L21" s="35"/>
      <c r="M21" s="27" t="s">
        <v>233</v>
      </c>
    </row>
    <row r="22" ht="12.95" customHeight="1" spans="1:13">
      <c r="A22" s="24" t="s">
        <v>52</v>
      </c>
      <c r="B22" s="24" t="s">
        <v>116</v>
      </c>
      <c r="C22" s="25"/>
      <c r="D22" s="26" t="s">
        <v>227</v>
      </c>
      <c r="E22" s="27" t="s">
        <v>245</v>
      </c>
      <c r="F22" s="28" t="s">
        <v>228</v>
      </c>
      <c r="G22" s="28" t="s">
        <v>246</v>
      </c>
      <c r="H22" s="31" t="s">
        <v>239</v>
      </c>
      <c r="I22" s="28">
        <v>18381904567</v>
      </c>
      <c r="J22" s="33" t="s">
        <v>231</v>
      </c>
      <c r="K22" s="37" t="s">
        <v>232</v>
      </c>
      <c r="L22" s="35"/>
      <c r="M22" s="27" t="s">
        <v>233</v>
      </c>
    </row>
    <row r="23" ht="12.95" customHeight="1" spans="1:13">
      <c r="A23" s="24"/>
      <c r="B23" s="24"/>
      <c r="C23" s="25"/>
      <c r="D23" s="26" t="s">
        <v>227</v>
      </c>
      <c r="E23" s="27" t="s">
        <v>112</v>
      </c>
      <c r="F23" s="28" t="s">
        <v>228</v>
      </c>
      <c r="G23" s="28" t="s">
        <v>247</v>
      </c>
      <c r="H23" s="31" t="s">
        <v>239</v>
      </c>
      <c r="I23" s="28">
        <v>18381904567</v>
      </c>
      <c r="J23" s="33" t="s">
        <v>231</v>
      </c>
      <c r="K23" s="37" t="s">
        <v>232</v>
      </c>
      <c r="L23" s="35"/>
      <c r="M23" s="27" t="s">
        <v>233</v>
      </c>
    </row>
    <row r="24" spans="1:13">
      <c r="A24" s="24" t="s">
        <v>111</v>
      </c>
      <c r="B24" s="24" t="s">
        <v>116</v>
      </c>
      <c r="C24" s="25"/>
      <c r="D24" s="26" t="s">
        <v>227</v>
      </c>
      <c r="E24" s="27" t="s">
        <v>147</v>
      </c>
      <c r="F24" s="28" t="s">
        <v>228</v>
      </c>
      <c r="G24" s="28" t="s">
        <v>248</v>
      </c>
      <c r="H24" s="31" t="s">
        <v>239</v>
      </c>
      <c r="I24" s="28">
        <v>18381904567</v>
      </c>
      <c r="J24" s="33" t="s">
        <v>231</v>
      </c>
      <c r="K24" s="37" t="s">
        <v>232</v>
      </c>
      <c r="L24" s="35"/>
      <c r="M24" s="27" t="s">
        <v>233</v>
      </c>
    </row>
    <row r="25" spans="1:13">
      <c r="A25" s="24" t="s">
        <v>76</v>
      </c>
      <c r="B25" s="24" t="s">
        <v>116</v>
      </c>
      <c r="C25" s="25"/>
      <c r="D25" s="26" t="s">
        <v>249</v>
      </c>
      <c r="E25" s="27" t="s">
        <v>249</v>
      </c>
      <c r="F25" s="28" t="s">
        <v>250</v>
      </c>
      <c r="G25" s="28" t="s">
        <v>251</v>
      </c>
      <c r="H25" s="28" t="s">
        <v>252</v>
      </c>
      <c r="I25" s="28">
        <v>15283947738</v>
      </c>
      <c r="J25" s="33" t="s">
        <v>253</v>
      </c>
      <c r="K25" s="37" t="s">
        <v>254</v>
      </c>
      <c r="L25" s="35"/>
      <c r="M25" s="27" t="s">
        <v>255</v>
      </c>
    </row>
    <row r="26" spans="1:13">
      <c r="A26" s="24" t="s">
        <v>90</v>
      </c>
      <c r="B26" s="24" t="s">
        <v>116</v>
      </c>
      <c r="C26" s="25"/>
      <c r="D26" s="26" t="s">
        <v>256</v>
      </c>
      <c r="E26" s="27" t="s">
        <v>31</v>
      </c>
      <c r="F26" s="28" t="s">
        <v>228</v>
      </c>
      <c r="G26" s="28" t="s">
        <v>257</v>
      </c>
      <c r="H26" s="28" t="s">
        <v>258</v>
      </c>
      <c r="I26" s="28">
        <v>15692885305</v>
      </c>
      <c r="J26" s="33" t="s">
        <v>38</v>
      </c>
      <c r="K26" s="37" t="s">
        <v>259</v>
      </c>
      <c r="L26" s="35"/>
      <c r="M26" s="27" t="s">
        <v>260</v>
      </c>
    </row>
    <row r="27" spans="1:13">
      <c r="A27" s="24" t="s">
        <v>130</v>
      </c>
      <c r="B27" s="24" t="s">
        <v>116</v>
      </c>
      <c r="C27" s="25"/>
      <c r="D27" s="32" t="s">
        <v>261</v>
      </c>
      <c r="E27" s="27" t="s">
        <v>106</v>
      </c>
      <c r="F27" s="28" t="s">
        <v>262</v>
      </c>
      <c r="G27" s="28" t="s">
        <v>122</v>
      </c>
      <c r="H27" s="28" t="s">
        <v>123</v>
      </c>
      <c r="I27" s="28">
        <v>15228205853</v>
      </c>
      <c r="J27" s="33" t="s">
        <v>124</v>
      </c>
      <c r="K27" s="38" t="s">
        <v>121</v>
      </c>
      <c r="L27" s="35"/>
      <c r="M27" s="27" t="s">
        <v>263</v>
      </c>
    </row>
    <row r="28" spans="1:13">
      <c r="A28" s="24" t="s">
        <v>138</v>
      </c>
      <c r="B28" s="24" t="s">
        <v>116</v>
      </c>
      <c r="C28" s="25"/>
      <c r="D28" s="32" t="s">
        <v>261</v>
      </c>
      <c r="E28" s="27" t="s">
        <v>107</v>
      </c>
      <c r="F28" s="28" t="s">
        <v>262</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264</v>
      </c>
      <c r="K28" s="37" t="s">
        <v>121</v>
      </c>
      <c r="L28" s="35"/>
      <c r="M28" s="27" t="s">
        <v>263</v>
      </c>
    </row>
    <row r="29" spans="1:13">
      <c r="A29" s="24" t="s">
        <v>133</v>
      </c>
      <c r="B29" s="24" t="s">
        <v>116</v>
      </c>
      <c r="C29" s="25"/>
      <c r="D29" s="32" t="s">
        <v>261</v>
      </c>
      <c r="E29" s="27" t="s">
        <v>155</v>
      </c>
      <c r="F29" s="28" t="s">
        <v>262</v>
      </c>
      <c r="G29" s="28" t="str">
        <f>"("&amp;E29&amp;")"&amp;"宜宾市高县月江镇三转湾(308亩平场项目)"</f>
        <v>(五冶钢构宜宾高县月江镇建设项目-308亩平场项目)宜宾市高县月江镇三转湾(308亩平场项目)</v>
      </c>
      <c r="H29" s="28" t="s">
        <v>123</v>
      </c>
      <c r="I29" s="28">
        <v>15228205853</v>
      </c>
      <c r="J29" s="33" t="s">
        <v>264</v>
      </c>
      <c r="K29" s="37" t="s">
        <v>121</v>
      </c>
      <c r="L29" s="35"/>
      <c r="M29" s="27" t="s">
        <v>263</v>
      </c>
    </row>
    <row r="30" spans="1:13">
      <c r="A30" s="24" t="s">
        <v>91</v>
      </c>
      <c r="B30" s="24" t="s">
        <v>116</v>
      </c>
      <c r="C30" s="25"/>
      <c r="D30" s="32" t="s">
        <v>261</v>
      </c>
      <c r="E30" s="27" t="s">
        <v>265</v>
      </c>
      <c r="F30" s="28" t="s">
        <v>262</v>
      </c>
      <c r="G30" s="28" t="str">
        <f>"("&amp;E30&amp;")"&amp;"四川省宜宾市南溪区罗龙街道远东电缆对面五冶项目部"</f>
        <v>(五冶钢构宜宾南溪区项目土建3标)四川省宜宾市南溪区罗龙街道远东电缆对面五冶项目部</v>
      </c>
      <c r="H30" s="28" t="s">
        <v>266</v>
      </c>
      <c r="I30" s="28">
        <v>17684338382</v>
      </c>
      <c r="J30" s="33" t="s">
        <v>264</v>
      </c>
      <c r="K30" s="37" t="s">
        <v>121</v>
      </c>
      <c r="L30" s="35"/>
      <c r="M30" s="27" t="s">
        <v>263</v>
      </c>
    </row>
    <row r="31" spans="1:13">
      <c r="A31" s="24" t="s">
        <v>77</v>
      </c>
      <c r="B31" s="24" t="s">
        <v>116</v>
      </c>
      <c r="C31" s="25"/>
      <c r="D31" s="26" t="s">
        <v>267</v>
      </c>
      <c r="E31" s="33" t="s">
        <v>17</v>
      </c>
      <c r="F31" s="28" t="s">
        <v>268</v>
      </c>
      <c r="G31" s="33" t="s">
        <v>269</v>
      </c>
      <c r="H31" s="28" t="s">
        <v>270</v>
      </c>
      <c r="I31" s="28">
        <v>13658059919</v>
      </c>
      <c r="J31" s="33" t="s">
        <v>271</v>
      </c>
      <c r="K31" s="38" t="s">
        <v>272</v>
      </c>
      <c r="L31" s="38" t="s">
        <v>273</v>
      </c>
      <c r="M31" s="27" t="s">
        <v>274</v>
      </c>
    </row>
    <row r="32" spans="1:13">
      <c r="A32" s="24" t="s">
        <v>86</v>
      </c>
      <c r="B32" s="24" t="s">
        <v>116</v>
      </c>
      <c r="C32" s="25"/>
      <c r="D32" s="26" t="s">
        <v>267</v>
      </c>
      <c r="E32" s="33" t="s">
        <v>39</v>
      </c>
      <c r="F32" s="28" t="s">
        <v>268</v>
      </c>
      <c r="G32" s="33" t="s">
        <v>275</v>
      </c>
      <c r="H32" s="28" t="s">
        <v>270</v>
      </c>
      <c r="I32" s="28">
        <v>13658059919</v>
      </c>
      <c r="J32" s="33" t="s">
        <v>271</v>
      </c>
      <c r="K32" s="37" t="s">
        <v>272</v>
      </c>
      <c r="L32" s="38" t="s">
        <v>273</v>
      </c>
      <c r="M32" s="27" t="s">
        <v>274</v>
      </c>
    </row>
    <row r="33" spans="1:13">
      <c r="A33" s="28"/>
      <c r="B33" s="28"/>
      <c r="C33" s="25"/>
      <c r="D33" s="26" t="s">
        <v>267</v>
      </c>
      <c r="E33" s="33" t="s">
        <v>43</v>
      </c>
      <c r="F33" s="28" t="s">
        <v>268</v>
      </c>
      <c r="G33" s="33" t="s">
        <v>276</v>
      </c>
      <c r="H33" s="28" t="s">
        <v>277</v>
      </c>
      <c r="I33" s="28">
        <v>15982487227</v>
      </c>
      <c r="J33" s="33" t="s">
        <v>271</v>
      </c>
      <c r="K33" s="37" t="s">
        <v>272</v>
      </c>
      <c r="L33" s="38" t="s">
        <v>273</v>
      </c>
      <c r="M33" s="27" t="s">
        <v>274</v>
      </c>
    </row>
    <row r="34" spans="1:13">
      <c r="A34" s="24" t="s">
        <v>66</v>
      </c>
      <c r="B34" s="24" t="s">
        <v>116</v>
      </c>
      <c r="C34" s="25"/>
      <c r="D34" s="26" t="s">
        <v>267</v>
      </c>
      <c r="E34" s="33" t="s">
        <v>104</v>
      </c>
      <c r="F34" s="28" t="s">
        <v>268</v>
      </c>
      <c r="G34" s="33" t="s">
        <v>278</v>
      </c>
      <c r="H34" s="28" t="s">
        <v>277</v>
      </c>
      <c r="I34" s="28">
        <v>15982487227</v>
      </c>
      <c r="J34" s="33" t="s">
        <v>271</v>
      </c>
      <c r="K34" s="37" t="s">
        <v>272</v>
      </c>
      <c r="L34" s="38" t="s">
        <v>273</v>
      </c>
      <c r="M34" s="27" t="s">
        <v>274</v>
      </c>
    </row>
    <row r="35" spans="1:13">
      <c r="A35" s="24" t="s">
        <v>82</v>
      </c>
      <c r="B35" s="24" t="s">
        <v>116</v>
      </c>
      <c r="C35" s="25"/>
      <c r="D35" s="26" t="s">
        <v>279</v>
      </c>
      <c r="E35" s="33" t="s">
        <v>280</v>
      </c>
      <c r="F35" s="28" t="s">
        <v>281</v>
      </c>
      <c r="G35" s="33" t="s">
        <v>282</v>
      </c>
      <c r="H35" s="28" t="s">
        <v>283</v>
      </c>
      <c r="I35" s="28">
        <v>17602827856</v>
      </c>
      <c r="J35" s="33" t="s">
        <v>284</v>
      </c>
      <c r="K35" s="38" t="s">
        <v>146</v>
      </c>
      <c r="L35" s="35"/>
      <c r="M35" s="27" t="s">
        <v>285</v>
      </c>
    </row>
    <row r="36" spans="1:13">
      <c r="A36" s="24" t="s">
        <v>45</v>
      </c>
      <c r="B36" s="24" t="s">
        <v>116</v>
      </c>
      <c r="C36" s="25"/>
      <c r="D36" s="26" t="s">
        <v>279</v>
      </c>
      <c r="E36" s="33" t="s">
        <v>286</v>
      </c>
      <c r="F36" s="28" t="s">
        <v>287</v>
      </c>
      <c r="G36" s="33" t="s">
        <v>288</v>
      </c>
      <c r="H36" s="28" t="s">
        <v>289</v>
      </c>
      <c r="I36" s="28">
        <v>15828538619</v>
      </c>
      <c r="J36" s="33" t="s">
        <v>290</v>
      </c>
      <c r="K36" s="38" t="s">
        <v>146</v>
      </c>
      <c r="L36" s="35"/>
      <c r="M36" s="27" t="s">
        <v>285</v>
      </c>
    </row>
    <row r="37" spans="1:13">
      <c r="A37" s="24" t="s">
        <v>21</v>
      </c>
      <c r="B37" s="24" t="s">
        <v>116</v>
      </c>
      <c r="C37" s="25"/>
      <c r="D37" s="26" t="s">
        <v>279</v>
      </c>
      <c r="E37" s="33" t="s">
        <v>78</v>
      </c>
      <c r="F37" s="28" t="s">
        <v>287</v>
      </c>
      <c r="G37" s="33" t="s">
        <v>291</v>
      </c>
      <c r="H37" s="28" t="s">
        <v>289</v>
      </c>
      <c r="I37" s="28">
        <v>15828538619</v>
      </c>
      <c r="J37" s="33" t="s">
        <v>292</v>
      </c>
      <c r="K37" s="38" t="s">
        <v>146</v>
      </c>
      <c r="L37" s="35"/>
      <c r="M37" s="27" t="s">
        <v>285</v>
      </c>
    </row>
    <row r="38" spans="1:13">
      <c r="A38" s="24" t="s">
        <v>58</v>
      </c>
      <c r="B38" s="24" t="s">
        <v>116</v>
      </c>
      <c r="C38" s="25"/>
      <c r="D38" s="26" t="s">
        <v>279</v>
      </c>
      <c r="E38" s="33" t="s">
        <v>54</v>
      </c>
      <c r="F38" s="28" t="s">
        <v>287</v>
      </c>
      <c r="G38" s="33" t="s">
        <v>293</v>
      </c>
      <c r="H38" s="28" t="s">
        <v>289</v>
      </c>
      <c r="I38" s="28">
        <v>15828538619</v>
      </c>
      <c r="J38" s="33" t="s">
        <v>290</v>
      </c>
      <c r="K38" s="38" t="s">
        <v>146</v>
      </c>
      <c r="L38" s="35"/>
      <c r="M38" s="27" t="s">
        <v>285</v>
      </c>
    </row>
    <row r="39" spans="1:13">
      <c r="A39" s="24" t="s">
        <v>46</v>
      </c>
      <c r="B39" s="24" t="s">
        <v>116</v>
      </c>
      <c r="C39" s="25"/>
      <c r="D39" s="26" t="s">
        <v>279</v>
      </c>
      <c r="E39" s="33" t="s">
        <v>29</v>
      </c>
      <c r="F39" s="28" t="s">
        <v>281</v>
      </c>
      <c r="G39" s="33" t="s">
        <v>294</v>
      </c>
      <c r="H39" s="28" t="s">
        <v>295</v>
      </c>
      <c r="I39" s="28">
        <v>13551450899</v>
      </c>
      <c r="J39" s="33" t="s">
        <v>292</v>
      </c>
      <c r="K39" s="38" t="s">
        <v>146</v>
      </c>
      <c r="L39" s="35"/>
      <c r="M39" s="27" t="s">
        <v>285</v>
      </c>
    </row>
    <row r="40" spans="1:13">
      <c r="A40" s="24" t="s">
        <v>22</v>
      </c>
      <c r="B40" s="24" t="s">
        <v>116</v>
      </c>
      <c r="C40" s="25"/>
      <c r="D40" s="26" t="s">
        <v>279</v>
      </c>
      <c r="E40" s="33" t="s">
        <v>25</v>
      </c>
      <c r="F40" s="28" t="s">
        <v>281</v>
      </c>
      <c r="G40" s="33" t="s">
        <v>296</v>
      </c>
      <c r="H40" s="28" t="s">
        <v>297</v>
      </c>
      <c r="I40" s="28">
        <v>18281865966</v>
      </c>
      <c r="J40" s="33" t="s">
        <v>298</v>
      </c>
      <c r="K40" s="38" t="s">
        <v>146</v>
      </c>
      <c r="L40" s="35"/>
      <c r="M40" s="27" t="s">
        <v>285</v>
      </c>
    </row>
    <row r="41" spans="1:13">
      <c r="A41" s="24" t="s">
        <v>299</v>
      </c>
      <c r="B41" s="24" t="s">
        <v>116</v>
      </c>
      <c r="C41" s="25"/>
      <c r="D41" s="26" t="s">
        <v>279</v>
      </c>
      <c r="E41" s="34" t="s">
        <v>63</v>
      </c>
      <c r="F41" s="28" t="s">
        <v>281</v>
      </c>
      <c r="G41" s="33" t="s">
        <v>300</v>
      </c>
      <c r="H41" s="28" t="s">
        <v>301</v>
      </c>
      <c r="I41" s="28">
        <v>18280895666</v>
      </c>
      <c r="J41" s="33" t="s">
        <v>302</v>
      </c>
      <c r="K41" s="38" t="s">
        <v>146</v>
      </c>
      <c r="L41" s="35"/>
      <c r="M41" s="27" t="s">
        <v>285</v>
      </c>
    </row>
    <row r="42" spans="1:13">
      <c r="A42" s="24" t="s">
        <v>303</v>
      </c>
      <c r="B42" s="24" t="s">
        <v>116</v>
      </c>
      <c r="C42" s="25"/>
      <c r="D42" s="26" t="s">
        <v>279</v>
      </c>
      <c r="E42" s="33" t="s">
        <v>304</v>
      </c>
      <c r="F42" s="28" t="s">
        <v>281</v>
      </c>
      <c r="G42" s="33" t="s">
        <v>305</v>
      </c>
      <c r="H42" s="28" t="s">
        <v>301</v>
      </c>
      <c r="I42" s="28">
        <v>18280895667</v>
      </c>
      <c r="J42" s="33" t="s">
        <v>302</v>
      </c>
      <c r="K42" s="38" t="s">
        <v>146</v>
      </c>
      <c r="L42" s="35"/>
      <c r="M42" s="27" t="s">
        <v>285</v>
      </c>
    </row>
    <row r="43" spans="1:13">
      <c r="A43" s="28"/>
      <c r="B43" s="28"/>
      <c r="C43" s="25"/>
      <c r="D43" s="26" t="s">
        <v>279</v>
      </c>
      <c r="E43" s="33" t="s">
        <v>306</v>
      </c>
      <c r="F43" s="28" t="s">
        <v>281</v>
      </c>
      <c r="G43" s="33" t="s">
        <v>307</v>
      </c>
      <c r="H43" s="28" t="s">
        <v>308</v>
      </c>
      <c r="I43" s="28">
        <v>18302894198</v>
      </c>
      <c r="J43" s="33" t="s">
        <v>302</v>
      </c>
      <c r="K43" s="38" t="s">
        <v>146</v>
      </c>
      <c r="L43" s="35"/>
      <c r="M43" s="27" t="s">
        <v>285</v>
      </c>
    </row>
    <row r="44" spans="1:13">
      <c r="A44" s="24" t="s">
        <v>309</v>
      </c>
      <c r="B44" s="24" t="s">
        <v>116</v>
      </c>
      <c r="C44" s="25"/>
      <c r="D44" s="26" t="s">
        <v>279</v>
      </c>
      <c r="E44" s="33" t="s">
        <v>310</v>
      </c>
      <c r="F44" s="28" t="s">
        <v>281</v>
      </c>
      <c r="G44" s="33" t="s">
        <v>311</v>
      </c>
      <c r="H44" s="28" t="s">
        <v>301</v>
      </c>
      <c r="I44" s="28">
        <v>18280895666</v>
      </c>
      <c r="J44" s="33" t="s">
        <v>302</v>
      </c>
      <c r="K44" s="38" t="s">
        <v>146</v>
      </c>
      <c r="L44" s="35"/>
      <c r="M44" s="27" t="s">
        <v>285</v>
      </c>
    </row>
    <row r="45" spans="1:13">
      <c r="A45" s="24" t="s">
        <v>140</v>
      </c>
      <c r="B45" s="24" t="s">
        <v>116</v>
      </c>
      <c r="D45" s="26" t="s">
        <v>279</v>
      </c>
      <c r="E45" s="33" t="s">
        <v>108</v>
      </c>
      <c r="F45" s="28" t="s">
        <v>281</v>
      </c>
      <c r="G45" s="33" t="s">
        <v>312</v>
      </c>
      <c r="H45" s="28" t="s">
        <v>301</v>
      </c>
      <c r="I45" s="28">
        <v>18280895666</v>
      </c>
      <c r="J45" s="33" t="s">
        <v>302</v>
      </c>
      <c r="K45" s="38" t="s">
        <v>146</v>
      </c>
      <c r="L45" s="38" t="s">
        <v>313</v>
      </c>
      <c r="M45" s="27" t="s">
        <v>285</v>
      </c>
    </row>
    <row r="46" spans="1:13">
      <c r="A46" s="24" t="s">
        <v>314</v>
      </c>
      <c r="B46" s="24" t="s">
        <v>116</v>
      </c>
      <c r="D46" s="26" t="s">
        <v>279</v>
      </c>
      <c r="E46" s="33" t="s">
        <v>315</v>
      </c>
      <c r="F46" s="28" t="s">
        <v>281</v>
      </c>
      <c r="G46" s="33" t="s">
        <v>316</v>
      </c>
      <c r="H46" s="28" t="s">
        <v>301</v>
      </c>
      <c r="I46" s="28">
        <v>18280895666</v>
      </c>
      <c r="J46" s="33" t="s">
        <v>302</v>
      </c>
      <c r="K46" s="38" t="s">
        <v>146</v>
      </c>
      <c r="L46" s="38" t="s">
        <v>317</v>
      </c>
      <c r="M46" s="27" t="s">
        <v>285</v>
      </c>
    </row>
    <row r="47" spans="1:13">
      <c r="A47" s="24" t="s">
        <v>318</v>
      </c>
      <c r="B47" s="24" t="s">
        <v>116</v>
      </c>
      <c r="D47" s="26" t="s">
        <v>279</v>
      </c>
      <c r="E47" s="33" t="s">
        <v>64</v>
      </c>
      <c r="F47" s="28" t="s">
        <v>281</v>
      </c>
      <c r="G47" s="33" t="s">
        <v>319</v>
      </c>
      <c r="H47" s="28" t="s">
        <v>320</v>
      </c>
      <c r="I47" s="28">
        <v>18302833536</v>
      </c>
      <c r="J47" s="33" t="s">
        <v>302</v>
      </c>
      <c r="K47" s="38" t="s">
        <v>146</v>
      </c>
      <c r="L47" s="35"/>
      <c r="M47" s="27" t="s">
        <v>285</v>
      </c>
    </row>
    <row r="48" spans="1:13">
      <c r="A48" s="24" t="s">
        <v>321</v>
      </c>
      <c r="B48" s="24" t="s">
        <v>116</v>
      </c>
      <c r="D48" s="26" t="s">
        <v>279</v>
      </c>
      <c r="E48" s="33" t="s">
        <v>74</v>
      </c>
      <c r="F48" s="28" t="s">
        <v>281</v>
      </c>
      <c r="G48" s="33" t="s">
        <v>322</v>
      </c>
      <c r="H48" s="28" t="s">
        <v>323</v>
      </c>
      <c r="I48" s="28">
        <v>18820030907</v>
      </c>
      <c r="J48" s="33" t="s">
        <v>324</v>
      </c>
      <c r="K48" s="38" t="s">
        <v>146</v>
      </c>
      <c r="L48" s="35"/>
      <c r="M48" s="27" t="s">
        <v>285</v>
      </c>
    </row>
    <row r="49" spans="1:13">
      <c r="A49" s="24" t="s">
        <v>141</v>
      </c>
      <c r="B49" s="24" t="s">
        <v>116</v>
      </c>
      <c r="D49" s="26" t="s">
        <v>279</v>
      </c>
      <c r="E49" s="33" t="s">
        <v>325</v>
      </c>
      <c r="F49" s="28" t="s">
        <v>281</v>
      </c>
      <c r="G49" s="33" t="s">
        <v>326</v>
      </c>
      <c r="H49" s="28" t="s">
        <v>323</v>
      </c>
      <c r="I49" s="28">
        <v>18820030907</v>
      </c>
      <c r="J49" s="33" t="s">
        <v>302</v>
      </c>
      <c r="K49" s="38" t="s">
        <v>146</v>
      </c>
      <c r="L49" s="35"/>
      <c r="M49" s="27" t="s">
        <v>285</v>
      </c>
    </row>
    <row r="50" spans="1:13">
      <c r="A50" s="24" t="s">
        <v>142</v>
      </c>
      <c r="B50" s="24" t="s">
        <v>116</v>
      </c>
      <c r="D50" s="26" t="s">
        <v>279</v>
      </c>
      <c r="E50" s="33" t="s">
        <v>79</v>
      </c>
      <c r="F50" s="28" t="s">
        <v>281</v>
      </c>
      <c r="G50" s="33" t="s">
        <v>327</v>
      </c>
      <c r="H50" s="28" t="s">
        <v>328</v>
      </c>
      <c r="I50" s="28">
        <v>13281725223</v>
      </c>
      <c r="J50" s="33" t="s">
        <v>302</v>
      </c>
      <c r="K50" s="38" t="s">
        <v>146</v>
      </c>
      <c r="L50" s="35"/>
      <c r="M50" s="27" t="s">
        <v>285</v>
      </c>
    </row>
    <row r="51" spans="1:13">
      <c r="A51" s="24" t="s">
        <v>329</v>
      </c>
      <c r="B51" s="24" t="s">
        <v>116</v>
      </c>
      <c r="D51" s="26" t="s">
        <v>279</v>
      </c>
      <c r="E51" s="33" t="s">
        <v>84</v>
      </c>
      <c r="F51" s="28" t="s">
        <v>287</v>
      </c>
      <c r="G51" s="33" t="s">
        <v>330</v>
      </c>
      <c r="H51" s="28" t="s">
        <v>331</v>
      </c>
      <c r="I51" s="28">
        <v>13527304849</v>
      </c>
      <c r="J51" s="33" t="s">
        <v>324</v>
      </c>
      <c r="K51" s="38" t="s">
        <v>146</v>
      </c>
      <c r="L51" s="35"/>
      <c r="M51" s="27" t="s">
        <v>285</v>
      </c>
    </row>
    <row r="52" spans="1:13">
      <c r="A52" s="24" t="s">
        <v>332</v>
      </c>
      <c r="B52" s="24" t="s">
        <v>116</v>
      </c>
      <c r="D52" s="26" t="s">
        <v>279</v>
      </c>
      <c r="E52" s="33" t="s">
        <v>70</v>
      </c>
      <c r="F52" s="28" t="s">
        <v>287</v>
      </c>
      <c r="G52" s="33" t="s">
        <v>333</v>
      </c>
      <c r="H52" s="28" t="s">
        <v>334</v>
      </c>
      <c r="I52" s="28">
        <v>13518257339</v>
      </c>
      <c r="J52" s="33" t="s">
        <v>335</v>
      </c>
      <c r="K52" s="38" t="s">
        <v>146</v>
      </c>
      <c r="L52" s="35"/>
      <c r="M52" s="27" t="s">
        <v>285</v>
      </c>
    </row>
    <row r="53" spans="4:13">
      <c r="D53" s="26" t="s">
        <v>279</v>
      </c>
      <c r="E53" s="33" t="s">
        <v>336</v>
      </c>
      <c r="F53" s="28" t="s">
        <v>287</v>
      </c>
      <c r="G53" s="33" t="s">
        <v>337</v>
      </c>
      <c r="H53" s="28" t="s">
        <v>338</v>
      </c>
      <c r="I53" s="28">
        <v>18398563998</v>
      </c>
      <c r="J53" s="33" t="s">
        <v>324</v>
      </c>
      <c r="K53" s="38" t="s">
        <v>146</v>
      </c>
      <c r="L53" s="35"/>
      <c r="M53" s="27" t="s">
        <v>285</v>
      </c>
    </row>
    <row r="54" spans="4:13">
      <c r="D54" s="26" t="s">
        <v>279</v>
      </c>
      <c r="E54" s="33" t="s">
        <v>339</v>
      </c>
      <c r="F54" s="28" t="s">
        <v>287</v>
      </c>
      <c r="G54" s="33" t="s">
        <v>340</v>
      </c>
      <c r="H54" s="28" t="s">
        <v>338</v>
      </c>
      <c r="I54" s="28">
        <v>18398563998</v>
      </c>
      <c r="J54" s="33" t="s">
        <v>324</v>
      </c>
      <c r="K54" s="38" t="s">
        <v>146</v>
      </c>
      <c r="L54" s="35"/>
      <c r="M54" s="27" t="s">
        <v>285</v>
      </c>
    </row>
    <row r="55" spans="4:13">
      <c r="D55" s="26" t="s">
        <v>279</v>
      </c>
      <c r="E55" s="33" t="s">
        <v>50</v>
      </c>
      <c r="F55" s="28" t="s">
        <v>287</v>
      </c>
      <c r="G55" s="33" t="s">
        <v>341</v>
      </c>
      <c r="H55" s="28" t="s">
        <v>338</v>
      </c>
      <c r="I55" s="28">
        <v>18398563998</v>
      </c>
      <c r="J55" s="33" t="s">
        <v>324</v>
      </c>
      <c r="K55" s="38" t="s">
        <v>146</v>
      </c>
      <c r="L55" s="35"/>
      <c r="M55" s="27" t="s">
        <v>285</v>
      </c>
    </row>
    <row r="56" spans="4:13">
      <c r="D56" s="26" t="s">
        <v>279</v>
      </c>
      <c r="E56" s="33" t="s">
        <v>120</v>
      </c>
      <c r="F56" s="28" t="s">
        <v>287</v>
      </c>
      <c r="G56" s="33" t="s">
        <v>342</v>
      </c>
      <c r="H56" s="28" t="s">
        <v>338</v>
      </c>
      <c r="I56" s="28">
        <v>18398563998</v>
      </c>
      <c r="J56" s="33" t="s">
        <v>302</v>
      </c>
      <c r="K56" s="38" t="s">
        <v>146</v>
      </c>
      <c r="L56" s="35"/>
      <c r="M56" s="27" t="s">
        <v>285</v>
      </c>
    </row>
    <row r="57" spans="4:13">
      <c r="D57" s="26" t="s">
        <v>279</v>
      </c>
      <c r="E57" s="33" t="s">
        <v>87</v>
      </c>
      <c r="F57" s="28" t="s">
        <v>287</v>
      </c>
      <c r="G57" s="33" t="s">
        <v>343</v>
      </c>
      <c r="H57" s="28" t="s">
        <v>344</v>
      </c>
      <c r="I57" s="28">
        <v>13518183653</v>
      </c>
      <c r="J57" s="33" t="s">
        <v>302</v>
      </c>
      <c r="K57" s="38" t="s">
        <v>146</v>
      </c>
      <c r="L57" s="35"/>
      <c r="M57" s="27" t="s">
        <v>285</v>
      </c>
    </row>
    <row r="58" spans="4:13">
      <c r="D58" s="26" t="s">
        <v>279</v>
      </c>
      <c r="E58" s="33" t="s">
        <v>345</v>
      </c>
      <c r="F58" s="28" t="s">
        <v>287</v>
      </c>
      <c r="G58" s="33" t="s">
        <v>346</v>
      </c>
      <c r="H58" s="28" t="s">
        <v>338</v>
      </c>
      <c r="I58" s="28">
        <v>18398563998</v>
      </c>
      <c r="J58" s="33" t="s">
        <v>324</v>
      </c>
      <c r="K58" s="38" t="s">
        <v>146</v>
      </c>
      <c r="L58" s="35"/>
      <c r="M58" s="27" t="s">
        <v>285</v>
      </c>
    </row>
    <row r="59" spans="4:13">
      <c r="D59" s="26" t="s">
        <v>279</v>
      </c>
      <c r="E59" s="33" t="s">
        <v>347</v>
      </c>
      <c r="F59" s="28" t="s">
        <v>287</v>
      </c>
      <c r="G59" s="33" t="s">
        <v>348</v>
      </c>
      <c r="H59" s="28" t="s">
        <v>338</v>
      </c>
      <c r="I59" s="28">
        <v>18398563998</v>
      </c>
      <c r="J59" s="33" t="s">
        <v>324</v>
      </c>
      <c r="K59" s="38" t="s">
        <v>146</v>
      </c>
      <c r="L59" s="35"/>
      <c r="M59" s="27" t="s">
        <v>285</v>
      </c>
    </row>
    <row r="60" spans="4:13">
      <c r="D60" s="26" t="s">
        <v>279</v>
      </c>
      <c r="E60" s="33" t="s">
        <v>75</v>
      </c>
      <c r="F60" s="28" t="s">
        <v>287</v>
      </c>
      <c r="G60" s="33" t="s">
        <v>349</v>
      </c>
      <c r="H60" s="28" t="s">
        <v>338</v>
      </c>
      <c r="I60" s="28">
        <v>18398563998</v>
      </c>
      <c r="J60" s="33" t="s">
        <v>324</v>
      </c>
      <c r="K60" s="38" t="s">
        <v>146</v>
      </c>
      <c r="L60" s="35"/>
      <c r="M60" s="27" t="s">
        <v>285</v>
      </c>
    </row>
    <row r="61" spans="4:13">
      <c r="D61" s="32" t="s">
        <v>350</v>
      </c>
      <c r="E61" s="33" t="s">
        <v>351</v>
      </c>
      <c r="F61" s="28" t="s">
        <v>352</v>
      </c>
      <c r="G61" s="33" t="str">
        <f t="shared" ref="G61:G105" si="0">"("&amp;E61&amp;")"&amp;"四川省南充市顺庆区搬罾街道学府大道二段"</f>
        <v>(五冶钢构医学科学产业园建设项目房建一部-一标)四川省南充市顺庆区搬罾街道学府大道二段</v>
      </c>
      <c r="H61" s="28" t="s">
        <v>353</v>
      </c>
      <c r="I61" s="28">
        <v>18141337338</v>
      </c>
      <c r="J61" s="33" t="s">
        <v>354</v>
      </c>
      <c r="K61" s="38" t="s">
        <v>355</v>
      </c>
      <c r="L61" s="35"/>
      <c r="M61" s="27" t="s">
        <v>356</v>
      </c>
    </row>
    <row r="62" spans="4:13">
      <c r="D62" s="32" t="s">
        <v>350</v>
      </c>
      <c r="E62" s="33" t="s">
        <v>357</v>
      </c>
      <c r="F62" s="28" t="s">
        <v>352</v>
      </c>
      <c r="G62" s="33" t="str">
        <f t="shared" si="0"/>
        <v>(五冶钢构医学科学产业园建设项目房建一部-一标（2-4）)四川省南充市顺庆区搬罾街道学府大道二段</v>
      </c>
      <c r="H62" s="28" t="s">
        <v>353</v>
      </c>
      <c r="I62" s="28">
        <v>18141337338</v>
      </c>
      <c r="J62" s="33" t="s">
        <v>354</v>
      </c>
      <c r="K62" s="38" t="s">
        <v>355</v>
      </c>
      <c r="L62" s="35"/>
      <c r="M62" s="27" t="s">
        <v>356</v>
      </c>
    </row>
    <row r="63" spans="4:13">
      <c r="D63" s="32" t="s">
        <v>350</v>
      </c>
      <c r="E63" s="33" t="s">
        <v>358</v>
      </c>
      <c r="F63" s="28" t="s">
        <v>352</v>
      </c>
      <c r="G63" s="33" t="str">
        <f t="shared" si="0"/>
        <v>(五冶钢构医学科学产业园建设项目房建一部-一标（2-5）)四川省南充市顺庆区搬罾街道学府大道二段</v>
      </c>
      <c r="H63" s="28" t="s">
        <v>353</v>
      </c>
      <c r="I63" s="28">
        <v>18141337338</v>
      </c>
      <c r="J63" s="33" t="s">
        <v>354</v>
      </c>
      <c r="K63" s="38" t="s">
        <v>355</v>
      </c>
      <c r="L63" s="35"/>
      <c r="M63" s="27" t="s">
        <v>356</v>
      </c>
    </row>
    <row r="64" spans="4:13">
      <c r="D64" s="32" t="s">
        <v>350</v>
      </c>
      <c r="E64" s="33" t="s">
        <v>98</v>
      </c>
      <c r="F64" s="28" t="s">
        <v>352</v>
      </c>
      <c r="G64" s="33" t="str">
        <f t="shared" si="0"/>
        <v>(五冶钢构医学科学产业园建设项目房建一部-一标（2-6）)四川省南充市顺庆区搬罾街道学府大道二段</v>
      </c>
      <c r="H64" s="28" t="s">
        <v>353</v>
      </c>
      <c r="I64" s="28">
        <v>18141337338</v>
      </c>
      <c r="J64" s="33" t="s">
        <v>354</v>
      </c>
      <c r="K64" s="38" t="s">
        <v>355</v>
      </c>
      <c r="L64" s="35"/>
      <c r="M64" s="27" t="s">
        <v>356</v>
      </c>
    </row>
    <row r="65" spans="4:13">
      <c r="D65" s="32" t="s">
        <v>350</v>
      </c>
      <c r="E65" s="33" t="s">
        <v>359</v>
      </c>
      <c r="F65" s="28" t="s">
        <v>352</v>
      </c>
      <c r="G65" s="33" t="str">
        <f t="shared" si="0"/>
        <v>(五冶钢构医学科学产业园建设项目房建一部-一标（2-7）)四川省南充市顺庆区搬罾街道学府大道二段</v>
      </c>
      <c r="H65" s="28" t="s">
        <v>353</v>
      </c>
      <c r="I65" s="28">
        <v>18141337338</v>
      </c>
      <c r="J65" s="33" t="s">
        <v>354</v>
      </c>
      <c r="K65" s="38" t="s">
        <v>355</v>
      </c>
      <c r="L65" s="35"/>
      <c r="M65" s="27" t="s">
        <v>356</v>
      </c>
    </row>
    <row r="66" spans="4:13">
      <c r="D66" s="32" t="s">
        <v>350</v>
      </c>
      <c r="E66" s="33" t="s">
        <v>360</v>
      </c>
      <c r="F66" s="28" t="s">
        <v>352</v>
      </c>
      <c r="G66" s="33" t="str">
        <f t="shared" si="0"/>
        <v>(五冶钢构医学科学产业园建设项目房建一部-二标（3-2）)四川省南充市顺庆区搬罾街道学府大道二段</v>
      </c>
      <c r="H66" s="28" t="s">
        <v>353</v>
      </c>
      <c r="I66" s="28">
        <v>18141337338</v>
      </c>
      <c r="J66" s="33" t="s">
        <v>354</v>
      </c>
      <c r="K66" s="38" t="s">
        <v>355</v>
      </c>
      <c r="L66" s="35"/>
      <c r="M66" s="27" t="s">
        <v>356</v>
      </c>
    </row>
    <row r="67" spans="4:13">
      <c r="D67" s="32" t="s">
        <v>350</v>
      </c>
      <c r="E67" s="33" t="s">
        <v>361</v>
      </c>
      <c r="F67" s="28" t="s">
        <v>352</v>
      </c>
      <c r="G67" s="33" t="str">
        <f t="shared" si="0"/>
        <v>(五冶钢构医学科学产业园建设项目房建一部-二标（3-3）)四川省南充市顺庆区搬罾街道学府大道二段</v>
      </c>
      <c r="H67" s="28" t="s">
        <v>353</v>
      </c>
      <c r="I67" s="28">
        <v>18141337338</v>
      </c>
      <c r="J67" s="33" t="s">
        <v>354</v>
      </c>
      <c r="K67" s="38" t="s">
        <v>355</v>
      </c>
      <c r="L67" s="35"/>
      <c r="M67" s="27" t="s">
        <v>356</v>
      </c>
    </row>
    <row r="68" spans="4:13">
      <c r="D68" s="32" t="s">
        <v>350</v>
      </c>
      <c r="E68" s="33" t="s">
        <v>362</v>
      </c>
      <c r="F68" s="28" t="s">
        <v>352</v>
      </c>
      <c r="G68" s="33" t="str">
        <f t="shared" si="0"/>
        <v>(五冶钢构医学科学产业园建设项目房建一部-三标（2-1）)四川省南充市顺庆区搬罾街道学府大道二段</v>
      </c>
      <c r="H68" s="28" t="s">
        <v>353</v>
      </c>
      <c r="I68" s="28">
        <v>18141337338</v>
      </c>
      <c r="J68" s="33" t="s">
        <v>354</v>
      </c>
      <c r="K68" s="38" t="s">
        <v>355</v>
      </c>
      <c r="L68" s="35"/>
      <c r="M68" s="27" t="s">
        <v>356</v>
      </c>
    </row>
    <row r="69" spans="4:13">
      <c r="D69" s="32" t="s">
        <v>350</v>
      </c>
      <c r="E69" s="33" t="s">
        <v>363</v>
      </c>
      <c r="F69" s="28" t="s">
        <v>352</v>
      </c>
      <c r="G69" s="33" t="str">
        <f t="shared" si="0"/>
        <v>(五冶钢构医学科学产业园建设项目房建一部-三标（2-2）)四川省南充市顺庆区搬罾街道学府大道二段</v>
      </c>
      <c r="H69" s="28" t="s">
        <v>353</v>
      </c>
      <c r="I69" s="28">
        <v>18141337338</v>
      </c>
      <c r="J69" s="33" t="s">
        <v>354</v>
      </c>
      <c r="K69" s="38" t="s">
        <v>355</v>
      </c>
      <c r="L69" s="35"/>
      <c r="M69" s="27" t="s">
        <v>356</v>
      </c>
    </row>
    <row r="70" spans="4:13">
      <c r="D70" s="32" t="s">
        <v>350</v>
      </c>
      <c r="E70" s="33" t="s">
        <v>364</v>
      </c>
      <c r="F70" s="28" t="s">
        <v>352</v>
      </c>
      <c r="G70" s="33" t="str">
        <f t="shared" si="0"/>
        <v>(五冶钢构医学科学产业园建设项目房建一部-三标（2-3）)四川省南充市顺庆区搬罾街道学府大道二段</v>
      </c>
      <c r="H70" s="28" t="s">
        <v>353</v>
      </c>
      <c r="I70" s="28">
        <v>18141337338</v>
      </c>
      <c r="J70" s="33" t="s">
        <v>354</v>
      </c>
      <c r="K70" s="38" t="s">
        <v>355</v>
      </c>
      <c r="L70" s="35"/>
      <c r="M70" s="27" t="s">
        <v>356</v>
      </c>
    </row>
    <row r="71" spans="4:13">
      <c r="D71" s="32" t="s">
        <v>350</v>
      </c>
      <c r="E71" s="33" t="s">
        <v>365</v>
      </c>
      <c r="F71" s="28" t="s">
        <v>352</v>
      </c>
      <c r="G71" s="33" t="str">
        <f t="shared" si="0"/>
        <v>(五冶钢构医学科学产业园建设项目房建一部-四标（3-4）)四川省南充市顺庆区搬罾街道学府大道二段</v>
      </c>
      <c r="H71" s="28" t="s">
        <v>353</v>
      </c>
      <c r="I71" s="28">
        <v>18141337338</v>
      </c>
      <c r="J71" s="33" t="s">
        <v>354</v>
      </c>
      <c r="K71" s="38" t="s">
        <v>355</v>
      </c>
      <c r="L71" s="35"/>
      <c r="M71" s="27" t="s">
        <v>356</v>
      </c>
    </row>
    <row r="72" spans="4:13">
      <c r="D72" s="32" t="s">
        <v>350</v>
      </c>
      <c r="E72" s="33" t="s">
        <v>366</v>
      </c>
      <c r="F72" s="28" t="s">
        <v>352</v>
      </c>
      <c r="G72" s="33" t="str">
        <f t="shared" si="0"/>
        <v>(五冶钢构医学科学产业园建设项目房建一部-四标（3-5）)四川省南充市顺庆区搬罾街道学府大道二段</v>
      </c>
      <c r="H72" s="28" t="s">
        <v>353</v>
      </c>
      <c r="I72" s="28">
        <v>18141337338</v>
      </c>
      <c r="J72" s="33" t="s">
        <v>354</v>
      </c>
      <c r="K72" s="38" t="s">
        <v>355</v>
      </c>
      <c r="L72" s="35"/>
      <c r="M72" s="27" t="s">
        <v>356</v>
      </c>
    </row>
    <row r="73" spans="4:13">
      <c r="D73" s="32" t="s">
        <v>350</v>
      </c>
      <c r="E73" s="33" t="s">
        <v>367</v>
      </c>
      <c r="F73" s="28" t="s">
        <v>352</v>
      </c>
      <c r="G73" s="33" t="str">
        <f t="shared" si="0"/>
        <v>(五冶钢构医学科学产业园建设项目房建一部-四标（3-6）)四川省南充市顺庆区搬罾街道学府大道二段</v>
      </c>
      <c r="H73" s="28" t="s">
        <v>353</v>
      </c>
      <c r="I73" s="28">
        <v>18141337338</v>
      </c>
      <c r="J73" s="33" t="s">
        <v>354</v>
      </c>
      <c r="K73" s="38" t="s">
        <v>355</v>
      </c>
      <c r="L73" s="35"/>
      <c r="M73" s="27" t="s">
        <v>356</v>
      </c>
    </row>
    <row r="74" spans="4:13">
      <c r="D74" s="32" t="s">
        <v>350</v>
      </c>
      <c r="E74" s="33" t="s">
        <v>151</v>
      </c>
      <c r="F74" s="28" t="s">
        <v>352</v>
      </c>
      <c r="G74" s="33" t="str">
        <f t="shared" si="0"/>
        <v>(五冶钢构医学科学产业园建设项目房建一部-四标（3-7）)四川省南充市顺庆区搬罾街道学府大道二段</v>
      </c>
      <c r="H74" s="28" t="s">
        <v>353</v>
      </c>
      <c r="I74" s="28">
        <v>18141337338</v>
      </c>
      <c r="J74" s="33" t="s">
        <v>354</v>
      </c>
      <c r="K74" s="38" t="s">
        <v>355</v>
      </c>
      <c r="L74" s="35"/>
      <c r="M74" s="27" t="s">
        <v>356</v>
      </c>
    </row>
    <row r="75" spans="4:13">
      <c r="D75" s="32" t="s">
        <v>350</v>
      </c>
      <c r="E75" s="33" t="s">
        <v>368</v>
      </c>
      <c r="F75" s="28" t="s">
        <v>352</v>
      </c>
      <c r="G75" s="33" t="str">
        <f t="shared" si="0"/>
        <v>(五冶钢构医学科学产业园建设项目房建一部-五标（校医院6-1）)四川省南充市顺庆区搬罾街道学府大道二段</v>
      </c>
      <c r="H75" s="28" t="s">
        <v>353</v>
      </c>
      <c r="I75" s="28">
        <v>18141337338</v>
      </c>
      <c r="J75" s="33" t="s">
        <v>354</v>
      </c>
      <c r="K75" s="38" t="s">
        <v>355</v>
      </c>
      <c r="L75" s="35"/>
      <c r="M75" s="27" t="s">
        <v>356</v>
      </c>
    </row>
    <row r="76" spans="4:13">
      <c r="D76" s="32" t="s">
        <v>350</v>
      </c>
      <c r="E76" s="33" t="s">
        <v>369</v>
      </c>
      <c r="F76" s="28" t="s">
        <v>352</v>
      </c>
      <c r="G76" s="33" t="str">
        <f t="shared" si="0"/>
        <v>(五冶钢构医学科学产业园建设项目房建一部-六标（3-1）)四川省南充市顺庆区搬罾街道学府大道二段</v>
      </c>
      <c r="H76" s="28" t="s">
        <v>353</v>
      </c>
      <c r="I76" s="28">
        <v>18141337338</v>
      </c>
      <c r="J76" s="33" t="s">
        <v>354</v>
      </c>
      <c r="K76" s="38" t="s">
        <v>355</v>
      </c>
      <c r="L76" s="35"/>
      <c r="M76" s="27" t="s">
        <v>356</v>
      </c>
    </row>
    <row r="77" spans="4:13">
      <c r="D77" s="32" t="s">
        <v>350</v>
      </c>
      <c r="E77" s="33" t="s">
        <v>370</v>
      </c>
      <c r="F77" s="28" t="s">
        <v>352</v>
      </c>
      <c r="G77" s="33" t="str">
        <f t="shared" si="0"/>
        <v>(五冶钢构医学科学产业园建设项目房建二部-一标（1-3）)四川省南充市顺庆区搬罾街道学府大道二段</v>
      </c>
      <c r="H77" s="28" t="s">
        <v>371</v>
      </c>
      <c r="I77" s="28">
        <v>19950525030</v>
      </c>
      <c r="J77" s="33" t="s">
        <v>354</v>
      </c>
      <c r="K77" s="38" t="s">
        <v>355</v>
      </c>
      <c r="L77" s="35"/>
      <c r="M77" s="27" t="s">
        <v>356</v>
      </c>
    </row>
    <row r="78" spans="4:13">
      <c r="D78" s="32" t="s">
        <v>350</v>
      </c>
      <c r="E78" s="33" t="s">
        <v>372</v>
      </c>
      <c r="F78" s="28" t="s">
        <v>352</v>
      </c>
      <c r="G78" s="33" t="str">
        <f t="shared" si="0"/>
        <v>(五冶钢构医学科学产业园建设项目房建二部-一标（1-4）)四川省南充市顺庆区搬罾街道学府大道二段</v>
      </c>
      <c r="H78" s="28" t="s">
        <v>371</v>
      </c>
      <c r="I78" s="28">
        <v>19950525030</v>
      </c>
      <c r="J78" s="33" t="s">
        <v>354</v>
      </c>
      <c r="K78" s="38" t="s">
        <v>355</v>
      </c>
      <c r="L78" s="35"/>
      <c r="M78" s="27" t="s">
        <v>356</v>
      </c>
    </row>
    <row r="79" spans="4:13">
      <c r="D79" s="32" t="s">
        <v>350</v>
      </c>
      <c r="E79" s="33" t="s">
        <v>373</v>
      </c>
      <c r="F79" s="28" t="s">
        <v>352</v>
      </c>
      <c r="G79" s="33" t="str">
        <f t="shared" si="0"/>
        <v>(五冶钢构医学科学产业园建设项目房建二部-一标（1-6）)四川省南充市顺庆区搬罾街道学府大道二段</v>
      </c>
      <c r="H79" s="28" t="s">
        <v>371</v>
      </c>
      <c r="I79" s="28">
        <v>19950525030</v>
      </c>
      <c r="J79" s="33" t="s">
        <v>354</v>
      </c>
      <c r="K79" s="38" t="s">
        <v>355</v>
      </c>
      <c r="L79" s="35"/>
      <c r="M79" s="27" t="s">
        <v>356</v>
      </c>
    </row>
    <row r="80" spans="4:13">
      <c r="D80" s="32" t="s">
        <v>350</v>
      </c>
      <c r="E80" s="33" t="s">
        <v>374</v>
      </c>
      <c r="F80" s="28" t="s">
        <v>352</v>
      </c>
      <c r="G80" s="33" t="str">
        <f t="shared" si="0"/>
        <v>(五冶钢构医学科学产业园建设项目房建二部-一标（1-7）)四川省南充市顺庆区搬罾街道学府大道二段</v>
      </c>
      <c r="H80" s="28" t="s">
        <v>371</v>
      </c>
      <c r="I80" s="28">
        <v>19950525030</v>
      </c>
      <c r="J80" s="33" t="s">
        <v>354</v>
      </c>
      <c r="K80" s="38" t="s">
        <v>355</v>
      </c>
      <c r="L80" s="35"/>
      <c r="M80" s="27" t="s">
        <v>356</v>
      </c>
    </row>
    <row r="81" spans="4:13">
      <c r="D81" s="32" t="s">
        <v>350</v>
      </c>
      <c r="E81" s="33" t="s">
        <v>375</v>
      </c>
      <c r="F81" s="28" t="s">
        <v>352</v>
      </c>
      <c r="G81" s="33" t="str">
        <f t="shared" si="0"/>
        <v>(五冶钢构医学科学产业园建设项目房建二部-二标（图情信息中心1-1）)四川省南充市顺庆区搬罾街道学府大道二段</v>
      </c>
      <c r="H81" s="28" t="s">
        <v>371</v>
      </c>
      <c r="I81" s="28">
        <v>19950525030</v>
      </c>
      <c r="J81" s="33" t="s">
        <v>354</v>
      </c>
      <c r="K81" s="38" t="s">
        <v>355</v>
      </c>
      <c r="L81" s="35"/>
      <c r="M81" s="27" t="s">
        <v>356</v>
      </c>
    </row>
    <row r="82" spans="4:13">
      <c r="D82" s="32" t="s">
        <v>350</v>
      </c>
      <c r="E82" s="33" t="s">
        <v>59</v>
      </c>
      <c r="F82" s="28" t="s">
        <v>352</v>
      </c>
      <c r="G82" s="33" t="str">
        <f t="shared" si="0"/>
        <v>(五冶钢构医学科学产业园建设项目房建二部-三标（1-2）)四川省南充市顺庆区搬罾街道学府大道二段</v>
      </c>
      <c r="H82" s="28" t="s">
        <v>371</v>
      </c>
      <c r="I82" s="28">
        <v>19950525030</v>
      </c>
      <c r="J82" s="33" t="s">
        <v>354</v>
      </c>
      <c r="K82" s="38" t="s">
        <v>355</v>
      </c>
      <c r="L82" s="35"/>
      <c r="M82" s="27" t="s">
        <v>356</v>
      </c>
    </row>
    <row r="83" spans="4:13">
      <c r="D83" s="32" t="s">
        <v>350</v>
      </c>
      <c r="E83" s="33" t="s">
        <v>71</v>
      </c>
      <c r="F83" s="28" t="s">
        <v>352</v>
      </c>
      <c r="G83" s="33" t="str">
        <f t="shared" si="0"/>
        <v>(五冶钢构医学科学产业园建设项目房建二部-三标（1-5）)四川省南充市顺庆区搬罾街道学府大道二段</v>
      </c>
      <c r="H83" s="28" t="s">
        <v>371</v>
      </c>
      <c r="I83" s="28">
        <v>19950525030</v>
      </c>
      <c r="J83" s="33" t="s">
        <v>354</v>
      </c>
      <c r="K83" s="38" t="s">
        <v>355</v>
      </c>
      <c r="L83" s="35"/>
      <c r="M83" s="27" t="s">
        <v>356</v>
      </c>
    </row>
    <row r="84" spans="4:13">
      <c r="D84" s="32" t="s">
        <v>350</v>
      </c>
      <c r="E84" s="33" t="s">
        <v>376</v>
      </c>
      <c r="F84" s="28" t="s">
        <v>352</v>
      </c>
      <c r="G84" s="33" t="str">
        <f t="shared" si="0"/>
        <v>(五冶钢构医学科学产业园建设项目房建二部-三标（5-1）)四川省南充市顺庆区搬罾街道学府大道二段</v>
      </c>
      <c r="H84" s="28" t="s">
        <v>371</v>
      </c>
      <c r="I84" s="28">
        <v>19950525030</v>
      </c>
      <c r="J84" s="33" t="s">
        <v>354</v>
      </c>
      <c r="K84" s="38" t="s">
        <v>355</v>
      </c>
      <c r="L84" s="35"/>
      <c r="M84" s="27" t="s">
        <v>356</v>
      </c>
    </row>
    <row r="85" spans="4:13">
      <c r="D85" s="32" t="s">
        <v>350</v>
      </c>
      <c r="E85" s="33" t="s">
        <v>377</v>
      </c>
      <c r="F85" s="28" t="s">
        <v>352</v>
      </c>
      <c r="G85" s="33" t="str">
        <f t="shared" si="0"/>
        <v>(五冶钢构医学科学产业园建设项目房建二部-三标（5-2）)四川省南充市顺庆区搬罾街道学府大道二段</v>
      </c>
      <c r="H85" s="28" t="s">
        <v>371</v>
      </c>
      <c r="I85" s="28">
        <v>19950525030</v>
      </c>
      <c r="J85" s="33" t="s">
        <v>354</v>
      </c>
      <c r="K85" s="38" t="s">
        <v>355</v>
      </c>
      <c r="L85" s="35"/>
      <c r="M85" s="27" t="s">
        <v>356</v>
      </c>
    </row>
    <row r="86" spans="4:13">
      <c r="D86" s="32" t="s">
        <v>350</v>
      </c>
      <c r="E86" s="33" t="s">
        <v>378</v>
      </c>
      <c r="F86" s="28" t="s">
        <v>352</v>
      </c>
      <c r="G86" s="33" t="str">
        <f t="shared" si="0"/>
        <v>(五冶钢构医学科学产业园建设项目房建二部-三标（5-3）)四川省南充市顺庆区搬罾街道学府大道二段</v>
      </c>
      <c r="H86" s="28" t="s">
        <v>371</v>
      </c>
      <c r="I86" s="28">
        <v>19950525030</v>
      </c>
      <c r="J86" s="33" t="s">
        <v>354</v>
      </c>
      <c r="K86" s="38" t="s">
        <v>355</v>
      </c>
      <c r="L86" s="35"/>
      <c r="M86" s="27" t="s">
        <v>356</v>
      </c>
    </row>
    <row r="87" spans="4:13">
      <c r="D87" s="32" t="s">
        <v>350</v>
      </c>
      <c r="E87" s="33" t="s">
        <v>88</v>
      </c>
      <c r="F87" s="28" t="s">
        <v>352</v>
      </c>
      <c r="G87" s="33" t="str">
        <f t="shared" si="0"/>
        <v>(五冶钢构医学科学产业园建设项目房建二部-四标（5-4）)四川省南充市顺庆区搬罾街道学府大道二段</v>
      </c>
      <c r="H87" s="28" t="s">
        <v>371</v>
      </c>
      <c r="I87" s="28">
        <v>19950525030</v>
      </c>
      <c r="J87" s="33" t="s">
        <v>354</v>
      </c>
      <c r="K87" s="38" t="s">
        <v>355</v>
      </c>
      <c r="L87" s="35"/>
      <c r="M87" s="27" t="s">
        <v>356</v>
      </c>
    </row>
    <row r="88" spans="4:13">
      <c r="D88" s="32" t="s">
        <v>350</v>
      </c>
      <c r="E88" s="33" t="s">
        <v>379</v>
      </c>
      <c r="F88" s="28" t="s">
        <v>352</v>
      </c>
      <c r="G88" s="33" t="str">
        <f t="shared" si="0"/>
        <v>(五冶钢构医学科学产业园建设项目房建二部-四标（5-5）)四川省南充市顺庆区搬罾街道学府大道二段</v>
      </c>
      <c r="H88" s="28" t="s">
        <v>371</v>
      </c>
      <c r="I88" s="28">
        <v>19950525030</v>
      </c>
      <c r="J88" s="33" t="s">
        <v>354</v>
      </c>
      <c r="K88" s="38" t="s">
        <v>355</v>
      </c>
      <c r="L88" s="35"/>
      <c r="M88" s="27" t="s">
        <v>356</v>
      </c>
    </row>
    <row r="89" spans="4:13">
      <c r="D89" s="32" t="s">
        <v>350</v>
      </c>
      <c r="E89" s="33" t="s">
        <v>113</v>
      </c>
      <c r="F89" s="28" t="s">
        <v>352</v>
      </c>
      <c r="G89" s="33" t="str">
        <f t="shared" si="0"/>
        <v>(五冶钢构医学科学产业园建设项目房建二部-排洪渠（五标）)四川省南充市顺庆区搬罾街道学府大道二段</v>
      </c>
      <c r="H89" s="28" t="s">
        <v>371</v>
      </c>
      <c r="I89" s="28">
        <v>19950525030</v>
      </c>
      <c r="J89" s="33" t="s">
        <v>354</v>
      </c>
      <c r="K89" s="38" t="s">
        <v>355</v>
      </c>
      <c r="L89" s="35"/>
      <c r="M89" s="27" t="s">
        <v>356</v>
      </c>
    </row>
    <row r="90" spans="4:13">
      <c r="D90" s="32" t="s">
        <v>350</v>
      </c>
      <c r="E90" s="33" t="s">
        <v>60</v>
      </c>
      <c r="F90" s="28" t="s">
        <v>352</v>
      </c>
      <c r="G90" s="33" t="str">
        <f t="shared" si="0"/>
        <v>(五冶钢构医学科学产业园建设项目房建二部-六标)四川省南充市顺庆区搬罾街道学府大道二段</v>
      </c>
      <c r="H90" s="28" t="s">
        <v>371</v>
      </c>
      <c r="I90" s="28">
        <v>19950525030</v>
      </c>
      <c r="J90" s="33" t="s">
        <v>354</v>
      </c>
      <c r="K90" s="38" t="s">
        <v>355</v>
      </c>
      <c r="L90" s="35"/>
      <c r="M90" s="27" t="s">
        <v>356</v>
      </c>
    </row>
    <row r="91" spans="4:13">
      <c r="D91" s="32" t="s">
        <v>350</v>
      </c>
      <c r="E91" s="33" t="s">
        <v>72</v>
      </c>
      <c r="F91" s="28" t="s">
        <v>352</v>
      </c>
      <c r="G91" s="33" t="str">
        <f t="shared" si="0"/>
        <v>(五冶钢构医学科学产业园建设项目房建二部-网羽馆（6-5）)四川省南充市顺庆区搬罾街道学府大道二段</v>
      </c>
      <c r="H91" s="28" t="s">
        <v>371</v>
      </c>
      <c r="I91" s="28">
        <v>19950525030</v>
      </c>
      <c r="J91" s="33" t="s">
        <v>354</v>
      </c>
      <c r="K91" s="38" t="s">
        <v>355</v>
      </c>
      <c r="L91" s="35"/>
      <c r="M91" s="27" t="s">
        <v>356</v>
      </c>
    </row>
    <row r="92" spans="4:13">
      <c r="D92" s="32" t="s">
        <v>350</v>
      </c>
      <c r="E92" s="33" t="s">
        <v>380</v>
      </c>
      <c r="F92" s="28" t="s">
        <v>352</v>
      </c>
      <c r="G92" s="33" t="str">
        <f t="shared" si="0"/>
        <v>(五冶钢构医学科学产业园建设项目房建三部-一标（4-1）)四川省南充市顺庆区搬罾街道学府大道二段</v>
      </c>
      <c r="H92" s="28" t="s">
        <v>381</v>
      </c>
      <c r="I92" s="28">
        <v>18349955455</v>
      </c>
      <c r="J92" s="33" t="s">
        <v>354</v>
      </c>
      <c r="K92" s="38" t="s">
        <v>355</v>
      </c>
      <c r="L92" s="35"/>
      <c r="M92" s="27" t="s">
        <v>356</v>
      </c>
    </row>
    <row r="93" spans="4:13">
      <c r="D93" s="32" t="s">
        <v>350</v>
      </c>
      <c r="E93" s="33" t="s">
        <v>382</v>
      </c>
      <c r="F93" s="28" t="s">
        <v>352</v>
      </c>
      <c r="G93" s="33" t="str">
        <f t="shared" si="0"/>
        <v>(五冶钢构医学科学产业园建设项目房建三部-一标（4-2）)四川省南充市顺庆区搬罾街道学府大道二段</v>
      </c>
      <c r="H93" s="28" t="s">
        <v>381</v>
      </c>
      <c r="I93" s="28">
        <v>18349955455</v>
      </c>
      <c r="J93" s="33" t="s">
        <v>354</v>
      </c>
      <c r="K93" s="38" t="s">
        <v>355</v>
      </c>
      <c r="L93" s="35"/>
      <c r="M93" s="27" t="s">
        <v>356</v>
      </c>
    </row>
    <row r="94" spans="4:13">
      <c r="D94" s="32" t="s">
        <v>350</v>
      </c>
      <c r="E94" s="33" t="s">
        <v>383</v>
      </c>
      <c r="F94" s="28" t="s">
        <v>352</v>
      </c>
      <c r="G94" s="33" t="str">
        <f t="shared" si="0"/>
        <v>(五冶钢构医学科学产业园建设项目房建三部-一标（4-3）)四川省南充市顺庆区搬罾街道学府大道二段</v>
      </c>
      <c r="H94" s="28" t="s">
        <v>381</v>
      </c>
      <c r="I94" s="28">
        <v>18349955455</v>
      </c>
      <c r="J94" s="33" t="s">
        <v>354</v>
      </c>
      <c r="K94" s="38" t="s">
        <v>355</v>
      </c>
      <c r="L94" s="35"/>
      <c r="M94" s="27" t="s">
        <v>356</v>
      </c>
    </row>
    <row r="95" spans="4:13">
      <c r="D95" s="32" t="s">
        <v>350</v>
      </c>
      <c r="E95" s="33" t="s">
        <v>384</v>
      </c>
      <c r="F95" s="28" t="s">
        <v>352</v>
      </c>
      <c r="G95" s="33" t="str">
        <f t="shared" si="0"/>
        <v>(五冶钢构医学科学产业园建设项目房建三部-一标（4-4）)四川省南充市顺庆区搬罾街道学府大道二段</v>
      </c>
      <c r="H95" s="28" t="s">
        <v>381</v>
      </c>
      <c r="I95" s="28">
        <v>18349955455</v>
      </c>
      <c r="J95" s="33" t="s">
        <v>354</v>
      </c>
      <c r="K95" s="38" t="s">
        <v>355</v>
      </c>
      <c r="L95" s="35"/>
      <c r="M95" s="27" t="s">
        <v>356</v>
      </c>
    </row>
    <row r="96" spans="4:13">
      <c r="D96" s="32" t="s">
        <v>350</v>
      </c>
      <c r="E96" s="33" t="s">
        <v>385</v>
      </c>
      <c r="F96" s="28" t="s">
        <v>352</v>
      </c>
      <c r="G96" s="33" t="str">
        <f t="shared" si="0"/>
        <v>(五冶钢构医学科学产业园建设项目房建三部-一标（4-5）)四川省南充市顺庆区搬罾街道学府大道二段</v>
      </c>
      <c r="H96" s="28" t="s">
        <v>381</v>
      </c>
      <c r="I96" s="28">
        <v>18349955455</v>
      </c>
      <c r="J96" s="33" t="s">
        <v>354</v>
      </c>
      <c r="K96" s="38" t="s">
        <v>355</v>
      </c>
      <c r="L96" s="35"/>
      <c r="M96" s="27" t="s">
        <v>356</v>
      </c>
    </row>
    <row r="97" spans="4:13">
      <c r="D97" s="32" t="s">
        <v>350</v>
      </c>
      <c r="E97" s="33" t="s">
        <v>386</v>
      </c>
      <c r="F97" s="28" t="s">
        <v>352</v>
      </c>
      <c r="G97" s="33" t="str">
        <f t="shared" si="0"/>
        <v>(五冶钢构医学科学产业园建设项目房建三部-一标（4-6）)四川省南充市顺庆区搬罾街道学府大道二段</v>
      </c>
      <c r="H97" s="28" t="s">
        <v>381</v>
      </c>
      <c r="I97" s="28">
        <v>18349955455</v>
      </c>
      <c r="J97" s="33" t="s">
        <v>354</v>
      </c>
      <c r="K97" s="38" t="s">
        <v>355</v>
      </c>
      <c r="L97" s="35"/>
      <c r="M97" s="27" t="s">
        <v>356</v>
      </c>
    </row>
    <row r="98" spans="4:13">
      <c r="D98" s="32" t="s">
        <v>350</v>
      </c>
      <c r="E98" s="33" t="s">
        <v>73</v>
      </c>
      <c r="F98" s="28" t="s">
        <v>352</v>
      </c>
      <c r="G98" s="33" t="str">
        <f t="shared" si="0"/>
        <v>(五冶钢构医学科学产业园建设项目房建三部-一标（7-1）)四川省南充市顺庆区搬罾街道学府大道二段</v>
      </c>
      <c r="H98" s="28" t="s">
        <v>381</v>
      </c>
      <c r="I98" s="28">
        <v>18349955455</v>
      </c>
      <c r="J98" s="33" t="s">
        <v>354</v>
      </c>
      <c r="K98" s="38" t="s">
        <v>355</v>
      </c>
      <c r="L98" s="35"/>
      <c r="M98" s="27" t="s">
        <v>356</v>
      </c>
    </row>
    <row r="99" spans="4:13">
      <c r="D99" s="32" t="s">
        <v>350</v>
      </c>
      <c r="E99" s="33" t="s">
        <v>20</v>
      </c>
      <c r="F99" s="28" t="s">
        <v>352</v>
      </c>
      <c r="G99" s="33" t="str">
        <f t="shared" si="0"/>
        <v>(五冶钢构医学科学产业园建设项目房建三部-一标（7-2）)四川省南充市顺庆区搬罾街道学府大道二段</v>
      </c>
      <c r="H99" s="28" t="s">
        <v>381</v>
      </c>
      <c r="I99" s="28">
        <v>18349955455</v>
      </c>
      <c r="J99" s="33" t="s">
        <v>354</v>
      </c>
      <c r="K99" s="38" t="s">
        <v>355</v>
      </c>
      <c r="L99" s="35"/>
      <c r="M99" s="27" t="s">
        <v>356</v>
      </c>
    </row>
    <row r="100" spans="4:13">
      <c r="D100" s="32" t="s">
        <v>350</v>
      </c>
      <c r="E100" s="33" t="s">
        <v>23</v>
      </c>
      <c r="F100" s="28" t="s">
        <v>352</v>
      </c>
      <c r="G100" s="33" t="str">
        <f t="shared" si="0"/>
        <v>(五冶钢构医学科学产业园建设项目房建三部-一标（7-3）)四川省南充市顺庆区搬罾街道学府大道二段</v>
      </c>
      <c r="H100" s="28" t="s">
        <v>381</v>
      </c>
      <c r="I100" s="28">
        <v>18349955455</v>
      </c>
      <c r="J100" s="33" t="s">
        <v>354</v>
      </c>
      <c r="K100" s="38" t="s">
        <v>355</v>
      </c>
      <c r="L100" s="35"/>
      <c r="M100" s="27" t="s">
        <v>356</v>
      </c>
    </row>
    <row r="101" spans="4:13">
      <c r="D101" s="32" t="s">
        <v>350</v>
      </c>
      <c r="E101" s="33" t="s">
        <v>24</v>
      </c>
      <c r="F101" s="28" t="s">
        <v>352</v>
      </c>
      <c r="G101" s="33" t="str">
        <f t="shared" si="0"/>
        <v>(五冶钢构医学科学产业园建设项目房建三部-一标（7-4）)四川省南充市顺庆区搬罾街道学府大道二段</v>
      </c>
      <c r="H101" s="28" t="s">
        <v>381</v>
      </c>
      <c r="I101" s="28">
        <v>18349955455</v>
      </c>
      <c r="J101" s="33" t="s">
        <v>354</v>
      </c>
      <c r="K101" s="38" t="s">
        <v>355</v>
      </c>
      <c r="L101" s="35"/>
      <c r="M101" s="27" t="s">
        <v>356</v>
      </c>
    </row>
    <row r="102" spans="4:13">
      <c r="D102" s="32" t="s">
        <v>350</v>
      </c>
      <c r="E102" s="27" t="s">
        <v>89</v>
      </c>
      <c r="F102" s="28" t="s">
        <v>352</v>
      </c>
      <c r="G102" s="33" t="str">
        <f t="shared" si="0"/>
        <v>(五冶钢构医学科学产业园建设项目房建三部-排洪渠)四川省南充市顺庆区搬罾街道学府大道二段</v>
      </c>
      <c r="H102" s="28" t="s">
        <v>381</v>
      </c>
      <c r="I102" s="28">
        <v>18349955455</v>
      </c>
      <c r="J102" s="33" t="s">
        <v>354</v>
      </c>
      <c r="K102" s="38" t="s">
        <v>355</v>
      </c>
      <c r="L102" s="35"/>
      <c r="M102" s="27" t="s">
        <v>356</v>
      </c>
    </row>
    <row r="103" spans="4:13">
      <c r="D103" s="32" t="s">
        <v>350</v>
      </c>
      <c r="E103" s="27" t="s">
        <v>127</v>
      </c>
      <c r="F103" s="28" t="s">
        <v>352</v>
      </c>
      <c r="G103" s="33" t="str">
        <f t="shared" si="0"/>
        <v>(五冶钢构医学科学产业园建设项目房建三部-管网总坪)四川省南充市顺庆区搬罾街道学府大道二段</v>
      </c>
      <c r="H103" s="28" t="s">
        <v>381</v>
      </c>
      <c r="I103" s="28">
        <v>18349955455</v>
      </c>
      <c r="J103" s="33" t="s">
        <v>354</v>
      </c>
      <c r="K103" s="38" t="s">
        <v>355</v>
      </c>
      <c r="L103" s="35"/>
      <c r="M103" s="27" t="s">
        <v>356</v>
      </c>
    </row>
    <row r="104" spans="4:13">
      <c r="D104" s="32" t="s">
        <v>350</v>
      </c>
      <c r="E104" s="27" t="s">
        <v>117</v>
      </c>
      <c r="F104" s="28" t="s">
        <v>352</v>
      </c>
      <c r="G104" s="33" t="str">
        <f t="shared" si="0"/>
        <v>(五冶钢构医学科学产业园建设项目房建三部-配套用房及围墙)四川省南充市顺庆区搬罾街道学府大道二段</v>
      </c>
      <c r="H104" s="28" t="s">
        <v>381</v>
      </c>
      <c r="I104" s="28">
        <v>18349955455</v>
      </c>
      <c r="J104" s="33" t="s">
        <v>354</v>
      </c>
      <c r="K104" s="38" t="s">
        <v>355</v>
      </c>
      <c r="L104" s="35"/>
      <c r="M104" s="27" t="s">
        <v>356</v>
      </c>
    </row>
    <row r="105" spans="4:13">
      <c r="D105" s="32" t="s">
        <v>350</v>
      </c>
      <c r="E105" s="27" t="s">
        <v>99</v>
      </c>
      <c r="F105" s="28" t="s">
        <v>352</v>
      </c>
      <c r="G105" s="33" t="str">
        <f t="shared" si="0"/>
        <v>(五冶钢构医学科学产业园建设项目房建连接线道路工程)四川省南充市顺庆区搬罾街道学府大道二段</v>
      </c>
      <c r="H105" s="28" t="s">
        <v>387</v>
      </c>
      <c r="I105" s="28">
        <v>13908143055</v>
      </c>
      <c r="J105" s="33" t="s">
        <v>354</v>
      </c>
      <c r="K105" s="38" t="s">
        <v>355</v>
      </c>
      <c r="L105" s="35"/>
      <c r="M105" s="27" t="s">
        <v>356</v>
      </c>
    </row>
    <row r="106" spans="4:13">
      <c r="D106" s="32" t="s">
        <v>388</v>
      </c>
      <c r="E106" s="27" t="s">
        <v>389</v>
      </c>
      <c r="F106" s="28" t="str">
        <f>F61</f>
        <v>攀成钢,威钢,昆钢,龙钢,德胜,成实,达钢,鞍钢,宝钢,酒钢,冷钢</v>
      </c>
      <c r="G106" s="33" t="str">
        <f>"("&amp;E106&amp;")"&amp;"广汉市汉州街道邓家院子"</f>
        <v>(德阳新欧鹏文教城牛津公馆一标)广汉市汉州街道邓家院子</v>
      </c>
      <c r="H106" s="28" t="s">
        <v>390</v>
      </c>
      <c r="I106" s="28">
        <v>17726331991</v>
      </c>
      <c r="J106" s="33" t="s">
        <v>391</v>
      </c>
      <c r="K106" s="38" t="s">
        <v>392</v>
      </c>
      <c r="L106" s="35"/>
      <c r="M106" s="27" t="s">
        <v>356</v>
      </c>
    </row>
    <row r="107" spans="4:13">
      <c r="D107" s="32" t="s">
        <v>388</v>
      </c>
      <c r="E107" s="27" t="s">
        <v>393</v>
      </c>
      <c r="F107" s="28" t="str">
        <f>F62</f>
        <v>攀成钢,威钢,昆钢,龙钢,德胜,成实,达钢,鞍钢,宝钢,酒钢,冷钢</v>
      </c>
      <c r="G107" s="33" t="str">
        <f>"("&amp;E107&amp;")"&amp;"广汉市汉州街道邓家院子"</f>
        <v>(德阳新鸥鹏文教城牛津公馆二标)广汉市汉州街道邓家院子</v>
      </c>
      <c r="H107" s="28" t="s">
        <v>390</v>
      </c>
      <c r="I107" s="28">
        <v>17726331991</v>
      </c>
      <c r="J107" s="33" t="s">
        <v>391</v>
      </c>
      <c r="K107" s="38" t="s">
        <v>392</v>
      </c>
      <c r="L107" s="35"/>
      <c r="M107" s="27" t="s">
        <v>356</v>
      </c>
    </row>
    <row r="108" spans="4:13">
      <c r="D108" s="32" t="s">
        <v>388</v>
      </c>
      <c r="E108" s="27" t="s">
        <v>394</v>
      </c>
      <c r="F108" s="28" t="str">
        <f>F63</f>
        <v>攀成钢,威钢,昆钢,龙钢,德胜,成实,达钢,鞍钢,宝钢,酒钢,冷钢</v>
      </c>
      <c r="G108" s="33" t="str">
        <f>"("&amp;E108&amp;")"&amp;"广汉市汉州街道张家大院子"</f>
        <v>(德阳新鸥鹏文教城巴川府)广汉市汉州街道张家大院子</v>
      </c>
      <c r="H108" s="28" t="s">
        <v>390</v>
      </c>
      <c r="I108" s="28">
        <v>17726331991</v>
      </c>
      <c r="J108" s="33" t="s">
        <v>391</v>
      </c>
      <c r="K108" s="38" t="s">
        <v>392</v>
      </c>
      <c r="L108" s="35"/>
      <c r="M108" s="27" t="s">
        <v>356</v>
      </c>
    </row>
    <row r="109" spans="4:13">
      <c r="D109" s="32" t="s">
        <v>388</v>
      </c>
      <c r="E109" s="27" t="s">
        <v>395</v>
      </c>
      <c r="F109" s="28" t="str">
        <f>F64</f>
        <v>攀成钢,威钢,昆钢,龙钢,德胜,成实,达钢,鞍钢,宝钢,酒钢,冷钢</v>
      </c>
      <c r="G109" s="33" t="str">
        <f>"("&amp;E109&amp;")"&amp;"广汉市汉州街道邓家院子"</f>
        <v>(德阳新鸥鹏文教城巴川印)广汉市汉州街道邓家院子</v>
      </c>
      <c r="H109" s="28" t="s">
        <v>390</v>
      </c>
      <c r="I109" s="28">
        <v>17726331991</v>
      </c>
      <c r="J109" s="33" t="s">
        <v>391</v>
      </c>
      <c r="K109" s="38" t="s">
        <v>392</v>
      </c>
      <c r="L109" s="35"/>
      <c r="M109" s="27" t="s">
        <v>356</v>
      </c>
    </row>
    <row r="110" spans="4:13">
      <c r="D110" s="32" t="s">
        <v>150</v>
      </c>
      <c r="E110" s="27" t="s">
        <v>150</v>
      </c>
      <c r="F110" s="28" t="s">
        <v>396</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397</v>
      </c>
      <c r="I110" s="31">
        <v>19130850820</v>
      </c>
      <c r="J110" s="33" t="s">
        <v>398</v>
      </c>
      <c r="K110" s="38" t="s">
        <v>399</v>
      </c>
      <c r="L110" s="35"/>
      <c r="M110" s="27" t="s">
        <v>400</v>
      </c>
    </row>
    <row r="111" spans="4:13">
      <c r="D111" s="32" t="s">
        <v>150</v>
      </c>
      <c r="E111" s="27" t="s">
        <v>150</v>
      </c>
      <c r="F111" s="28" t="s">
        <v>396</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401</v>
      </c>
      <c r="I111" s="31">
        <v>18208257412</v>
      </c>
      <c r="J111" s="33" t="s">
        <v>398</v>
      </c>
      <c r="K111" s="38" t="s">
        <v>399</v>
      </c>
      <c r="L111" s="35"/>
      <c r="M111" s="27" t="s">
        <v>400</v>
      </c>
    </row>
    <row r="112" spans="4:13">
      <c r="D112" s="40" t="s">
        <v>128</v>
      </c>
      <c r="E112" s="27" t="s">
        <v>132</v>
      </c>
      <c r="F112" s="28" t="s">
        <v>402</v>
      </c>
      <c r="G112" s="41" t="str">
        <f t="shared" ref="G112:G122" si="1">"("&amp;E112&amp;")"&amp;"宜宾市翠屏区宜宾汽车零部件配套产业基地(纬五路南)"</f>
        <v>(宜宾兴港三江新区长江工业园建设项目-9#厂房)宜宾市翠屏区宜宾汽车零部件配套产业基地(纬五路南)</v>
      </c>
      <c r="H112" s="28" t="s">
        <v>403</v>
      </c>
      <c r="I112" s="31">
        <v>15924731822</v>
      </c>
      <c r="J112" s="33" t="s">
        <v>398</v>
      </c>
      <c r="K112" s="38" t="s">
        <v>404</v>
      </c>
      <c r="L112" s="35"/>
      <c r="M112" s="27" t="s">
        <v>405</v>
      </c>
    </row>
    <row r="113" spans="4:13">
      <c r="D113" s="32" t="s">
        <v>128</v>
      </c>
      <c r="E113" s="27" t="s">
        <v>135</v>
      </c>
      <c r="F113" s="28" t="s">
        <v>402</v>
      </c>
      <c r="G113" s="41" t="str">
        <f t="shared" si="1"/>
        <v>(宜宾兴港三江新区长江工业园建设项目-M2-2#厂房)宜宾市翠屏区宜宾汽车零部件配套产业基地(纬五路南)</v>
      </c>
      <c r="H113" s="28" t="s">
        <v>406</v>
      </c>
      <c r="I113" s="31">
        <v>17713876279</v>
      </c>
      <c r="J113" s="33" t="s">
        <v>398</v>
      </c>
      <c r="K113" s="38" t="s">
        <v>404</v>
      </c>
      <c r="L113" s="35"/>
      <c r="M113" s="27" t="s">
        <v>405</v>
      </c>
    </row>
    <row r="114" spans="4:13">
      <c r="D114" s="32" t="s">
        <v>128</v>
      </c>
      <c r="E114" s="27" t="s">
        <v>136</v>
      </c>
      <c r="F114" s="28" t="s">
        <v>402</v>
      </c>
      <c r="G114" s="41" t="str">
        <f t="shared" si="1"/>
        <v>(宜宾兴港三江新区长江工业园建设项目-M2-00-04桩)宜宾市翠屏区宜宾汽车零部件配套产业基地(纬五路南)</v>
      </c>
      <c r="H114" s="28" t="s">
        <v>406</v>
      </c>
      <c r="I114" s="31">
        <v>17713876279</v>
      </c>
      <c r="J114" s="33" t="s">
        <v>398</v>
      </c>
      <c r="K114" s="38" t="s">
        <v>404</v>
      </c>
      <c r="L114" s="35"/>
      <c r="M114" s="27" t="s">
        <v>405</v>
      </c>
    </row>
    <row r="115" spans="4:13">
      <c r="D115" s="32" t="s">
        <v>128</v>
      </c>
      <c r="E115" s="27" t="s">
        <v>407</v>
      </c>
      <c r="F115" s="28" t="s">
        <v>402</v>
      </c>
      <c r="G115" s="41" t="str">
        <f t="shared" si="1"/>
        <v>(宜宾兴港三江新区长江工业园建设项目-M2-3#厂房)宜宾市翠屏区宜宾汽车零部件配套产业基地(纬五路南)</v>
      </c>
      <c r="H115" s="28" t="s">
        <v>406</v>
      </c>
      <c r="I115" s="31">
        <v>17713876279</v>
      </c>
      <c r="J115" s="33" t="s">
        <v>398</v>
      </c>
      <c r="K115" s="38" t="s">
        <v>404</v>
      </c>
      <c r="L115" s="35"/>
      <c r="M115" s="27" t="s">
        <v>405</v>
      </c>
    </row>
    <row r="116" spans="4:13">
      <c r="D116" s="32" t="s">
        <v>128</v>
      </c>
      <c r="E116" s="27" t="s">
        <v>153</v>
      </c>
      <c r="F116" s="28" t="s">
        <v>402</v>
      </c>
      <c r="G116" s="41" t="str">
        <f t="shared" si="1"/>
        <v>(宜宾兴港三江新区长江工业园建设项目-M2-4#厂房)宜宾市翠屏区宜宾汽车零部件配套产业基地(纬五路南)</v>
      </c>
      <c r="H116" s="28" t="s">
        <v>406</v>
      </c>
      <c r="I116" s="31">
        <v>17713876279</v>
      </c>
      <c r="J116" s="33" t="s">
        <v>398</v>
      </c>
      <c r="K116" s="38" t="s">
        <v>404</v>
      </c>
      <c r="L116" s="35"/>
      <c r="M116" s="27" t="s">
        <v>405</v>
      </c>
    </row>
    <row r="117" spans="4:13">
      <c r="D117" s="32" t="s">
        <v>128</v>
      </c>
      <c r="E117" s="27" t="s">
        <v>154</v>
      </c>
      <c r="F117" s="28" t="s">
        <v>402</v>
      </c>
      <c r="G117" s="41" t="str">
        <f t="shared" si="1"/>
        <v>(宜宾兴港三江新区长江工业园建设项目-M2-5#厂房)宜宾市翠屏区宜宾汽车零部件配套产业基地(纬五路南)</v>
      </c>
      <c r="H117" s="28" t="s">
        <v>406</v>
      </c>
      <c r="I117" s="31">
        <v>17713876279</v>
      </c>
      <c r="J117" s="33" t="s">
        <v>398</v>
      </c>
      <c r="K117" s="38" t="s">
        <v>404</v>
      </c>
      <c r="L117" s="35"/>
      <c r="M117" s="27" t="s">
        <v>405</v>
      </c>
    </row>
    <row r="118" spans="4:13">
      <c r="D118" s="32" t="s">
        <v>128</v>
      </c>
      <c r="E118" s="27" t="s">
        <v>137</v>
      </c>
      <c r="F118" s="28" t="s">
        <v>402</v>
      </c>
      <c r="G118" s="41" t="str">
        <f t="shared" si="1"/>
        <v>(宜宾兴港三江新区长江工业园建设项目-M2-6#厂房)宜宾市翠屏区宜宾汽车零部件配套产业基地(纬五路南)</v>
      </c>
      <c r="H118" s="28" t="s">
        <v>406</v>
      </c>
      <c r="I118" s="31">
        <v>17713876279</v>
      </c>
      <c r="J118" s="33" t="s">
        <v>398</v>
      </c>
      <c r="K118" s="38" t="s">
        <v>404</v>
      </c>
      <c r="L118" s="35"/>
      <c r="M118" s="27" t="s">
        <v>405</v>
      </c>
    </row>
    <row r="119" spans="4:13">
      <c r="D119" s="32" t="s">
        <v>128</v>
      </c>
      <c r="E119" s="27" t="s">
        <v>139</v>
      </c>
      <c r="F119" s="28" t="s">
        <v>402</v>
      </c>
      <c r="G119" s="41" t="str">
        <f t="shared" si="1"/>
        <v>(宜宾兴港三江新区长江工业园建设项目-M2-7#厂房)宜宾市翠屏区宜宾汽车零部件配套产业基地(纬五路南)</v>
      </c>
      <c r="H119" s="28" t="s">
        <v>406</v>
      </c>
      <c r="I119" s="31">
        <v>17713876279</v>
      </c>
      <c r="J119" s="33" t="s">
        <v>398</v>
      </c>
      <c r="K119" s="38" t="s">
        <v>404</v>
      </c>
      <c r="L119" s="35"/>
      <c r="M119" s="27" t="s">
        <v>405</v>
      </c>
    </row>
    <row r="120" spans="4:13">
      <c r="D120" s="32" t="s">
        <v>128</v>
      </c>
      <c r="E120" s="27" t="s">
        <v>131</v>
      </c>
      <c r="F120" s="28" t="s">
        <v>402</v>
      </c>
      <c r="G120" s="41" t="str">
        <f t="shared" si="1"/>
        <v>(宜宾兴港三江新区长江工业园建设项目-11#厂房)宜宾市翠屏区宜宾汽车零部件配套产业基地(纬五路南)</v>
      </c>
      <c r="H120" s="28" t="s">
        <v>403</v>
      </c>
      <c r="I120" s="31">
        <v>15924731822</v>
      </c>
      <c r="J120" s="33" t="s">
        <v>398</v>
      </c>
      <c r="K120" s="38" t="s">
        <v>404</v>
      </c>
      <c r="L120" s="35"/>
      <c r="M120" s="27" t="s">
        <v>405</v>
      </c>
    </row>
    <row r="121" spans="4:13">
      <c r="D121" s="32" t="s">
        <v>128</v>
      </c>
      <c r="E121" s="27" t="s">
        <v>408</v>
      </c>
      <c r="F121" s="28" t="s">
        <v>402</v>
      </c>
      <c r="G121" s="41" t="str">
        <f t="shared" si="1"/>
        <v>(宜宾兴港三江新区长江工业园建设项目-3#8#9#承台)宜宾市翠屏区宜宾汽车零部件配套产业基地(纬五路南)</v>
      </c>
      <c r="H121" s="28" t="s">
        <v>403</v>
      </c>
      <c r="I121" s="31">
        <v>15924731822</v>
      </c>
      <c r="J121" s="33" t="s">
        <v>398</v>
      </c>
      <c r="K121" s="38" t="s">
        <v>404</v>
      </c>
      <c r="L121" s="42"/>
      <c r="M121" s="27" t="s">
        <v>405</v>
      </c>
    </row>
    <row r="122" spans="4:13">
      <c r="D122" s="32" t="s">
        <v>128</v>
      </c>
      <c r="E122" s="27" t="s">
        <v>148</v>
      </c>
      <c r="F122" s="28" t="s">
        <v>402</v>
      </c>
      <c r="G122" s="41" t="str">
        <f t="shared" si="1"/>
        <v>(宜宾兴港三江新区长江工业园建设项目-3#8#土建)宜宾市翠屏区宜宾汽车零部件配套产业基地(纬五路南)</v>
      </c>
      <c r="H122" s="28" t="s">
        <v>403</v>
      </c>
      <c r="I122" s="31">
        <v>15924731822</v>
      </c>
      <c r="J122" s="33" t="s">
        <v>398</v>
      </c>
      <c r="K122" s="38" t="s">
        <v>404</v>
      </c>
      <c r="L122" s="42"/>
      <c r="M122" s="27" t="s">
        <v>405</v>
      </c>
    </row>
    <row r="123" spans="4:13">
      <c r="D123" s="40" t="s">
        <v>409</v>
      </c>
      <c r="E123" s="27" t="s">
        <v>410</v>
      </c>
      <c r="F123" s="28" t="s">
        <v>411</v>
      </c>
      <c r="G123" s="41" t="str">
        <f>"("&amp;E123&amp;")"&amp;"龙泉驿区北川路双堰塘钓鱼东100米(北川路)"</f>
        <v>(五冶建设龙泉芙蓉花语项目-1,3地块)龙泉驿区北川路双堰塘钓鱼东100米(北川路)</v>
      </c>
      <c r="H123" s="28" t="s">
        <v>412</v>
      </c>
      <c r="I123" s="28">
        <v>15828110575</v>
      </c>
      <c r="J123" s="33" t="s">
        <v>413</v>
      </c>
      <c r="K123" s="43" t="s">
        <v>414</v>
      </c>
      <c r="L123" s="42"/>
      <c r="M123" s="27" t="s">
        <v>415</v>
      </c>
    </row>
    <row r="124" spans="4:13">
      <c r="D124" s="40" t="s">
        <v>409</v>
      </c>
      <c r="E124" s="27" t="s">
        <v>158</v>
      </c>
      <c r="F124" s="28" t="s">
        <v>411</v>
      </c>
      <c r="G124" s="41" t="str">
        <f>"("&amp;E124&amp;")"&amp;"龙泉驿区北川路双堰塘钓鱼东100米(北川路)"</f>
        <v>(五冶建设龙泉芙蓉花语项目-2地块)龙泉驿区北川路双堰塘钓鱼东100米(北川路)</v>
      </c>
      <c r="H124" s="28" t="s">
        <v>416</v>
      </c>
      <c r="I124" s="28">
        <v>15982002377</v>
      </c>
      <c r="J124" s="33" t="s">
        <v>413</v>
      </c>
      <c r="K124" s="43" t="s">
        <v>414</v>
      </c>
      <c r="L124" s="42"/>
      <c r="M124" s="27" t="s">
        <v>415</v>
      </c>
    </row>
    <row r="125" spans="4:13">
      <c r="D125" s="40" t="s">
        <v>417</v>
      </c>
      <c r="E125" s="27" t="s">
        <v>417</v>
      </c>
      <c r="F125" s="28" t="s">
        <v>418</v>
      </c>
      <c r="G125" s="41" t="str">
        <f>"("&amp;E125&amp;")"&amp;"四川省达州市达川区斌郎街道四川省达州市达川区洞洞湾256米"</f>
        <v>(武汉电气化局成达万高铁强电项目)四川省达州市达川区斌郎街道四川省达州市达川区洞洞湾256米</v>
      </c>
      <c r="H125" s="28" t="s">
        <v>419</v>
      </c>
      <c r="I125" s="28">
        <v>18228076992</v>
      </c>
      <c r="J125" s="39"/>
      <c r="K125" s="43"/>
      <c r="L125" s="42"/>
      <c r="M125" s="27"/>
    </row>
    <row r="126" s="14" customFormat="1" spans="1:13">
      <c r="A126" s="15"/>
      <c r="B126" s="15"/>
      <c r="C126" s="16"/>
      <c r="D126" s="32" t="s">
        <v>160</v>
      </c>
      <c r="E126" s="27" t="s">
        <v>160</v>
      </c>
      <c r="F126" s="28" t="s">
        <v>418</v>
      </c>
      <c r="G126" s="39" t="str">
        <f>"("&amp;E126&amp;")"&amp;"重庆市九龙坡区华祥支路与华祥路交叉口重庆建工重庆西站TOD项目部"</f>
        <v>(中铁三局集团西渝高铁康渝段站房四标工程)重庆市九龙坡区华祥支路与华祥路交叉口重庆建工重庆西站TOD项目部</v>
      </c>
      <c r="H126" s="28" t="s">
        <v>420</v>
      </c>
      <c r="I126" s="28">
        <v>18883488177</v>
      </c>
      <c r="J126" s="39" t="s">
        <v>421</v>
      </c>
      <c r="K126" s="43"/>
      <c r="L126" s="42"/>
      <c r="M126" s="27"/>
    </row>
    <row r="127" spans="4:4">
      <c r="D127" s="15"/>
    </row>
    <row r="128" spans="4:4">
      <c r="D128" s="15"/>
    </row>
    <row r="129" spans="4:4">
      <c r="D129" s="15"/>
    </row>
    <row r="130" spans="4:4">
      <c r="D130" s="15"/>
    </row>
    <row r="131" spans="4:4">
      <c r="D131" s="15"/>
    </row>
    <row r="132" spans="4:4">
      <c r="D132" s="15"/>
    </row>
    <row r="133" spans="4:4">
      <c r="D133" s="15"/>
    </row>
    <row r="134" spans="4:4">
      <c r="D134" s="15"/>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422</v>
      </c>
      <c r="B1" s="11" t="s">
        <v>423</v>
      </c>
      <c r="C1" s="11" t="s">
        <v>3</v>
      </c>
      <c r="D1" s="11" t="s">
        <v>4</v>
      </c>
    </row>
    <row r="2" spans="1:4">
      <c r="A2" s="12">
        <f ca="1" t="shared" ref="A2:A12" si="0">TODAY()</f>
        <v>45813</v>
      </c>
      <c r="B2" s="9" t="s">
        <v>424</v>
      </c>
      <c r="C2" s="9" t="str">
        <f>VLOOKUP(D2,辅助信息!A:B,2,FALSE)</f>
        <v>盘螺</v>
      </c>
      <c r="D2" s="9" t="s">
        <v>41</v>
      </c>
    </row>
    <row r="3" spans="1:4">
      <c r="A3" s="12">
        <f ca="1" t="shared" si="0"/>
        <v>45813</v>
      </c>
      <c r="B3" s="9" t="s">
        <v>424</v>
      </c>
      <c r="C3" s="9" t="str">
        <f>VLOOKUP(D3,辅助信息!A:B,2,FALSE)</f>
        <v>螺纹钢</v>
      </c>
      <c r="D3" s="9" t="s">
        <v>27</v>
      </c>
    </row>
    <row r="4" spans="1:4">
      <c r="A4" s="12">
        <f ca="1" t="shared" si="0"/>
        <v>45813</v>
      </c>
      <c r="B4" s="9" t="s">
        <v>424</v>
      </c>
      <c r="C4" s="9" t="str">
        <f>VLOOKUP(D4,辅助信息!A:B,2,FALSE)</f>
        <v>螺纹钢</v>
      </c>
      <c r="D4" s="9" t="s">
        <v>19</v>
      </c>
    </row>
    <row r="5" spans="1:4">
      <c r="A5" s="12">
        <f ca="1" t="shared" si="0"/>
        <v>45813</v>
      </c>
      <c r="B5" s="9" t="s">
        <v>424</v>
      </c>
      <c r="C5" s="9" t="str">
        <f>VLOOKUP(D5,辅助信息!A:B,2,FALSE)</f>
        <v>螺纹钢</v>
      </c>
      <c r="D5" s="9" t="s">
        <v>28</v>
      </c>
    </row>
    <row r="6" spans="1:4">
      <c r="A6" s="12">
        <f ca="1" t="shared" si="0"/>
        <v>45813</v>
      </c>
      <c r="B6" s="9" t="s">
        <v>424</v>
      </c>
      <c r="C6" s="9" t="str">
        <f>VLOOKUP(D6,辅助信息!A:B,2,FALSE)</f>
        <v>螺纹钢</v>
      </c>
      <c r="D6" s="9" t="s">
        <v>52</v>
      </c>
    </row>
    <row r="7" spans="1:4">
      <c r="A7" s="12">
        <f ca="1" t="shared" si="0"/>
        <v>45813</v>
      </c>
      <c r="B7" s="9" t="s">
        <v>424</v>
      </c>
      <c r="C7" s="9" t="str">
        <f>VLOOKUP(D7,辅助信息!A:B,2,FALSE)</f>
        <v>螺纹钢</v>
      </c>
      <c r="D7" s="9" t="s">
        <v>76</v>
      </c>
    </row>
    <row r="8" spans="1:4">
      <c r="A8" s="12">
        <f ca="1" t="shared" si="0"/>
        <v>45813</v>
      </c>
      <c r="B8" s="9" t="s">
        <v>424</v>
      </c>
      <c r="C8" s="9" t="str">
        <f>VLOOKUP(D8,辅助信息!A:B,2,FALSE)</f>
        <v>螺纹钢</v>
      </c>
      <c r="D8" s="9" t="s">
        <v>86</v>
      </c>
    </row>
    <row r="9" spans="1:4">
      <c r="A9" s="12">
        <f ca="1" t="shared" si="0"/>
        <v>45813</v>
      </c>
      <c r="B9" s="9" t="s">
        <v>424</v>
      </c>
      <c r="C9" s="9" t="str">
        <f>VLOOKUP(D9,辅助信息!A:B,2,FALSE)</f>
        <v>螺纹钢</v>
      </c>
      <c r="D9" s="9" t="s">
        <v>82</v>
      </c>
    </row>
    <row r="10" spans="1:4">
      <c r="A10" s="12">
        <f ca="1" t="shared" si="0"/>
        <v>45813</v>
      </c>
      <c r="B10" s="9" t="s">
        <v>424</v>
      </c>
      <c r="C10" s="9" t="str">
        <f>VLOOKUP(D10,辅助信息!A:B,2,FALSE)</f>
        <v>螺纹钢</v>
      </c>
      <c r="D10" s="9" t="s">
        <v>45</v>
      </c>
    </row>
    <row r="11" spans="1:4">
      <c r="A11" s="12">
        <f ca="1" t="shared" si="0"/>
        <v>45813</v>
      </c>
      <c r="B11" s="9" t="s">
        <v>424</v>
      </c>
      <c r="C11" s="9" t="str">
        <f>VLOOKUP(D11,辅助信息!A:B,2,FALSE)</f>
        <v>螺纹钢</v>
      </c>
      <c r="D11" s="9" t="s">
        <v>21</v>
      </c>
    </row>
    <row r="12" ht="18.95" customHeight="1" spans="1:1">
      <c r="A12" s="12">
        <f ca="1" t="shared" si="0"/>
        <v>45813</v>
      </c>
    </row>
    <row r="13" spans="1:4">
      <c r="A13" s="12">
        <f ca="1" t="shared" ref="A13:A26" si="1">TODAY()</f>
        <v>45813</v>
      </c>
      <c r="B13" s="13" t="s">
        <v>425</v>
      </c>
      <c r="C13" s="9" t="str">
        <f>VLOOKUP(D13,辅助信息!A:B,2,FALSE)</f>
        <v>螺纹钢</v>
      </c>
      <c r="D13" s="9" t="s">
        <v>133</v>
      </c>
    </row>
    <row r="14" spans="1:4">
      <c r="A14" s="12">
        <f ca="1" t="shared" si="1"/>
        <v>45813</v>
      </c>
      <c r="B14" s="13" t="s">
        <v>425</v>
      </c>
      <c r="C14" s="9" t="str">
        <f>VLOOKUP(D14,辅助信息!A:B,2,FALSE)</f>
        <v>螺纹钢</v>
      </c>
      <c r="D14" s="9" t="s">
        <v>91</v>
      </c>
    </row>
    <row r="15" spans="1:4">
      <c r="A15" s="12">
        <f ca="1" t="shared" si="1"/>
        <v>45813</v>
      </c>
      <c r="B15" s="13" t="s">
        <v>425</v>
      </c>
      <c r="C15" s="9" t="str">
        <f>VLOOKUP(D15,辅助信息!A:B,2,FALSE)</f>
        <v>螺纹钢</v>
      </c>
      <c r="D15" s="9" t="s">
        <v>77</v>
      </c>
    </row>
    <row r="16" spans="1:4">
      <c r="A16" s="12">
        <f ca="1" t="shared" si="1"/>
        <v>45813</v>
      </c>
      <c r="B16" s="13" t="s">
        <v>425</v>
      </c>
      <c r="C16" s="9" t="str">
        <f>VLOOKUP(D16,辅助信息!A:B,2,FALSE)</f>
        <v>螺纹钢</v>
      </c>
      <c r="D16" s="9" t="s">
        <v>86</v>
      </c>
    </row>
    <row r="17" spans="1:4">
      <c r="A17" s="12">
        <f ca="1" t="shared" si="1"/>
        <v>45813</v>
      </c>
      <c r="B17" s="13" t="s">
        <v>425</v>
      </c>
      <c r="C17" s="9" t="str">
        <f>VLOOKUP(D17,辅助信息!A:B,2,FALSE)</f>
        <v>螺纹钢</v>
      </c>
      <c r="D17" s="9" t="s">
        <v>66</v>
      </c>
    </row>
    <row r="18" spans="1:4">
      <c r="A18" s="12">
        <f ca="1" t="shared" si="1"/>
        <v>45813</v>
      </c>
      <c r="B18" s="13" t="s">
        <v>425</v>
      </c>
      <c r="C18" s="9" t="str">
        <f>VLOOKUP(D18,辅助信息!A:B,2,FALSE)</f>
        <v>螺纹钢</v>
      </c>
      <c r="D18" s="9" t="s">
        <v>82</v>
      </c>
    </row>
    <row r="19" spans="1:4">
      <c r="A19" s="12">
        <f ca="1" t="shared" si="1"/>
        <v>45813</v>
      </c>
      <c r="B19" s="13" t="s">
        <v>425</v>
      </c>
      <c r="C19" s="9" t="str">
        <f>VLOOKUP(D19,辅助信息!A:B,2,FALSE)</f>
        <v>螺纹钢</v>
      </c>
      <c r="D19" s="9" t="s">
        <v>45</v>
      </c>
    </row>
    <row r="20" spans="1:4">
      <c r="A20" s="12">
        <f ca="1" t="shared" si="1"/>
        <v>45813</v>
      </c>
      <c r="B20" s="13" t="s">
        <v>425</v>
      </c>
      <c r="C20" s="9" t="str">
        <f>VLOOKUP(D20,辅助信息!A:B,2,FALSE)</f>
        <v>螺纹钢</v>
      </c>
      <c r="D20" s="9" t="s">
        <v>21</v>
      </c>
    </row>
    <row r="21" spans="1:4">
      <c r="A21" s="12">
        <f ca="1" t="shared" si="1"/>
        <v>45813</v>
      </c>
      <c r="B21" s="13" t="s">
        <v>425</v>
      </c>
      <c r="C21" s="9" t="str">
        <f>VLOOKUP(D21,辅助信息!A:B,2,FALSE)</f>
        <v>螺纹钢</v>
      </c>
      <c r="D21" s="9" t="s">
        <v>58</v>
      </c>
    </row>
    <row r="22" spans="1:4">
      <c r="A22" s="12">
        <f ca="1" t="shared" si="1"/>
        <v>45813</v>
      </c>
      <c r="B22" s="13" t="s">
        <v>425</v>
      </c>
      <c r="C22" s="9" t="str">
        <f>VLOOKUP(D22,辅助信息!A:B,2,FALSE)</f>
        <v>螺纹钢</v>
      </c>
      <c r="D22" s="9" t="s">
        <v>46</v>
      </c>
    </row>
    <row r="23" spans="1:4">
      <c r="A23" s="12">
        <f ca="1" t="shared" si="1"/>
        <v>45813</v>
      </c>
      <c r="B23" s="13" t="s">
        <v>425</v>
      </c>
      <c r="C23" s="9" t="str">
        <f>VLOOKUP(D23,辅助信息!A:B,2,FALSE)</f>
        <v>螺纹钢</v>
      </c>
      <c r="D23" s="9" t="s">
        <v>22</v>
      </c>
    </row>
    <row r="24" spans="1:4">
      <c r="A24" s="12">
        <f ca="1" t="shared" si="1"/>
        <v>45813</v>
      </c>
      <c r="B24" s="13" t="s">
        <v>425</v>
      </c>
      <c r="C24" s="9" t="str">
        <f>VLOOKUP(D24,辅助信息!A:B,2,FALSE)</f>
        <v>螺纹钢</v>
      </c>
      <c r="D24" s="9" t="s">
        <v>299</v>
      </c>
    </row>
    <row r="25" spans="1:4">
      <c r="A25" s="12">
        <f ca="1" t="shared" si="1"/>
        <v>45813</v>
      </c>
      <c r="B25" s="13" t="s">
        <v>425</v>
      </c>
      <c r="C25" s="9" t="str">
        <f>VLOOKUP(D25,辅助信息!A:B,2,FALSE)</f>
        <v>螺纹钢</v>
      </c>
      <c r="D25" s="9" t="s">
        <v>303</v>
      </c>
    </row>
    <row r="26" spans="1:4">
      <c r="A26" s="12">
        <f ca="1" t="shared" si="1"/>
        <v>45813</v>
      </c>
      <c r="B26" s="9" t="s">
        <v>426</v>
      </c>
      <c r="C26" s="9" t="str">
        <f>VLOOKUP(D26,辅助信息!A:B,2,FALSE)</f>
        <v>盘螺</v>
      </c>
      <c r="D26" s="9" t="s">
        <v>49</v>
      </c>
    </row>
    <row r="27" spans="1:4">
      <c r="A27" s="12">
        <f ca="1" t="shared" ref="A27:A36" si="2">TODAY()</f>
        <v>45813</v>
      </c>
      <c r="B27" s="9" t="s">
        <v>426</v>
      </c>
      <c r="C27" s="9" t="str">
        <f>VLOOKUP(D27,辅助信息!A:B,2,FALSE)</f>
        <v>盘螺</v>
      </c>
      <c r="D27" s="9" t="s">
        <v>40</v>
      </c>
    </row>
    <row r="28" spans="1:4">
      <c r="A28" s="12">
        <f ca="1" t="shared" si="2"/>
        <v>45813</v>
      </c>
      <c r="B28" s="9" t="s">
        <v>426</v>
      </c>
      <c r="C28" s="9" t="str">
        <f>VLOOKUP(D28,辅助信息!A:B,2,FALSE)</f>
        <v>盘螺</v>
      </c>
      <c r="D28" s="9" t="s">
        <v>41</v>
      </c>
    </row>
    <row r="29" spans="1:4">
      <c r="A29" s="12">
        <f ca="1" t="shared" si="2"/>
        <v>45813</v>
      </c>
      <c r="B29" s="9" t="s">
        <v>426</v>
      </c>
      <c r="C29" s="9" t="str">
        <f>VLOOKUP(D29,辅助信息!A:B,2,FALSE)</f>
        <v>盘螺</v>
      </c>
      <c r="D29" s="9" t="s">
        <v>26</v>
      </c>
    </row>
    <row r="30" spans="1:4">
      <c r="A30" s="12">
        <f ca="1" t="shared" si="2"/>
        <v>45813</v>
      </c>
      <c r="B30" s="9" t="s">
        <v>426</v>
      </c>
      <c r="C30" s="9" t="str">
        <f>VLOOKUP(D30,辅助信息!A:B,2,FALSE)</f>
        <v>盘螺</v>
      </c>
      <c r="D30" s="9" t="s">
        <v>209</v>
      </c>
    </row>
    <row r="31" spans="1:4">
      <c r="A31" s="12">
        <f ca="1" t="shared" si="2"/>
        <v>45813</v>
      </c>
      <c r="B31" s="9" t="s">
        <v>426</v>
      </c>
      <c r="C31" s="9" t="str">
        <f>VLOOKUP(D31,辅助信息!A:B,2,FALSE)</f>
        <v>螺纹钢</v>
      </c>
      <c r="D31" s="9" t="s">
        <v>27</v>
      </c>
    </row>
    <row r="32" spans="1:4">
      <c r="A32" s="12">
        <f ca="1" t="shared" si="2"/>
        <v>45813</v>
      </c>
      <c r="B32" s="9" t="s">
        <v>426</v>
      </c>
      <c r="C32" s="9" t="str">
        <f>VLOOKUP(D32,辅助信息!A:B,2,FALSE)</f>
        <v>螺纹钢</v>
      </c>
      <c r="D32" s="9" t="s">
        <v>19</v>
      </c>
    </row>
    <row r="33" spans="1:4">
      <c r="A33" s="12">
        <f ca="1" t="shared" si="2"/>
        <v>45813</v>
      </c>
      <c r="B33" s="9" t="s">
        <v>426</v>
      </c>
      <c r="C33" s="9" t="str">
        <f>VLOOKUP(D33,辅助信息!A:B,2,FALSE)</f>
        <v>螺纹钢</v>
      </c>
      <c r="D33" s="9" t="s">
        <v>32</v>
      </c>
    </row>
    <row r="34" spans="1:4">
      <c r="A34" s="12">
        <f ca="1" t="shared" si="2"/>
        <v>45813</v>
      </c>
      <c r="B34" s="9" t="s">
        <v>426</v>
      </c>
      <c r="C34" s="9" t="str">
        <f>VLOOKUP(D34,辅助信息!A:B,2,FALSE)</f>
        <v>螺纹钢</v>
      </c>
      <c r="D34" s="9" t="s">
        <v>33</v>
      </c>
    </row>
    <row r="35" spans="1:4">
      <c r="A35" s="12">
        <f ca="1" t="shared" si="2"/>
        <v>45813</v>
      </c>
      <c r="B35" s="9" t="s">
        <v>426</v>
      </c>
      <c r="C35" s="9" t="str">
        <f>VLOOKUP(D35,辅助信息!A:B,2,FALSE)</f>
        <v>螺纹钢</v>
      </c>
      <c r="D35" s="9" t="s">
        <v>28</v>
      </c>
    </row>
    <row r="36" spans="1:4">
      <c r="A36" s="12">
        <f ca="1" t="shared" si="2"/>
        <v>45813</v>
      </c>
      <c r="B36" s="9" t="s">
        <v>426</v>
      </c>
      <c r="C36" s="9" t="str">
        <f>VLOOKUP(D36,辅助信息!A:B,2,FALSE)</f>
        <v>螺纹钢</v>
      </c>
      <c r="D36" s="9" t="s">
        <v>18</v>
      </c>
    </row>
    <row r="37" spans="1:4">
      <c r="A37" s="12">
        <f ca="1" t="shared" ref="A37:A46" si="3">TODAY()</f>
        <v>45813</v>
      </c>
      <c r="B37" s="9" t="s">
        <v>426</v>
      </c>
      <c r="C37" s="9" t="str">
        <f>VLOOKUP(D37,辅助信息!A:B,2,FALSE)</f>
        <v>螺纹钢</v>
      </c>
      <c r="D37" s="9" t="s">
        <v>65</v>
      </c>
    </row>
    <row r="38" spans="1:4">
      <c r="A38" s="12">
        <f ca="1" t="shared" si="3"/>
        <v>45813</v>
      </c>
      <c r="B38" s="9" t="s">
        <v>426</v>
      </c>
      <c r="C38" s="9" t="str">
        <f>VLOOKUP(D38,辅助信息!A:B,2,FALSE)</f>
        <v>螺纹钢</v>
      </c>
      <c r="D38" s="9" t="s">
        <v>52</v>
      </c>
    </row>
    <row r="39" spans="1:4">
      <c r="A39" s="12">
        <f ca="1" t="shared" si="3"/>
        <v>45813</v>
      </c>
      <c r="B39" s="9" t="s">
        <v>426</v>
      </c>
      <c r="C39" s="9" t="str">
        <f>VLOOKUP(D39,辅助信息!A:B,2,FALSE)</f>
        <v>螺纹钢</v>
      </c>
      <c r="D39" s="9" t="s">
        <v>111</v>
      </c>
    </row>
    <row r="40" spans="1:4">
      <c r="A40" s="12">
        <f ca="1" t="shared" si="3"/>
        <v>45813</v>
      </c>
      <c r="B40" s="9" t="s">
        <v>426</v>
      </c>
      <c r="C40" s="9" t="str">
        <f>VLOOKUP(D40,辅助信息!A:B,2,FALSE)</f>
        <v>螺纹钢</v>
      </c>
      <c r="D40" s="9" t="s">
        <v>76</v>
      </c>
    </row>
    <row r="41" spans="1:4">
      <c r="A41" s="12">
        <f ca="1" t="shared" si="3"/>
        <v>45813</v>
      </c>
      <c r="B41" s="9" t="s">
        <v>426</v>
      </c>
      <c r="C41" s="9" t="str">
        <f>VLOOKUP(D41,辅助信息!A:B,2,FALSE)</f>
        <v>螺纹钢</v>
      </c>
      <c r="D41" s="9" t="s">
        <v>90</v>
      </c>
    </row>
    <row r="42" spans="1:4">
      <c r="A42" s="12">
        <f ca="1" t="shared" si="3"/>
        <v>45813</v>
      </c>
      <c r="B42" s="9" t="s">
        <v>426</v>
      </c>
      <c r="C42" s="9" t="str">
        <f>VLOOKUP(D42,辅助信息!A:B,2,FALSE)</f>
        <v>螺纹钢</v>
      </c>
      <c r="D42" s="9" t="s">
        <v>130</v>
      </c>
    </row>
    <row r="43" spans="1:4">
      <c r="A43" s="12">
        <f ca="1" t="shared" si="3"/>
        <v>45813</v>
      </c>
      <c r="B43" s="9" t="s">
        <v>426</v>
      </c>
      <c r="C43" s="9" t="str">
        <f>VLOOKUP(D43,辅助信息!A:B,2,FALSE)</f>
        <v>螺纹钢</v>
      </c>
      <c r="D43" s="9" t="s">
        <v>133</v>
      </c>
    </row>
    <row r="44" spans="1:4">
      <c r="A44" s="12">
        <f ca="1" t="shared" si="3"/>
        <v>45813</v>
      </c>
      <c r="B44" s="9" t="s">
        <v>426</v>
      </c>
      <c r="C44" s="9" t="str">
        <f>VLOOKUP(D44,辅助信息!A:B,2,FALSE)</f>
        <v>螺纹钢</v>
      </c>
      <c r="D44" s="9" t="s">
        <v>91</v>
      </c>
    </row>
    <row r="45" spans="1:4">
      <c r="A45" s="12">
        <f ca="1" t="shared" si="3"/>
        <v>45813</v>
      </c>
      <c r="B45" s="9" t="s">
        <v>426</v>
      </c>
      <c r="C45" s="9" t="str">
        <f>VLOOKUP(D45,辅助信息!A:B,2,FALSE)</f>
        <v>螺纹钢</v>
      </c>
      <c r="D45" s="9" t="s">
        <v>77</v>
      </c>
    </row>
    <row r="46" spans="1:4">
      <c r="A46" s="12">
        <f ca="1" t="shared" si="3"/>
        <v>45813</v>
      </c>
      <c r="B46" s="9" t="s">
        <v>426</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599" sqref="G4599"/>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427</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428</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428</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428</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428</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428</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428</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428</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428</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428</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428</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428</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428</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428</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428</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428</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428</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428</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428</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428</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428</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428</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428</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428</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428</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hidden="1"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hidden="1"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hidden="1"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hidden="1"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hidden="1"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hidden="1"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hidden="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hidden="1"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hidden="1"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hidden="1"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hidden="1"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hidden="1"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hidden="1"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hidden="1"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hidden="1"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hidden="1"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hidden="1"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hidden="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hidden="1"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hidden="1"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hidden="1"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hidden="1"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hidden="1"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hidden="1"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hidden="1"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hidden="1"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润耀</v>
      </c>
      <c r="B3441" s="2" t="str">
        <f>'[1]2025年已发货'!B:B</f>
        <v>盘螺</v>
      </c>
      <c r="C3441" s="2" t="str">
        <f>'[1]2025年已发货'!C:C</f>
        <v>HRB400E Φ8</v>
      </c>
      <c r="D3441" s="2" t="str">
        <f>'[1]2025年已发货'!D:D</f>
        <v>吨</v>
      </c>
      <c r="E3441" s="2">
        <f>'[1]2025年已发货'!E:E</f>
        <v>2</v>
      </c>
      <c r="F3441" s="4">
        <f>'[1]2025年已发货'!F:F</f>
        <v>45803</v>
      </c>
      <c r="G3441" s="2" t="str">
        <f>'[1]2025年已发货'!G:G</f>
        <v>（华西简阳西城嘉苑）四川省成都市简阳市简城街道高屋村</v>
      </c>
      <c r="H3441" s="2" t="str">
        <f>'[1]2025年已发货'!H:H</f>
        <v>张瀚镭</v>
      </c>
      <c r="I3441" s="2">
        <f>'[1]2025年已发货'!I:I</f>
        <v>15884666220</v>
      </c>
      <c r="J3441" s="2" t="str">
        <f>_xlfn._xlws.FILTER(辅助信息!D:D,辅助信息!G:G=G3441)</f>
        <v>华西简阳西城嘉苑</v>
      </c>
    </row>
    <row r="3442" hidden="1" spans="1:10">
      <c r="A3442" s="2" t="str">
        <f>'[1]2025年已发货'!A:A</f>
        <v>润耀</v>
      </c>
      <c r="B3442" s="2" t="str">
        <f>'[1]2025年已发货'!B:B</f>
        <v>盘螺</v>
      </c>
      <c r="C3442" s="2" t="str">
        <f>'[1]2025年已发货'!C:C</f>
        <v>HRB400E Φ10</v>
      </c>
      <c r="D3442" s="2" t="str">
        <f>'[1]2025年已发货'!D:D</f>
        <v>吨</v>
      </c>
      <c r="E3442" s="2">
        <f>'[1]2025年已发货'!E:E</f>
        <v>20</v>
      </c>
      <c r="F3442" s="4">
        <f>'[1]2025年已发货'!F:F</f>
        <v>45803</v>
      </c>
      <c r="G3442" s="2" t="str">
        <f>'[1]2025年已发货'!G:G</f>
        <v>（华西简阳西城嘉苑）四川省成都市简阳市简城街道高屋村</v>
      </c>
      <c r="H3442" s="2" t="str">
        <f>'[1]2025年已发货'!H:H</f>
        <v>张瀚镭</v>
      </c>
      <c r="I3442" s="2">
        <f>'[1]2025年已发货'!I:I</f>
        <v>15884666220</v>
      </c>
      <c r="J3442" s="2" t="str">
        <f>_xlfn._xlws.FILTER(辅助信息!D:D,辅助信息!G:G=G3442)</f>
        <v>华西简阳西城嘉苑</v>
      </c>
    </row>
    <row r="3443" hidden="1" spans="1:10">
      <c r="A3443" s="2" t="str">
        <f>'[1]2025年已发货'!A:A</f>
        <v>润耀</v>
      </c>
      <c r="B3443" s="2" t="str">
        <f>'[1]2025年已发货'!B:B</f>
        <v>盘螺</v>
      </c>
      <c r="C3443" s="2" t="str">
        <f>'[1]2025年已发货'!C:C</f>
        <v>HRB400E Φ12</v>
      </c>
      <c r="D3443" s="2" t="str">
        <f>'[1]2025年已发货'!D:D</f>
        <v>吨</v>
      </c>
      <c r="E3443" s="2">
        <f>'[1]2025年已发货'!E:E</f>
        <v>6</v>
      </c>
      <c r="F3443" s="4">
        <f>'[1]2025年已发货'!F:F</f>
        <v>45803</v>
      </c>
      <c r="G3443" s="2" t="str">
        <f>'[1]2025年已发货'!G:G</f>
        <v>（华西简阳西城嘉苑）四川省成都市简阳市简城街道高屋村</v>
      </c>
      <c r="H3443" s="2" t="str">
        <f>'[1]2025年已发货'!H:H</f>
        <v>张瀚镭</v>
      </c>
      <c r="I3443" s="2">
        <f>'[1]2025年已发货'!I:I</f>
        <v>15884666220</v>
      </c>
      <c r="J3443" s="2" t="str">
        <f>_xlfn._xlws.FILTER(辅助信息!D:D,辅助信息!G:G=G3443)</f>
        <v>华西简阳西城嘉苑</v>
      </c>
    </row>
    <row r="3444" hidden="1" spans="1:10">
      <c r="A3444" s="2" t="str">
        <f>'[1]2025年已发货'!A:A</f>
        <v>润耀</v>
      </c>
      <c r="B3444" s="2" t="str">
        <f>'[1]2025年已发货'!B:B</f>
        <v>螺纹钢</v>
      </c>
      <c r="C3444" s="2" t="str">
        <f>'[1]2025年已发货'!C:C</f>
        <v>HRB400E Φ14 9m</v>
      </c>
      <c r="D3444" s="2" t="str">
        <f>'[1]2025年已发货'!D:D</f>
        <v>吨</v>
      </c>
      <c r="E3444" s="2">
        <f>'[1]2025年已发货'!E:E</f>
        <v>5</v>
      </c>
      <c r="F3444" s="4">
        <f>'[1]2025年已发货'!F:F</f>
        <v>45803</v>
      </c>
      <c r="G3444" s="2" t="str">
        <f>'[1]2025年已发货'!G:G</f>
        <v>（华西简阳西城嘉苑）四川省成都市简阳市简城街道高屋村</v>
      </c>
      <c r="H3444" s="2" t="str">
        <f>'[1]2025年已发货'!H:H</f>
        <v>张瀚镭</v>
      </c>
      <c r="I3444" s="2">
        <f>'[1]2025年已发货'!I:I</f>
        <v>15884666220</v>
      </c>
      <c r="J3444" s="2" t="str">
        <f>_xlfn._xlws.FILTER(辅助信息!D:D,辅助信息!G:G=G3444)</f>
        <v>华西简阳西城嘉苑</v>
      </c>
    </row>
    <row r="3445" hidden="1" spans="1:10">
      <c r="A3445" s="2" t="str">
        <f>'[1]2025年已发货'!A:A</f>
        <v>润耀</v>
      </c>
      <c r="B3445" s="2" t="str">
        <f>'[1]2025年已发货'!B:B</f>
        <v>螺纹钢</v>
      </c>
      <c r="C3445" s="2" t="str">
        <f>'[1]2025年已发货'!C:C</f>
        <v>HRB400E Φ16 9m</v>
      </c>
      <c r="D3445" s="2" t="str">
        <f>'[1]2025年已发货'!D:D</f>
        <v>吨</v>
      </c>
      <c r="E3445" s="2">
        <f>'[1]2025年已发货'!E:E</f>
        <v>5</v>
      </c>
      <c r="F3445" s="4">
        <f>'[1]2025年已发货'!F:F</f>
        <v>45803</v>
      </c>
      <c r="G3445" s="2" t="str">
        <f>'[1]2025年已发货'!G:G</f>
        <v>（华西简阳西城嘉苑）四川省成都市简阳市简城街道高屋村</v>
      </c>
      <c r="H3445" s="2" t="str">
        <f>'[1]2025年已发货'!H:H</f>
        <v>张瀚镭</v>
      </c>
      <c r="I3445" s="2">
        <f>'[1]2025年已发货'!I:I</f>
        <v>15884666220</v>
      </c>
      <c r="J3445" s="2" t="str">
        <f>_xlfn._xlws.FILTER(辅助信息!D:D,辅助信息!G:G=G3445)</f>
        <v>华西简阳西城嘉苑</v>
      </c>
    </row>
    <row r="3446" hidden="1" spans="1:10">
      <c r="A3446" s="2" t="str">
        <f>'[1]2025年已发货'!A:A</f>
        <v>润耀</v>
      </c>
      <c r="B3446" s="2" t="str">
        <f>'[1]2025年已发货'!B:B</f>
        <v>螺纹钢</v>
      </c>
      <c r="C3446" s="2" t="str">
        <f>'[1]2025年已发货'!C:C</f>
        <v>HRB400E Φ18 9m</v>
      </c>
      <c r="D3446" s="2" t="str">
        <f>'[1]2025年已发货'!D:D</f>
        <v>吨</v>
      </c>
      <c r="E3446" s="2">
        <f>'[1]2025年已发货'!E:E</f>
        <v>5</v>
      </c>
      <c r="F3446" s="4">
        <f>'[1]2025年已发货'!F:F</f>
        <v>45803</v>
      </c>
      <c r="G3446" s="2" t="str">
        <f>'[1]2025年已发货'!G:G</f>
        <v>（华西简阳西城嘉苑）四川省成都市简阳市简城街道高屋村</v>
      </c>
      <c r="H3446" s="2" t="str">
        <f>'[1]2025年已发货'!H:H</f>
        <v>张瀚镭</v>
      </c>
      <c r="I3446" s="2">
        <f>'[1]2025年已发货'!I:I</f>
        <v>15884666220</v>
      </c>
      <c r="J3446" s="2" t="str">
        <f>_xlfn._xlws.FILTER(辅助信息!D:D,辅助信息!G:G=G3446)</f>
        <v>华西简阳西城嘉苑</v>
      </c>
    </row>
    <row r="3447" hidden="1" spans="1:10">
      <c r="A3447" s="2" t="str">
        <f>'[1]2025年已发货'!A:A</f>
        <v>润耀</v>
      </c>
      <c r="B3447" s="2" t="str">
        <f>'[1]2025年已发货'!B:B</f>
        <v>螺纹钢</v>
      </c>
      <c r="C3447" s="2" t="str">
        <f>'[1]2025年已发货'!C:C</f>
        <v>HRB400E Φ20 9m</v>
      </c>
      <c r="D3447" s="2" t="str">
        <f>'[1]2025年已发货'!D:D</f>
        <v>吨</v>
      </c>
      <c r="E3447" s="2">
        <f>'[1]2025年已发货'!E:E</f>
        <v>2</v>
      </c>
      <c r="F3447" s="4">
        <f>'[1]2025年已发货'!F:F</f>
        <v>45803</v>
      </c>
      <c r="G3447" s="2" t="str">
        <f>'[1]2025年已发货'!G:G</f>
        <v>（华西简阳西城嘉苑）四川省成都市简阳市简城街道高屋村</v>
      </c>
      <c r="H3447" s="2" t="str">
        <f>'[1]2025年已发货'!H:H</f>
        <v>张瀚镭</v>
      </c>
      <c r="I3447" s="2">
        <f>'[1]2025年已发货'!I:I</f>
        <v>15884666220</v>
      </c>
      <c r="J3447" s="2" t="str">
        <f>_xlfn._xlws.FILTER(辅助信息!D:D,辅助信息!G:G=G3447)</f>
        <v>华西简阳西城嘉苑</v>
      </c>
    </row>
    <row r="3448" hidden="1" spans="1:10">
      <c r="A3448" s="2" t="str">
        <f>'[1]2025年已发货'!A:A</f>
        <v>润耀</v>
      </c>
      <c r="B3448" s="2" t="str">
        <f>'[1]2025年已发货'!B:B</f>
        <v>螺纹钢</v>
      </c>
      <c r="C3448" s="2" t="str">
        <f>'[1]2025年已发货'!C:C</f>
        <v>HRB500E Φ20</v>
      </c>
      <c r="D3448" s="2" t="str">
        <f>'[1]2025年已发货'!D:D</f>
        <v>吨</v>
      </c>
      <c r="E3448" s="2">
        <f>'[1]2025年已发货'!E:E</f>
        <v>2.5</v>
      </c>
      <c r="F3448" s="4">
        <f>'[1]2025年已发货'!F:F</f>
        <v>45803</v>
      </c>
      <c r="G3448" s="2" t="str">
        <f>'[1]2025年已发货'!G:G</f>
        <v>（华西简阳西城嘉苑）四川省成都市简阳市简城街道高屋村</v>
      </c>
      <c r="H3448" s="2" t="str">
        <f>'[1]2025年已发货'!H:H</f>
        <v>张瀚镭</v>
      </c>
      <c r="I3448" s="2">
        <f>'[1]2025年已发货'!I:I</f>
        <v>15884666220</v>
      </c>
      <c r="J3448" s="2" t="str">
        <f>_xlfn._xlws.FILTER(辅助信息!D:D,辅助信息!G:G=G3448)</f>
        <v>华西简阳西城嘉苑</v>
      </c>
    </row>
    <row r="3449" hidden="1" spans="1:10">
      <c r="A3449" s="2" t="str">
        <f>'[1]2025年已发货'!A:A</f>
        <v>润耀</v>
      </c>
      <c r="B3449" s="2" t="str">
        <f>'[1]2025年已发货'!B:B</f>
        <v>螺纹钢</v>
      </c>
      <c r="C3449" s="2" t="str">
        <f>'[1]2025年已发货'!C:C</f>
        <v>HRB500E Φ22</v>
      </c>
      <c r="D3449" s="2" t="str">
        <f>'[1]2025年已发货'!D:D</f>
        <v>吨</v>
      </c>
      <c r="E3449" s="2">
        <f>'[1]2025年已发货'!E:E</f>
        <v>2.5</v>
      </c>
      <c r="F3449" s="4">
        <f>'[1]2025年已发货'!F:F</f>
        <v>45803</v>
      </c>
      <c r="G3449" s="2" t="str">
        <f>'[1]2025年已发货'!G:G</f>
        <v>（华西简阳西城嘉苑）四川省成都市简阳市简城街道高屋村</v>
      </c>
      <c r="H3449" s="2" t="str">
        <f>'[1]2025年已发货'!H:H</f>
        <v>张瀚镭</v>
      </c>
      <c r="I3449" s="2">
        <f>'[1]2025年已发货'!I:I</f>
        <v>15884666220</v>
      </c>
      <c r="J3449" s="2" t="str">
        <f>_xlfn._xlws.FILTER(辅助信息!D:D,辅助信息!G:G=G3449)</f>
        <v>华西简阳西城嘉苑</v>
      </c>
    </row>
    <row r="3450" hidden="1" spans="1:10">
      <c r="A3450" s="2" t="str">
        <f>'[1]2025年已发货'!A:A</f>
        <v>润耀</v>
      </c>
      <c r="B3450" s="2" t="str">
        <f>'[1]2025年已发货'!B:B</f>
        <v>螺纹钢</v>
      </c>
      <c r="C3450" s="2" t="str">
        <f>'[1]2025年已发货'!C:C</f>
        <v>HRB500E Φ25</v>
      </c>
      <c r="D3450" s="2" t="str">
        <f>'[1]2025年已发货'!D:D</f>
        <v>吨</v>
      </c>
      <c r="E3450" s="2">
        <f>'[1]2025年已发货'!E:E</f>
        <v>15</v>
      </c>
      <c r="F3450" s="4">
        <f>'[1]2025年已发货'!F:F</f>
        <v>45803</v>
      </c>
      <c r="G3450" s="2" t="str">
        <f>'[1]2025年已发货'!G:G</f>
        <v>（华西简阳西城嘉苑）四川省成都市简阳市简城街道高屋村</v>
      </c>
      <c r="H3450" s="2" t="str">
        <f>'[1]2025年已发货'!H:H</f>
        <v>张瀚镭</v>
      </c>
      <c r="I3450" s="2">
        <f>'[1]2025年已发货'!I:I</f>
        <v>15884666220</v>
      </c>
      <c r="J3450" s="2" t="str">
        <f>_xlfn._xlws.FILTER(辅助信息!D:D,辅助信息!G:G=G3450)</f>
        <v>华西简阳西城嘉苑</v>
      </c>
    </row>
    <row r="3451" hidden="1" spans="1:10">
      <c r="A3451" s="2" t="str">
        <f>'[1]2025年已发货'!A:A</f>
        <v>湖北商贸</v>
      </c>
      <c r="B3451" s="2" t="str">
        <f>'[1]2025年已发货'!B:B</f>
        <v>盘螺</v>
      </c>
      <c r="C3451" s="2" t="str">
        <f>'[1]2025年已发货'!C:C</f>
        <v>HRB400E Φ12</v>
      </c>
      <c r="D3451" s="2" t="str">
        <f>'[1]2025年已发货'!D:D</f>
        <v>吨</v>
      </c>
      <c r="E3451" s="2">
        <f>'[1]2025年已发货'!E:E</f>
        <v>35</v>
      </c>
      <c r="F3451" s="4">
        <f>'[1]2025年已发货'!F:F</f>
        <v>45803</v>
      </c>
      <c r="G3451" s="2" t="str">
        <f>'[1]2025年已发货'!G:G</f>
        <v>（中铁广州局-资乐高速5标）四川省乐山市井研县希望大道116号</v>
      </c>
      <c r="H3451" s="2" t="str">
        <f>'[1]2025年已发货'!H:H</f>
        <v>廖俊杰</v>
      </c>
      <c r="I3451" s="2">
        <f>'[1]2025年已发货'!I:I</f>
        <v>15775100965</v>
      </c>
      <c r="J3451" s="2" vm="1" t="e">
        <f>_xlfn._xlws.FILTER(辅助信息!D:D,辅助信息!G:G=G3451)</f>
        <v>#VALUE!</v>
      </c>
    </row>
    <row r="3452" hidden="1" spans="1:10">
      <c r="A3452" s="2" t="str">
        <f>'[1]2025年已发货'!A:A</f>
        <v>湖北商贸</v>
      </c>
      <c r="B3452" s="2" t="str">
        <f>'[1]2025年已发货'!B:B</f>
        <v>螺纹钢</v>
      </c>
      <c r="C3452" s="2" t="str">
        <f>'[1]2025年已发货'!C:C</f>
        <v>HRB400E Φ16 12m</v>
      </c>
      <c r="D3452" s="2" t="str">
        <f>'[1]2025年已发货'!D:D</f>
        <v>吨</v>
      </c>
      <c r="E3452" s="2">
        <f>'[1]2025年已发货'!E:E</f>
        <v>35</v>
      </c>
      <c r="F3452" s="4">
        <f>'[1]2025年已发货'!F:F</f>
        <v>45803</v>
      </c>
      <c r="G3452" s="2" t="str">
        <f>'[1]2025年已发货'!G:G</f>
        <v>（中铁广州局-资乐高速5标）四川省乐山市井研县希望大道116号</v>
      </c>
      <c r="H3452" s="2" t="str">
        <f>'[1]2025年已发货'!H:H</f>
        <v>廖俊杰</v>
      </c>
      <c r="I3452" s="2">
        <f>'[1]2025年已发货'!I:I</f>
        <v>15775100965</v>
      </c>
      <c r="J3452" s="2" vm="1" t="e">
        <f>_xlfn._xlws.FILTER(辅助信息!D:D,辅助信息!G:G=G3452)</f>
        <v>#VALUE!</v>
      </c>
    </row>
    <row r="3453" hidden="1" spans="1:10">
      <c r="A3453" s="2" t="str">
        <f>'[1]2025年已发货'!A:A</f>
        <v>湖北商贸</v>
      </c>
      <c r="B3453" s="2" t="str">
        <f>'[1]2025年已发货'!B:B</f>
        <v>螺纹钢</v>
      </c>
      <c r="C3453" s="2" t="str">
        <f>'[1]2025年已发货'!C:C</f>
        <v>HRB400E Φ22 12m</v>
      </c>
      <c r="D3453" s="2" t="str">
        <f>'[1]2025年已发货'!D:D</f>
        <v>吨</v>
      </c>
      <c r="E3453" s="2">
        <f>'[1]2025年已发货'!E:E</f>
        <v>35</v>
      </c>
      <c r="F3453" s="4">
        <f>'[1]2025年已发货'!F:F</f>
        <v>45803</v>
      </c>
      <c r="G3453" s="2" t="str">
        <f>'[1]2025年已发货'!G:G</f>
        <v>（中铁广州局-资乐高速5标）四川省乐山市井研县希望大道116号</v>
      </c>
      <c r="H3453" s="2" t="str">
        <f>'[1]2025年已发货'!H:H</f>
        <v>廖俊杰</v>
      </c>
      <c r="I3453" s="2">
        <f>'[1]2025年已发货'!I:I</f>
        <v>15775100965</v>
      </c>
      <c r="J3453" s="2" vm="1" t="e">
        <f>_xlfn._xlws.FILTER(辅助信息!D:D,辅助信息!G:G=G3453)</f>
        <v>#VALUE!</v>
      </c>
    </row>
    <row r="3454" hidden="1" spans="1:10">
      <c r="A3454" s="2" t="str">
        <f>'[1]2025年已发货'!A:A</f>
        <v>湖北商贸</v>
      </c>
      <c r="B3454" s="2" t="str">
        <f>'[1]2025年已发货'!B:B</f>
        <v>螺纹钢</v>
      </c>
      <c r="C3454" s="2" t="str">
        <f>'[1]2025年已发货'!C:C</f>
        <v>HRB400E Φ25 12m</v>
      </c>
      <c r="D3454" s="2" t="str">
        <f>'[1]2025年已发货'!D:D</f>
        <v>吨</v>
      </c>
      <c r="E3454" s="2">
        <f>'[1]2025年已发货'!E:E</f>
        <v>35</v>
      </c>
      <c r="F3454" s="4">
        <f>'[1]2025年已发货'!F:F</f>
        <v>45803</v>
      </c>
      <c r="G3454" s="2" t="str">
        <f>'[1]2025年已发货'!G:G</f>
        <v>（中铁广州局-资乐高速5标）四川省乐山市井研县希望大道116号</v>
      </c>
      <c r="H3454" s="2" t="str">
        <f>'[1]2025年已发货'!H:H</f>
        <v>廖俊杰</v>
      </c>
      <c r="I3454" s="2">
        <f>'[1]2025年已发货'!I:I</f>
        <v>15775100965</v>
      </c>
      <c r="J3454" s="2" vm="1" t="e">
        <f>_xlfn._xlws.FILTER(辅助信息!D:D,辅助信息!G:G=G3454)</f>
        <v>#VALUE!</v>
      </c>
    </row>
    <row r="3455" hidden="1" spans="1:10">
      <c r="A3455" s="2" t="str">
        <f>'[1]2025年已发货'!A:A</f>
        <v>湖北商贸</v>
      </c>
      <c r="B3455" s="2" t="str">
        <f>'[1]2025年已发货'!B:B</f>
        <v>螺纹钢</v>
      </c>
      <c r="C3455" s="2" t="str">
        <f>'[1]2025年已发货'!C:C</f>
        <v>HRB400E Φ28 12m</v>
      </c>
      <c r="D3455" s="2" t="str">
        <f>'[1]2025年已发货'!D:D</f>
        <v>吨</v>
      </c>
      <c r="E3455" s="2">
        <f>'[1]2025年已发货'!E:E</f>
        <v>35</v>
      </c>
      <c r="F3455" s="4">
        <f>'[1]2025年已发货'!F:F</f>
        <v>45803</v>
      </c>
      <c r="G3455" s="2" t="str">
        <f>'[1]2025年已发货'!G:G</f>
        <v>（中铁广州局-资乐高速5标）四川省乐山市井研县希望大道116号</v>
      </c>
      <c r="H3455" s="2" t="str">
        <f>'[1]2025年已发货'!H:H</f>
        <v>廖俊杰</v>
      </c>
      <c r="I3455" s="2">
        <f>'[1]2025年已发货'!I:I</f>
        <v>15775100965</v>
      </c>
      <c r="J3455" s="2" vm="1" t="e">
        <f>_xlfn._xlws.FILTER(辅助信息!D:D,辅助信息!G:G=G3455)</f>
        <v>#VALUE!</v>
      </c>
    </row>
    <row r="3456" hidden="1" spans="1:10">
      <c r="A3456" s="7" t="str">
        <f>'[1]2025年已发货'!A:A</f>
        <v>湖北商贸</v>
      </c>
      <c r="B3456" s="7" t="str">
        <f>'[1]2025年已发货'!B:B</f>
        <v>螺纹钢</v>
      </c>
      <c r="C3456" s="7" t="str">
        <f>'[1]2025年已发货'!C:C</f>
        <v>HRB500E Φ25 9m</v>
      </c>
      <c r="D3456" s="7" t="str">
        <f>'[1]2025年已发货'!D:D</f>
        <v>吨</v>
      </c>
      <c r="E3456" s="7">
        <f>'[1]2025年已发货'!E:E</f>
        <v>35</v>
      </c>
      <c r="F3456" s="4">
        <f>'[1]2025年已发货'!F:F</f>
        <v>45803</v>
      </c>
      <c r="G3456" s="2" t="str">
        <f>'[1]2025年已发货'!G:G</f>
        <v>（中铁十局-资乐高速4标）四川省眉山市仁寿县彰加镇促进村中铁十局2#钢筋厂</v>
      </c>
      <c r="H3456" s="2" t="str">
        <f>'[1]2025年已发货'!H:H</f>
        <v>杨飞</v>
      </c>
      <c r="I3456" s="2">
        <f>'[1]2025年已发货'!I:I</f>
        <v>15667998777</v>
      </c>
      <c r="J3456" s="2" vm="1" t="e">
        <f>_xlfn._xlws.FILTER(辅助信息!D:D,辅助信息!G:G=G3456)</f>
        <v>#VALUE!</v>
      </c>
    </row>
    <row r="3457" hidden="1" spans="1:10">
      <c r="A3457" s="7" t="str">
        <f>'[1]2025年已发货'!A:A</f>
        <v>湖北商贸</v>
      </c>
      <c r="B3457" s="7" t="str">
        <f>'[1]2025年已发货'!B:B</f>
        <v>螺纹钢</v>
      </c>
      <c r="C3457" s="7" t="str">
        <f>'[1]2025年已发货'!C:C</f>
        <v>HRB400E Φ14 12m</v>
      </c>
      <c r="D3457" s="7" t="str">
        <f>'[1]2025年已发货'!D:D</f>
        <v>吨</v>
      </c>
      <c r="E3457" s="7">
        <f>'[1]2025年已发货'!E:E</f>
        <v>35</v>
      </c>
      <c r="F3457" s="4">
        <f>'[1]2025年已发货'!F:F</f>
        <v>45803</v>
      </c>
      <c r="G3457" s="2" t="str">
        <f>'[1]2025年已发货'!G:G</f>
        <v>（中铁十局-资乐高速4标）四川省眉山市仁寿县彰加镇促进村中铁十局资乐高速1#钢筋场</v>
      </c>
      <c r="H3457" s="2" t="str">
        <f>'[1]2025年已发货'!H:H</f>
        <v>杨飞</v>
      </c>
      <c r="I3457" s="2">
        <f>'[1]2025年已发货'!I:I</f>
        <v>15667998777</v>
      </c>
      <c r="J3457" s="2" vm="1" t="e">
        <f>_xlfn._xlws.FILTER(辅助信息!D:D,辅助信息!G:G=G3457)</f>
        <v>#VALUE!</v>
      </c>
    </row>
    <row r="3458" hidden="1" spans="1:10">
      <c r="A3458" s="2" t="str">
        <f>'[1]2025年已发货'!A:A</f>
        <v>德胜</v>
      </c>
      <c r="B3458" s="2" t="str">
        <f>'[1]2025年已发货'!B:B</f>
        <v>螺纹钢</v>
      </c>
      <c r="C3458" s="2" t="str">
        <f>'[1]2025年已发货'!C:C</f>
        <v>HRB400EФ12*9mm</v>
      </c>
      <c r="D3458" s="2" t="str">
        <f>'[1]2025年已发货'!D:D</f>
        <v>吨</v>
      </c>
      <c r="E3458" s="2">
        <f>'[1]2025年已发货'!E:E</f>
        <v>35</v>
      </c>
      <c r="F3458" s="4">
        <f>'[1]2025年已发货'!F:F</f>
        <v>45803</v>
      </c>
      <c r="G3458" s="2" t="str">
        <f>'[1]2025年已发货'!G:G</f>
        <v>（中核中原-温江北林医养综合体项目）四川省成都市温江区万春大道第三人民医院东</v>
      </c>
      <c r="H3458" s="2" t="str">
        <f>'[1]2025年已发货'!H:H</f>
        <v>蔡杰</v>
      </c>
      <c r="I3458" s="2">
        <f>'[1]2025年已发货'!I:I</f>
        <v>18875129329</v>
      </c>
      <c r="J3458" s="2" vm="1" t="e">
        <f>_xlfn._xlws.FILTER(辅助信息!D:D,辅助信息!G:G=G3458)</f>
        <v>#VALUE!</v>
      </c>
    </row>
    <row r="3459" hidden="1" spans="1:10">
      <c r="A3459" s="2" t="str">
        <f>'[1]2025年已发货'!A:A</f>
        <v>德胜</v>
      </c>
      <c r="B3459" s="2" t="str">
        <f>'[1]2025年已发货'!B:B</f>
        <v>螺纹钢</v>
      </c>
      <c r="C3459" s="2" t="str">
        <f>'[1]2025年已发货'!C:C</f>
        <v>HRB500EФ25*12mm</v>
      </c>
      <c r="D3459" s="2" t="str">
        <f>'[1]2025年已发货'!D:D</f>
        <v>吨</v>
      </c>
      <c r="E3459" s="2">
        <f>'[1]2025年已发货'!E:E</f>
        <v>25</v>
      </c>
      <c r="F3459" s="4">
        <f>'[1]2025年已发货'!F:F</f>
        <v>45803</v>
      </c>
      <c r="G3459" s="2" t="str">
        <f>'[1]2025年已发货'!G:G</f>
        <v>（中核中原-温江北林医养综合体项目）四川省成都市温江区万春大道第三人民医院东</v>
      </c>
      <c r="H3459" s="2" t="str">
        <f>'[1]2025年已发货'!H:H</f>
        <v>蔡杰</v>
      </c>
      <c r="I3459" s="2">
        <f>'[1]2025年已发货'!I:I</f>
        <v>18875129329</v>
      </c>
      <c r="J3459" s="2" vm="1" t="e">
        <f>_xlfn._xlws.FILTER(辅助信息!D:D,辅助信息!G:G=G3459)</f>
        <v>#VALUE!</v>
      </c>
    </row>
    <row r="3460" hidden="1" spans="1:10">
      <c r="A3460" s="2" t="str">
        <f>'[1]2025年已发货'!A:A</f>
        <v>德胜</v>
      </c>
      <c r="B3460" s="2" t="str">
        <f>'[1]2025年已发货'!B:B</f>
        <v>螺纹钢</v>
      </c>
      <c r="C3460" s="2" t="str">
        <f>'[1]2025年已发货'!C:C</f>
        <v>HRB500EФ28*12mm</v>
      </c>
      <c r="D3460" s="2" t="str">
        <f>'[1]2025年已发货'!D:D</f>
        <v>吨</v>
      </c>
      <c r="E3460" s="2">
        <f>'[1]2025年已发货'!E:E</f>
        <v>10</v>
      </c>
      <c r="F3460" s="4">
        <f>'[1]2025年已发货'!F:F</f>
        <v>45803</v>
      </c>
      <c r="G3460" s="2" t="str">
        <f>'[1]2025年已发货'!G:G</f>
        <v>（中核中原-温江北林医养综合体项目）四川省成都市温江区万春大道第三人民医院东</v>
      </c>
      <c r="H3460" s="2" t="str">
        <f>'[1]2025年已发货'!H:H</f>
        <v>蔡杰</v>
      </c>
      <c r="I3460" s="2">
        <f>'[1]2025年已发货'!I:I</f>
        <v>18875129329</v>
      </c>
      <c r="J3460" s="2" vm="1" t="e">
        <f>_xlfn._xlws.FILTER(辅助信息!D:D,辅助信息!G:G=G3460)</f>
        <v>#VALUE!</v>
      </c>
    </row>
    <row r="3461" hidden="1" spans="1:10">
      <c r="A3461" s="2" t="str">
        <f>'[1]2025年已发货'!A:A</f>
        <v>德胜</v>
      </c>
      <c r="B3461" s="2" t="str">
        <f>'[1]2025年已发货'!B:B</f>
        <v>螺纹钢</v>
      </c>
      <c r="C3461" s="2" t="str">
        <f>'[1]2025年已发货'!C:C</f>
        <v>HRB400E Φ12 9m</v>
      </c>
      <c r="D3461" s="2" t="str">
        <f>'[1]2025年已发货'!D:D</f>
        <v>吨</v>
      </c>
      <c r="E3461" s="2">
        <f>'[1]2025年已发货'!E:E</f>
        <v>3</v>
      </c>
      <c r="F3461" s="4">
        <f>'[1]2025年已发货'!F:F</f>
        <v>45803</v>
      </c>
      <c r="G3461" s="2" t="str">
        <f>'[1]2025年已发货'!G:G</f>
        <v>(五冶钢构医学科学产业园建设项目房建一部-四标（3-7）)四川省南充市顺庆区搬罾街道学府大道二段</v>
      </c>
      <c r="H3461" s="2" t="str">
        <f>'[1]2025年已发货'!H:H</f>
        <v>胡泽宇</v>
      </c>
      <c r="I3461" s="2">
        <f>'[1]2025年已发货'!I:I</f>
        <v>18141337338</v>
      </c>
      <c r="J3461" s="2" t="str">
        <f>_xlfn._xlws.FILTER(辅助信息!D:D,辅助信息!G:G=G3461)</f>
        <v>五冶钢构南充医学科学产业园建设项目</v>
      </c>
    </row>
    <row r="3462" hidden="1" spans="1:10">
      <c r="A3462" s="2" t="str">
        <f>'[1]2025年已发货'!A:A</f>
        <v>德胜</v>
      </c>
      <c r="B3462" s="2" t="str">
        <f>'[1]2025年已发货'!B:B</f>
        <v>螺纹钢</v>
      </c>
      <c r="C3462" s="2" t="str">
        <f>'[1]2025年已发货'!C:C</f>
        <v>HRB400E Φ14 9m</v>
      </c>
      <c r="D3462" s="2" t="str">
        <f>'[1]2025年已发货'!D:D</f>
        <v>吨</v>
      </c>
      <c r="E3462" s="2">
        <f>'[1]2025年已发货'!E:E</f>
        <v>30</v>
      </c>
      <c r="F3462" s="4">
        <f>'[1]2025年已发货'!F:F</f>
        <v>45803</v>
      </c>
      <c r="G3462" s="2" t="str">
        <f>'[1]2025年已发货'!G:G</f>
        <v>(五冶钢构医学科学产业园建设项目房建一部-四标（3-7）)四川省南充市顺庆区搬罾街道学府大道二段</v>
      </c>
      <c r="H3462" s="2" t="str">
        <f>'[1]2025年已发货'!H:H</f>
        <v>胡泽宇</v>
      </c>
      <c r="I3462" s="2">
        <f>'[1]2025年已发货'!I:I</f>
        <v>18141337338</v>
      </c>
      <c r="J3462" s="2" t="str">
        <f>_xlfn._xlws.FILTER(辅助信息!D:D,辅助信息!G:G=G3462)</f>
        <v>五冶钢构南充医学科学产业园建设项目</v>
      </c>
    </row>
    <row r="3463" hidden="1" spans="1:10">
      <c r="A3463" s="2" t="str">
        <f>'[1]2025年已发货'!A:A</f>
        <v>德胜</v>
      </c>
      <c r="B3463" s="2" t="str">
        <f>'[1]2025年已发货'!B:B</f>
        <v>螺纹钢</v>
      </c>
      <c r="C3463" s="2" t="str">
        <f>'[1]2025年已发货'!C:C</f>
        <v>HRB400E Φ16 9m</v>
      </c>
      <c r="D3463" s="2" t="str">
        <f>'[1]2025年已发货'!D:D</f>
        <v>吨</v>
      </c>
      <c r="E3463" s="2">
        <f>'[1]2025年已发货'!E:E</f>
        <v>3</v>
      </c>
      <c r="F3463" s="4">
        <f>'[1]2025年已发货'!F:F</f>
        <v>45803</v>
      </c>
      <c r="G3463" s="2" t="str">
        <f>'[1]2025年已发货'!G:G</f>
        <v>(五冶钢构医学科学产业园建设项目房建一部-四标（3-7）)四川省南充市顺庆区搬罾街道学府大道二段</v>
      </c>
      <c r="H3463" s="2" t="str">
        <f>'[1]2025年已发货'!H:H</f>
        <v>胡泽宇</v>
      </c>
      <c r="I3463" s="2">
        <f>'[1]2025年已发货'!I:I</f>
        <v>18141337338</v>
      </c>
      <c r="J3463" s="2" t="str">
        <f>_xlfn._xlws.FILTER(辅助信息!D:D,辅助信息!G:G=G3463)</f>
        <v>五冶钢构南充医学科学产业园建设项目</v>
      </c>
    </row>
    <row r="3464" hidden="1" spans="1:10">
      <c r="A3464" s="2" t="str">
        <f>'[1]2025年已发货'!A:A</f>
        <v>海南海控</v>
      </c>
      <c r="B3464" s="2" t="str">
        <f>'[1]2025年已发货'!B:B</f>
        <v>螺纹钢</v>
      </c>
      <c r="C3464" s="2" t="str">
        <f>'[1]2025年已发货'!C:C</f>
        <v>HRB400EФ22*9m</v>
      </c>
      <c r="D3464" s="2" t="str">
        <f>'[1]2025年已发货'!D:D</f>
        <v>吨</v>
      </c>
      <c r="E3464" s="2">
        <f>'[1]2025年已发货'!E:E</f>
        <v>70</v>
      </c>
      <c r="F3464" s="4">
        <f>'[1]2025年已发货'!F:F</f>
        <v>45803</v>
      </c>
      <c r="G3464" s="2" t="str">
        <f>'[1]2025年已发货'!G:G</f>
        <v>（中铁一局四公司康新高速TJ1-1标贡不卡隧道）四川省甘孜州康定市折多塘村车管所旁</v>
      </c>
      <c r="H3464" s="2" t="str">
        <f>'[1]2025年已发货'!H:H</f>
        <v>李彰</v>
      </c>
      <c r="I3464" s="2">
        <f>'[1]2025年已发货'!I:I</f>
        <v>18523285235</v>
      </c>
      <c r="J3464" s="2" vm="1" t="e">
        <f>_xlfn._xlws.FILTER(辅助信息!D:D,辅助信息!G:G=G3464)</f>
        <v>#VALUE!</v>
      </c>
    </row>
    <row r="3465" hidden="1" spans="1:10">
      <c r="A3465" s="2" t="str">
        <f>'[1]2025年已发货'!A:A</f>
        <v>海南海控</v>
      </c>
      <c r="B3465" s="2" t="str">
        <f>'[1]2025年已发货'!B:B</f>
        <v>螺纹钢</v>
      </c>
      <c r="C3465" s="2" t="str">
        <f>'[1]2025年已发货'!C:C</f>
        <v>HRB400EФ22*9m</v>
      </c>
      <c r="D3465" s="2" t="str">
        <f>'[1]2025年已发货'!D:D</f>
        <v>吨</v>
      </c>
      <c r="E3465" s="2">
        <f>'[1]2025年已发货'!E:E</f>
        <v>70</v>
      </c>
      <c r="F3465" s="4">
        <f>'[1]2025年已发货'!F:F</f>
        <v>45803</v>
      </c>
      <c r="G3465" s="2" t="str">
        <f>'[1]2025年已发货'!G:G</f>
        <v>（中铁一局四公司康新高速TJ1-1标康定隧道）四川省甘孜州康定市榆林街道甘孜州博物馆旁</v>
      </c>
      <c r="H3465" s="2" t="str">
        <f>'[1]2025年已发货'!H:H</f>
        <v>王永强</v>
      </c>
      <c r="I3465" s="2">
        <f>'[1]2025年已发货'!I:I</f>
        <v>15929204416</v>
      </c>
      <c r="J3465" s="2" vm="1" t="e">
        <f>_xlfn._xlws.FILTER(辅助信息!D:D,辅助信息!G:G=G3465)</f>
        <v>#VALUE!</v>
      </c>
    </row>
    <row r="3466" hidden="1" spans="1:10">
      <c r="A3466" s="2" t="str">
        <f>'[1]2025年已发货'!A:A</f>
        <v>晋邦</v>
      </c>
      <c r="B3466" s="2" t="str">
        <f>'[1]2025年已发货'!B:B</f>
        <v>直螺纹</v>
      </c>
      <c r="C3466" s="2" t="str">
        <f>'[1]2025年已发货'!C:C</f>
        <v>HRB400E Φ12 9m</v>
      </c>
      <c r="D3466" s="2" t="str">
        <f>'[1]2025年已发货'!D:D</f>
        <v>吨</v>
      </c>
      <c r="E3466" s="2">
        <f>'[1]2025年已发货'!E:E</f>
        <v>55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盘螺</v>
      </c>
      <c r="C3467" s="2" t="str">
        <f>'[1]2025年已发货'!C:C</f>
        <v>HRB400E Φ10</v>
      </c>
      <c r="D3467" s="2" t="str">
        <f>'[1]2025年已发货'!D:D</f>
        <v>吨</v>
      </c>
      <c r="E3467" s="2">
        <f>'[1]2025年已发货'!E:E</f>
        <v>15</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高线</v>
      </c>
      <c r="C3468" s="2" t="str">
        <f>'[1]2025年已发货'!C:C</f>
        <v>HPB300Φ10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盘螺</v>
      </c>
      <c r="C3469" s="2" t="str">
        <f>'[1]2025年已发货'!C:C</f>
        <v>HRB400E Φ10</v>
      </c>
      <c r="D3469" s="2" t="str">
        <f>'[1]2025年已发货'!D:D</f>
        <v>吨</v>
      </c>
      <c r="E3469" s="2">
        <f>'[1]2025年已发货'!E:E</f>
        <v>18</v>
      </c>
      <c r="F3469" s="4">
        <f>'[1]2025年已发货'!F:F</f>
        <v>45803</v>
      </c>
      <c r="G3469" s="2" t="str">
        <f>'[1]2025年已发货'!G:G</f>
        <v>（十九冶-江龙高速一分部）重庆市云阳县X886附近中国十九冶开云高速项目总包部西98米*复兴互通预制梁场</v>
      </c>
      <c r="H3469" s="2" t="str">
        <f>'[1]2025年已发货'!H:H</f>
        <v>吴章红</v>
      </c>
      <c r="I3469" s="2">
        <f>'[1]2025年已发货'!I:I</f>
        <v>18628165772</v>
      </c>
      <c r="J3469" s="2" vm="1" t="e">
        <f>_xlfn._xlws.FILTER(辅助信息!D:D,辅助信息!G:G=G3469)</f>
        <v>#VALUE!</v>
      </c>
    </row>
    <row r="3470" hidden="1" spans="1:10">
      <c r="A3470" s="2" t="str">
        <f>'[1]2025年已发货'!A:A</f>
        <v>晋邦</v>
      </c>
      <c r="B3470" s="2" t="str">
        <f>'[1]2025年已发货'!B:B</f>
        <v>直螺纹</v>
      </c>
      <c r="C3470" s="2" t="str">
        <f>'[1]2025年已发货'!C:C</f>
        <v>HRB400E Φ14 9m</v>
      </c>
      <c r="D3470" s="2" t="str">
        <f>'[1]2025年已发货'!D:D</f>
        <v>吨</v>
      </c>
      <c r="E3470" s="2">
        <f>'[1]2025年已发货'!E:E</f>
        <v>33</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Φ20 9m</v>
      </c>
      <c r="D3471" s="2" t="str">
        <f>'[1]2025年已发货'!D:D</f>
        <v>吨</v>
      </c>
      <c r="E3471" s="2">
        <f>'[1]2025年已发货'!E:E</f>
        <v>90</v>
      </c>
      <c r="F3471" s="4">
        <f>'[1]2025年已发货'!F:F</f>
        <v>45803</v>
      </c>
      <c r="G3471" s="2" t="str">
        <f>'[1]2025年已发货'!G:G</f>
        <v>（十九冶-江龙高速二分部）重庆市云阳县凤鸣镇平顶村*磨子坪隧道出口</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60</v>
      </c>
      <c r="F3472" s="4">
        <f>'[1]2025年已发货'!F:F</f>
        <v>45803</v>
      </c>
      <c r="G3472" s="2" t="str">
        <f>'[1]2025年已发货'!G:G</f>
        <v>（十九冶-江龙高速二分部）重庆市云阳县宝坪镇双塆村*宝坪梁场</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Φ12 9m</v>
      </c>
      <c r="D3473" s="2" t="str">
        <f>'[1]2025年已发货'!D:D</f>
        <v>吨</v>
      </c>
      <c r="E3473" s="2">
        <f>'[1]2025年已发货'!E:E</f>
        <v>12</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Φ16 9m</v>
      </c>
      <c r="D3474" s="2" t="str">
        <f>'[1]2025年已发货'!D:D</f>
        <v>吨</v>
      </c>
      <c r="E3474" s="2">
        <f>'[1]2025年已发货'!E:E</f>
        <v>7</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Φ25 9m</v>
      </c>
      <c r="D3475" s="2" t="str">
        <f>'[1]2025年已发货'!D:D</f>
        <v>吨</v>
      </c>
      <c r="E3475" s="2">
        <f>'[1]2025年已发货'!E:E</f>
        <v>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Φ28 9m</v>
      </c>
      <c r="D3476" s="2" t="str">
        <f>'[1]2025年已发货'!D:D</f>
        <v>吨</v>
      </c>
      <c r="E3476" s="2">
        <f>'[1]2025年已发货'!E:E</f>
        <v>9.5</v>
      </c>
      <c r="F3476" s="4">
        <f>'[1]2025年已发货'!F:F</f>
        <v>45803</v>
      </c>
      <c r="G3476" s="2" t="str">
        <f>'[1]2025年已发货'!G:G</f>
        <v>（十九冶-江龙高速二分部）重庆市云阳县普安乡佛手村*磨刀溪大桥</v>
      </c>
      <c r="H3476" s="2" t="str">
        <f>'[1]2025年已发货'!H:H</f>
        <v>张鹏</v>
      </c>
      <c r="I3476" s="2">
        <f>'[1]2025年已发货'!I:I</f>
        <v>18223006448</v>
      </c>
      <c r="J3476" s="2" vm="1" t="e">
        <f>_xlfn._xlws.FILTER(辅助信息!D:D,辅助信息!G:G=G3476)</f>
        <v>#VALUE!</v>
      </c>
    </row>
    <row r="3477" hidden="1" spans="1:10">
      <c r="A3477" s="2" t="str">
        <f>'[1]2025年已发货'!A:A</f>
        <v>晋邦</v>
      </c>
      <c r="B3477" s="2" t="str">
        <f>'[1]2025年已发货'!B:B</f>
        <v>直螺纹</v>
      </c>
      <c r="C3477" s="2" t="str">
        <f>'[1]2025年已发货'!C:C</f>
        <v>HRB400E Φ16 9m</v>
      </c>
      <c r="D3477" s="2" t="str">
        <f>'[1]2025年已发货'!D:D</f>
        <v>吨</v>
      </c>
      <c r="E3477" s="2">
        <f>'[1]2025年已发货'!E:E</f>
        <v>80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Φ12 9m</v>
      </c>
      <c r="D3478" s="2" t="str">
        <f>'[1]2025年已发货'!D:D</f>
        <v>吨</v>
      </c>
      <c r="E3478" s="2">
        <f>'[1]2025年已发货'!E:E</f>
        <v>20</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Φ25 9m</v>
      </c>
      <c r="D3479" s="2" t="str">
        <f>'[1]2025年已发货'!D:D</f>
        <v>吨</v>
      </c>
      <c r="E3479" s="2">
        <f>'[1]2025年已发货'!E:E</f>
        <v>5</v>
      </c>
      <c r="F3479" s="4">
        <f>'[1]2025年已发货'!F:F</f>
        <v>45803</v>
      </c>
      <c r="G3479" s="2" t="str">
        <f>'[1]2025年已发货'!G:G</f>
        <v>（十九冶-江龙高速三分部）重庆市云阳县清水土家族乡云峰乡开云高速（钢厂村）*龙缸匝道桥</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Φ14 9m</v>
      </c>
      <c r="D3480" s="2" t="str">
        <f>'[1]2025年已发货'!D:D</f>
        <v>吨</v>
      </c>
      <c r="E3480" s="2">
        <f>'[1]2025年已发货'!E:E</f>
        <v>12</v>
      </c>
      <c r="F3480" s="4">
        <f>'[1]2025年已发货'!F:F</f>
        <v>45803</v>
      </c>
      <c r="G3480" s="2" t="str">
        <f>'[1]2025年已发货'!G:G</f>
        <v>（十九冶-江龙高速三分部）重庆市云阳县龙角镇*皮家营隧道</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Φ12 9m</v>
      </c>
      <c r="D3481" s="2" t="str">
        <f>'[1]2025年已发货'!D:D</f>
        <v>吨</v>
      </c>
      <c r="E3481" s="2">
        <f>'[1]2025年已发货'!E:E</f>
        <v>40</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直螺纹</v>
      </c>
      <c r="C3482" s="2" t="str">
        <f>'[1]2025年已发货'!C:C</f>
        <v>HRB400E Φ25 9m</v>
      </c>
      <c r="D3482" s="2" t="str">
        <f>'[1]2025年已发货'!D:D</f>
        <v>吨</v>
      </c>
      <c r="E3482" s="2">
        <f>'[1]2025年已发货'!E:E</f>
        <v>3</v>
      </c>
      <c r="F3482" s="4">
        <f>'[1]2025年已发货'!F:F</f>
        <v>45803</v>
      </c>
      <c r="G3482" s="2" t="str">
        <f>'[1]2025年已发货'!G:G</f>
        <v>（十九冶-江龙高速三分部）重庆市云阳县蔈草镇三坵田*小尖山梁场</v>
      </c>
      <c r="H3482" s="2" t="str">
        <f>'[1]2025年已发货'!H:H</f>
        <v>任海军</v>
      </c>
      <c r="I3482" s="2">
        <f>'[1]2025年已发货'!I:I</f>
        <v>17725037830</v>
      </c>
      <c r="J3482" s="2" vm="1" t="e">
        <f>_xlfn._xlws.FILTER(辅助信息!D:D,辅助信息!G:G=G3482)</f>
        <v>#VALUE!</v>
      </c>
    </row>
    <row r="3483" hidden="1" spans="1:10">
      <c r="A3483" s="2" t="str">
        <f>'[1]2025年已发货'!A:A</f>
        <v>晋邦</v>
      </c>
      <c r="B3483" s="2" t="str">
        <f>'[1]2025年已发货'!B:B</f>
        <v>盘螺</v>
      </c>
      <c r="C3483" s="2" t="str">
        <f>'[1]2025年已发货'!C:C</f>
        <v>HRB400E Φ10</v>
      </c>
      <c r="D3483" s="2" t="str">
        <f>'[1]2025年已发货'!D:D</f>
        <v>吨</v>
      </c>
      <c r="E3483" s="2">
        <f>'[1]2025年已发货'!E:E</f>
        <v>15</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hidden="1" spans="1:10">
      <c r="A3484" s="2" t="str">
        <f>'[1]2025年已发货'!A:A</f>
        <v>晋邦</v>
      </c>
      <c r="B3484" s="2" t="str">
        <f>'[1]2025年已发货'!B:B</f>
        <v>直螺纹</v>
      </c>
      <c r="C3484" s="2" t="str">
        <f>'[1]2025年已发货'!C:C</f>
        <v>HRB400E Φ12 9m</v>
      </c>
      <c r="D3484" s="2" t="str">
        <f>'[1]2025年已发货'!D:D</f>
        <v>吨</v>
      </c>
      <c r="E3484" s="2">
        <f>'[1]2025年已发货'!E:E</f>
        <v>20</v>
      </c>
      <c r="F3484" s="4">
        <f>'[1]2025年已发货'!F:F</f>
        <v>45803</v>
      </c>
      <c r="G3484" s="2" t="str">
        <f>'[1]2025年已发货'!G:G</f>
        <v>（十九冶-江龙高速二分部）重庆市云阳县S305附近*龙角梁场</v>
      </c>
      <c r="H3484" s="2" t="str">
        <f>'[1]2025年已发货'!H:H</f>
        <v>张鹏</v>
      </c>
      <c r="I3484" s="2">
        <f>'[1]2025年已发货'!I:I</f>
        <v>18223006448</v>
      </c>
      <c r="J3484" s="2" vm="1" t="e">
        <f>_xlfn._xlws.FILTER(辅助信息!D:D,辅助信息!G:G=G3484)</f>
        <v>#VALUE!</v>
      </c>
    </row>
    <row r="3485" hidden="1" spans="1:10">
      <c r="A3485" s="2" t="str">
        <f>'[1]2025年已发货'!A:A</f>
        <v>陕钢</v>
      </c>
      <c r="B3485" s="2" t="str">
        <f>'[1]2025年已发货'!B:B</f>
        <v>盘螺</v>
      </c>
      <c r="C3485" s="2" t="str">
        <f>'[1]2025年已发货'!C:C</f>
        <v>HRB400E Φ6</v>
      </c>
      <c r="D3485" s="2" t="str">
        <f>'[1]2025年已发货'!D:D</f>
        <v>吨</v>
      </c>
      <c r="E3485" s="2">
        <f>'[1]2025年已发货'!E:E</f>
        <v>17.5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hidden="1" spans="1:10">
      <c r="A3486" s="2" t="str">
        <f>'[1]2025年已发货'!A:A</f>
        <v>陕钢</v>
      </c>
      <c r="B3486" s="2" t="str">
        <f>'[1]2025年已发货'!B:B</f>
        <v>盘螺</v>
      </c>
      <c r="C3486" s="2" t="str">
        <f>'[1]2025年已发货'!C:C</f>
        <v>HRB400E Φ10</v>
      </c>
      <c r="D3486" s="2" t="str">
        <f>'[1]2025年已发货'!D:D</f>
        <v>吨</v>
      </c>
      <c r="E3486" s="2">
        <f>'[1]2025年已发货'!E:E</f>
        <v>2.5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t="str">
        <f>'[1]2025年已发货'!A:A</f>
        <v>陕钢</v>
      </c>
      <c r="B3487" s="2" t="str">
        <f>'[1]2025年已发货'!B:B</f>
        <v>盘螺</v>
      </c>
      <c r="C3487" s="2" t="str">
        <f>'[1]2025年已发货'!C:C</f>
        <v>HRB400E Φ12</v>
      </c>
      <c r="D3487" s="2" t="str">
        <f>'[1]2025年已发货'!D:D</f>
        <v>吨</v>
      </c>
      <c r="E3487" s="2">
        <f>'[1]2025年已发货'!E:E</f>
        <v>15</v>
      </c>
      <c r="F3487" s="4">
        <f>'[1]2025年已发货'!F:F</f>
        <v>45803</v>
      </c>
      <c r="G3487" s="2" t="str">
        <f>'[1]2025年已发货'!G:G</f>
        <v>（华西酒城南）成都市武侯区火车南站西路8号酒城南项目</v>
      </c>
      <c r="H3487" s="2" t="str">
        <f>'[1]2025年已发货'!H:H</f>
        <v>龙耀宇</v>
      </c>
      <c r="I3487" s="2">
        <f>'[1]2025年已发货'!I:I</f>
        <v>18384145895</v>
      </c>
      <c r="J3487" s="2" t="str">
        <f>_xlfn._xlws.FILTER(辅助信息!D:D,辅助信息!G:G=G3487)</f>
        <v>华西酒城南</v>
      </c>
    </row>
    <row r="3488" hidden="1" spans="1:10">
      <c r="A3488" s="2" t="str">
        <f>'[1]2025年已发货'!A:A</f>
        <v>润耀</v>
      </c>
      <c r="B3488" s="2" t="str">
        <f>'[1]2025年已发货'!B:B</f>
        <v>螺纹钢</v>
      </c>
      <c r="C3488" s="2" t="str">
        <f>'[1]2025年已发货'!C:C</f>
        <v>HRB400E Φ25 9m</v>
      </c>
      <c r="D3488" s="2" t="str">
        <f>'[1]2025年已发货'!D:D</f>
        <v>吨</v>
      </c>
      <c r="E3488" s="2">
        <f>'[1]2025年已发货'!E:E</f>
        <v>35</v>
      </c>
      <c r="F3488" s="4">
        <f>'[1]2025年已发货'!F:F</f>
        <v>45804</v>
      </c>
      <c r="G3488" s="2" t="str">
        <f>'[1]2025年已发货'!G:G</f>
        <v>（中铁广州局-资乐高速5标）四川省乐山市井研县希望大道116号</v>
      </c>
      <c r="H3488" s="2" t="str">
        <f>'[1]2025年已发货'!H:H</f>
        <v>廖俊杰</v>
      </c>
      <c r="I3488" s="2">
        <f>'[1]2025年已发货'!I:I</f>
        <v>15775100965</v>
      </c>
      <c r="J3488" s="2" vm="1" t="e">
        <f>_xlfn._xlws.FILTER(辅助信息!D:D,辅助信息!G:G=G3488)</f>
        <v>#VALUE!</v>
      </c>
    </row>
    <row r="3489" hidden="1" spans="1:10">
      <c r="A3489" s="2" t="str">
        <f>'[1]2025年已发货'!A:A</f>
        <v>润耀</v>
      </c>
      <c r="B3489" s="2" t="str">
        <f>'[1]2025年已发货'!B:B</f>
        <v>螺纹钢</v>
      </c>
      <c r="C3489" s="2" t="str">
        <f>'[1]2025年已发货'!C:C</f>
        <v>HRB400E Φ25 12m</v>
      </c>
      <c r="D3489" s="2" t="str">
        <f>'[1]2025年已发货'!D:D</f>
        <v>吨</v>
      </c>
      <c r="E3489" s="2">
        <f>'[1]2025年已发货'!E:E</f>
        <v>35</v>
      </c>
      <c r="F3489" s="4">
        <f>'[1]2025年已发货'!F:F</f>
        <v>45804</v>
      </c>
      <c r="G3489" s="2" t="str">
        <f>'[1]2025年已发货'!G:G</f>
        <v>（中铁广州局-资乐高速5标）四川省乐山市井研县希望大道116号</v>
      </c>
      <c r="H3489" s="2" t="str">
        <f>'[1]2025年已发货'!H:H</f>
        <v>廖俊杰</v>
      </c>
      <c r="I3489" s="2">
        <f>'[1]2025年已发货'!I:I</f>
        <v>15775100965</v>
      </c>
      <c r="J3489" s="2" vm="1" t="e">
        <f>_xlfn._xlws.FILTER(辅助信息!D:D,辅助信息!G:G=G3489)</f>
        <v>#VALUE!</v>
      </c>
    </row>
    <row r="3490" hidden="1" spans="1:10">
      <c r="A3490" s="2" t="str">
        <f>'[1]2025年已发货'!A:A</f>
        <v>润耀</v>
      </c>
      <c r="B3490" s="2" t="str">
        <f>'[1]2025年已发货'!B:B</f>
        <v>螺纹钢</v>
      </c>
      <c r="C3490" s="2" t="str">
        <f>'[1]2025年已发货'!C:C</f>
        <v>HRB400E Φ32 9m</v>
      </c>
      <c r="D3490" s="2" t="str">
        <f>'[1]2025年已发货'!D:D</f>
        <v>吨</v>
      </c>
      <c r="E3490" s="2">
        <f>'[1]2025年已发货'!E:E</f>
        <v>35</v>
      </c>
      <c r="F3490" s="4">
        <f>'[1]2025年已发货'!F:F</f>
        <v>45804</v>
      </c>
      <c r="G3490" s="2" t="str">
        <f>'[1]2025年已发货'!G:G</f>
        <v>（中铁广州局-资乐高速5标）四川省乐山市井研县希望大道116号</v>
      </c>
      <c r="H3490" s="2" t="str">
        <f>'[1]2025年已发货'!H:H</f>
        <v>廖俊杰</v>
      </c>
      <c r="I3490" s="2">
        <f>'[1]2025年已发货'!I:I</f>
        <v>15775100965</v>
      </c>
      <c r="J3490" s="2" vm="1" t="e">
        <f>_xlfn._xlws.FILTER(辅助信息!D:D,辅助信息!G:G=G3490)</f>
        <v>#VALUE!</v>
      </c>
    </row>
    <row r="3491" hidden="1" spans="1:10">
      <c r="A3491" s="2" t="str">
        <f>'[1]2025年已发货'!A:A</f>
        <v>润耀</v>
      </c>
      <c r="B3491" s="2" t="str">
        <f>'[1]2025年已发货'!B:B</f>
        <v>螺纹钢</v>
      </c>
      <c r="C3491" s="2" t="str">
        <f>'[1]2025年已发货'!C:C</f>
        <v>HRB400E Φ28 12m</v>
      </c>
      <c r="D3491" s="2" t="str">
        <f>'[1]2025年已发货'!D:D</f>
        <v>吨</v>
      </c>
      <c r="E3491" s="2">
        <f>'[1]2025年已发货'!E:E</f>
        <v>44</v>
      </c>
      <c r="F3491" s="4">
        <f>'[1]2025年已发货'!F:F</f>
        <v>45804</v>
      </c>
      <c r="G3491" s="2" t="str">
        <f>'[1]2025年已发货'!G:G</f>
        <v>（中铁广州局-资乐高速5标）四川省乐山市井研县希望大道116号</v>
      </c>
      <c r="H3491" s="2" t="str">
        <f>'[1]2025年已发货'!H:H</f>
        <v>廖俊杰</v>
      </c>
      <c r="I3491" s="2">
        <f>'[1]2025年已发货'!I:I</f>
        <v>15775100965</v>
      </c>
      <c r="J3491" s="2" vm="1" t="e">
        <f>_xlfn._xlws.FILTER(辅助信息!D:D,辅助信息!G:G=G3491)</f>
        <v>#VALUE!</v>
      </c>
    </row>
    <row r="3492" hidden="1" spans="1:10">
      <c r="A3492" s="2" t="str">
        <f>'[1]2025年已发货'!A:A</f>
        <v>润耀</v>
      </c>
      <c r="B3492" s="2" t="str">
        <f>'[1]2025年已发货'!B:B</f>
        <v>螺纹钢</v>
      </c>
      <c r="C3492" s="2" t="str">
        <f>'[1]2025年已发货'!C:C</f>
        <v>HRB400E Φ28 9m</v>
      </c>
      <c r="D3492" s="2" t="str">
        <f>'[1]2025年已发货'!D:D</f>
        <v>吨</v>
      </c>
      <c r="E3492" s="2">
        <f>'[1]2025年已发货'!E:E</f>
        <v>35</v>
      </c>
      <c r="F3492" s="4">
        <f>'[1]2025年已发货'!F:F</f>
        <v>45804</v>
      </c>
      <c r="G3492" s="2" t="str">
        <f>'[1]2025年已发货'!G:G</f>
        <v>（中铁广州局-资乐高速5标）四川省乐山市井研县希望大道116号</v>
      </c>
      <c r="H3492" s="2" t="str">
        <f>'[1]2025年已发货'!H:H</f>
        <v>廖俊杰</v>
      </c>
      <c r="I3492" s="2">
        <f>'[1]2025年已发货'!I:I</f>
        <v>15775100965</v>
      </c>
      <c r="J3492" s="2" vm="1" t="e">
        <f>_xlfn._xlws.FILTER(辅助信息!D:D,辅助信息!G:G=G3492)</f>
        <v>#VALUE!</v>
      </c>
    </row>
    <row r="3493" hidden="1" spans="1:10">
      <c r="A3493" s="2" t="str">
        <f>'[1]2025年已发货'!A:A</f>
        <v>润耀</v>
      </c>
      <c r="B3493" s="2" t="str">
        <f>'[1]2025年已发货'!B:B</f>
        <v>螺纹钢</v>
      </c>
      <c r="C3493" s="2" t="str">
        <f>'[1]2025年已发货'!C:C</f>
        <v>HRB400E Φ12 9m</v>
      </c>
      <c r="D3493" s="2" t="str">
        <f>'[1]2025年已发货'!D:D</f>
        <v>吨</v>
      </c>
      <c r="E3493" s="2">
        <f>'[1]2025年已发货'!E:E</f>
        <v>17</v>
      </c>
      <c r="F3493" s="4">
        <f>'[1]2025年已发货'!F:F</f>
        <v>45804</v>
      </c>
      <c r="G3493" s="2" t="str">
        <f>'[1]2025年已发货'!G:G</f>
        <v>（中铁广州局-资乐高速5标）四川省乐山市井研县希望大道116号</v>
      </c>
      <c r="H3493" s="2" t="str">
        <f>'[1]2025年已发货'!H:H</f>
        <v>廖俊杰</v>
      </c>
      <c r="I3493" s="2">
        <f>'[1]2025年已发货'!I:I</f>
        <v>15775100965</v>
      </c>
      <c r="J3493" s="2" vm="1" t="e">
        <f>_xlfn._xlws.FILTER(辅助信息!D:D,辅助信息!G:G=G3493)</f>
        <v>#VALUE!</v>
      </c>
    </row>
    <row r="3494" hidden="1" spans="1:10">
      <c r="A3494" s="2" t="str">
        <f>'[1]2025年已发货'!A:A</f>
        <v>润耀</v>
      </c>
      <c r="B3494" s="2" t="str">
        <f>'[1]2025年已发货'!B:B</f>
        <v>螺纹钢</v>
      </c>
      <c r="C3494" s="2" t="str">
        <f>'[1]2025年已发货'!C:C</f>
        <v>HRB400E Φ16 9m</v>
      </c>
      <c r="D3494" s="2" t="str">
        <f>'[1]2025年已发货'!D:D</f>
        <v>吨</v>
      </c>
      <c r="E3494" s="2">
        <f>'[1]2025年已发货'!E:E</f>
        <v>17</v>
      </c>
      <c r="F3494" s="4">
        <f>'[1]2025年已发货'!F:F</f>
        <v>45804</v>
      </c>
      <c r="G3494" s="2" t="str">
        <f>'[1]2025年已发货'!G:G</f>
        <v>（中铁广州局-资乐高速5标）四川省乐山市井研县希望大道116号</v>
      </c>
      <c r="H3494" s="2" t="str">
        <f>'[1]2025年已发货'!H:H</f>
        <v>廖俊杰</v>
      </c>
      <c r="I3494" s="2">
        <f>'[1]2025年已发货'!I:I</f>
        <v>15775100965</v>
      </c>
      <c r="J3494" s="2" vm="1" t="e">
        <f>_xlfn._xlws.FILTER(辅助信息!D:D,辅助信息!G:G=G3494)</f>
        <v>#VALUE!</v>
      </c>
    </row>
    <row r="3495" hidden="1" spans="1:10">
      <c r="A3495" s="2" t="str">
        <f>'[1]2025年已发货'!A:A</f>
        <v>润耀</v>
      </c>
      <c r="B3495" s="2" t="str">
        <f>'[1]2025年已发货'!B:B</f>
        <v>螺纹钢</v>
      </c>
      <c r="C3495" s="2" t="str">
        <f>'[1]2025年已发货'!C:C</f>
        <v>HRB400E Φ28 9m</v>
      </c>
      <c r="D3495" s="2" t="str">
        <f>'[1]2025年已发货'!D:D</f>
        <v>吨</v>
      </c>
      <c r="E3495" s="2">
        <f>'[1]2025年已发货'!E:E</f>
        <v>35</v>
      </c>
      <c r="F3495" s="4">
        <f>'[1]2025年已发货'!F:F</f>
        <v>45804</v>
      </c>
      <c r="G3495" s="2" t="str">
        <f>'[1]2025年已发货'!G:G</f>
        <v>（中铁广州局-资乐高速5标）四川省乐山市井研县希望大道116号</v>
      </c>
      <c r="H3495" s="2" t="str">
        <f>'[1]2025年已发货'!H:H</f>
        <v>廖俊杰</v>
      </c>
      <c r="I3495" s="2">
        <f>'[1]2025年已发货'!I:I</f>
        <v>15775100965</v>
      </c>
      <c r="J3495" s="2" vm="1" t="e">
        <f>_xlfn._xlws.FILTER(辅助信息!D:D,辅助信息!G:G=G3495)</f>
        <v>#VALUE!</v>
      </c>
    </row>
    <row r="3496" hidden="1" spans="1:10">
      <c r="A3496" s="2" t="str">
        <f>'[1]2025年已发货'!A:A</f>
        <v>润耀</v>
      </c>
      <c r="B3496" s="2" t="str">
        <f>'[1]2025年已发货'!B:B</f>
        <v>螺纹钢</v>
      </c>
      <c r="C3496" s="2" t="str">
        <f>'[1]2025年已发货'!C:C</f>
        <v>HRB400E Φ20 12m</v>
      </c>
      <c r="D3496" s="2" t="str">
        <f>'[1]2025年已发货'!D:D</f>
        <v>吨</v>
      </c>
      <c r="E3496" s="2">
        <f>'[1]2025年已发货'!E:E</f>
        <v>35</v>
      </c>
      <c r="F3496" s="4">
        <f>'[1]2025年已发货'!F:F</f>
        <v>45804</v>
      </c>
      <c r="G3496" s="2" t="str">
        <f>'[1]2025年已发货'!G:G</f>
        <v>（中铁广州局-资乐高速5标）四川省乐山市井研县希望大道116号</v>
      </c>
      <c r="H3496" s="2" t="str">
        <f>'[1]2025年已发货'!H:H</f>
        <v>廖俊杰</v>
      </c>
      <c r="I3496" s="2">
        <f>'[1]2025年已发货'!I:I</f>
        <v>15775100965</v>
      </c>
      <c r="J3496" s="2" vm="1" t="e">
        <f>_xlfn._xlws.FILTER(辅助信息!D:D,辅助信息!G:G=G3496)</f>
        <v>#VALUE!</v>
      </c>
    </row>
    <row r="3497" hidden="1" spans="1:10">
      <c r="A3497" s="2" t="str">
        <f>'[1]2025年已发货'!A:A</f>
        <v>润耀</v>
      </c>
      <c r="B3497" s="2" t="str">
        <f>'[1]2025年已发货'!B:B</f>
        <v>盘螺</v>
      </c>
      <c r="C3497" s="2" t="str">
        <f>'[1]2025年已发货'!C:C</f>
        <v>HRB400E Φ12</v>
      </c>
      <c r="D3497" s="2" t="str">
        <f>'[1]2025年已发货'!D:D</f>
        <v>吨</v>
      </c>
      <c r="E3497" s="2">
        <f>'[1]2025年已发货'!E:E</f>
        <v>35</v>
      </c>
      <c r="F3497" s="4">
        <f>'[1]2025年已发货'!F:F</f>
        <v>45804</v>
      </c>
      <c r="G3497" s="2" t="str">
        <f>'[1]2025年已发货'!G:G</f>
        <v>（中铁广州局-资乐高速5标）四川省乐山市井研县希望大道116号</v>
      </c>
      <c r="H3497" s="2" t="str">
        <f>'[1]2025年已发货'!H:H</f>
        <v>廖俊杰</v>
      </c>
      <c r="I3497" s="2">
        <f>'[1]2025年已发货'!I:I</f>
        <v>15775100965</v>
      </c>
      <c r="J3497" s="2" vm="1" t="e">
        <f>_xlfn._xlws.FILTER(辅助信息!D:D,辅助信息!G:G=G3497)</f>
        <v>#VALUE!</v>
      </c>
    </row>
    <row r="3498" hidden="1" spans="1:10">
      <c r="A3498" s="2" t="str">
        <f>'[1]2025年已发货'!A:A</f>
        <v>润耀</v>
      </c>
      <c r="B3498" s="2" t="str">
        <f>'[1]2025年已发货'!B:B</f>
        <v>螺纹钢</v>
      </c>
      <c r="C3498" s="2" t="str">
        <f>'[1]2025年已发货'!C:C</f>
        <v>HRB400E Φ14 12m</v>
      </c>
      <c r="D3498" s="2" t="str">
        <f>'[1]2025年已发货'!D:D</f>
        <v>吨</v>
      </c>
      <c r="E3498" s="2">
        <f>'[1]2025年已发货'!E:E</f>
        <v>10</v>
      </c>
      <c r="F3498" s="4">
        <f>'[1]2025年已发货'!F:F</f>
        <v>45804</v>
      </c>
      <c r="G3498" s="2" t="str">
        <f>'[1]2025年已发货'!G:G</f>
        <v>（中铁广州局-资乐高速5标）四川省乐山市井研县希望大道116号</v>
      </c>
      <c r="H3498" s="2" t="str">
        <f>'[1]2025年已发货'!H:H</f>
        <v>廖俊杰</v>
      </c>
      <c r="I3498" s="2">
        <f>'[1]2025年已发货'!I:I</f>
        <v>15775100965</v>
      </c>
      <c r="J3498" s="2" vm="1" t="e">
        <f>_xlfn._xlws.FILTER(辅助信息!D:D,辅助信息!G:G=G3498)</f>
        <v>#VALUE!</v>
      </c>
    </row>
    <row r="3499" hidden="1" spans="1:10">
      <c r="A3499" s="2" t="str">
        <f>'[1]2025年已发货'!A:A</f>
        <v>润耀</v>
      </c>
      <c r="B3499" s="2" t="str">
        <f>'[1]2025年已发货'!B:B</f>
        <v>螺纹钢</v>
      </c>
      <c r="C3499" s="2" t="str">
        <f>'[1]2025年已发货'!C:C</f>
        <v>HRB400E Φ16 12m</v>
      </c>
      <c r="D3499" s="2" t="str">
        <f>'[1]2025年已发货'!D:D</f>
        <v>吨</v>
      </c>
      <c r="E3499" s="2">
        <f>'[1]2025年已发货'!E:E</f>
        <v>25</v>
      </c>
      <c r="F3499" s="4">
        <f>'[1]2025年已发货'!F:F</f>
        <v>45804</v>
      </c>
      <c r="G3499" s="2" t="str">
        <f>'[1]2025年已发货'!G:G</f>
        <v>（中铁广州局-资乐高速5标）四川省乐山市井研县希望大道116号</v>
      </c>
      <c r="H3499" s="2" t="str">
        <f>'[1]2025年已发货'!H:H</f>
        <v>廖俊杰</v>
      </c>
      <c r="I3499" s="2">
        <f>'[1]2025年已发货'!I:I</f>
        <v>15775100965</v>
      </c>
      <c r="J3499" s="2" vm="1" t="e">
        <f>_xlfn._xlws.FILTER(辅助信息!D:D,辅助信息!G:G=G3499)</f>
        <v>#VALUE!</v>
      </c>
    </row>
    <row r="3500" hidden="1" spans="1:10">
      <c r="A3500" s="2" t="str">
        <f>'[1]2025年已发货'!A:A</f>
        <v>润耀</v>
      </c>
      <c r="B3500" s="2" t="str">
        <f>'[1]2025年已发货'!B:B</f>
        <v>螺纹钢</v>
      </c>
      <c r="C3500" s="2" t="str">
        <f>'[1]2025年已发货'!C:C</f>
        <v>HRB400E Φ20 12m</v>
      </c>
      <c r="D3500" s="2" t="str">
        <f>'[1]2025年已发货'!D:D</f>
        <v>吨</v>
      </c>
      <c r="E3500" s="2">
        <f>'[1]2025年已发货'!E:E</f>
        <v>35</v>
      </c>
      <c r="F3500" s="4">
        <f>'[1]2025年已发货'!F:F</f>
        <v>45804</v>
      </c>
      <c r="G3500" s="2" t="str">
        <f>'[1]2025年已发货'!G:G</f>
        <v>（中铁广州局-资乐高速5标）四川省乐山市井研县希望大道116号</v>
      </c>
      <c r="H3500" s="2" t="str">
        <f>'[1]2025年已发货'!H:H</f>
        <v>廖俊杰</v>
      </c>
      <c r="I3500" s="2">
        <f>'[1]2025年已发货'!I:I</f>
        <v>15775100965</v>
      </c>
      <c r="J3500" s="2" vm="1" t="e">
        <f>_xlfn._xlws.FILTER(辅助信息!D:D,辅助信息!G:G=G3500)</f>
        <v>#VALUE!</v>
      </c>
    </row>
    <row r="3501" hidden="1" spans="1:10">
      <c r="A3501" s="2" t="str">
        <f>'[1]2025年已发货'!A:A</f>
        <v>润耀</v>
      </c>
      <c r="B3501" s="2" t="str">
        <f>'[1]2025年已发货'!B:B</f>
        <v>螺纹钢</v>
      </c>
      <c r="C3501" s="2" t="str">
        <f>'[1]2025年已发货'!C:C</f>
        <v>HRB400E Φ22 12m</v>
      </c>
      <c r="D3501" s="2" t="str">
        <f>'[1]2025年已发货'!D:D</f>
        <v>吨</v>
      </c>
      <c r="E3501" s="2">
        <f>'[1]2025年已发货'!E:E</f>
        <v>25</v>
      </c>
      <c r="F3501" s="4">
        <f>'[1]2025年已发货'!F:F</f>
        <v>45804</v>
      </c>
      <c r="G3501" s="2" t="str">
        <f>'[1]2025年已发货'!G:G</f>
        <v>（中铁广州局-资乐高速5标）四川省乐山市井研县希望大道116号</v>
      </c>
      <c r="H3501" s="2" t="str">
        <f>'[1]2025年已发货'!H:H</f>
        <v>廖俊杰</v>
      </c>
      <c r="I3501" s="2">
        <f>'[1]2025年已发货'!I:I</f>
        <v>15775100965</v>
      </c>
      <c r="J3501" s="2" vm="1" t="e">
        <f>_xlfn._xlws.FILTER(辅助信息!D:D,辅助信息!G:G=G3501)</f>
        <v>#VALUE!</v>
      </c>
    </row>
    <row r="3502" hidden="1" spans="1:10">
      <c r="A3502" s="2" t="str">
        <f>'[1]2025年已发货'!A:A</f>
        <v>润耀</v>
      </c>
      <c r="B3502" s="2" t="str">
        <f>'[1]2025年已发货'!B:B</f>
        <v>高线</v>
      </c>
      <c r="C3502" s="2" t="str">
        <f>'[1]2025年已发货'!C:C</f>
        <v>HPB300Φ10</v>
      </c>
      <c r="D3502" s="2" t="str">
        <f>'[1]2025年已发货'!D:D</f>
        <v>吨</v>
      </c>
      <c r="E3502" s="2">
        <f>'[1]2025年已发货'!E:E</f>
        <v>5</v>
      </c>
      <c r="F3502" s="4">
        <f>'[1]2025年已发货'!F:F</f>
        <v>45804</v>
      </c>
      <c r="G3502" s="2" t="str">
        <f>'[1]2025年已发货'!G:G</f>
        <v>（中铁十局-资乐高速4标）四川省眉山市仁寿县彰加镇促进村中铁十局资乐高速1#钢筋场</v>
      </c>
      <c r="H3502" s="2" t="str">
        <f>'[1]2025年已发货'!H:H</f>
        <v>杨飞</v>
      </c>
      <c r="I3502" s="2">
        <f>'[1]2025年已发货'!I:I</f>
        <v>15667998777</v>
      </c>
      <c r="J3502" s="2" vm="1" t="e">
        <f>_xlfn._xlws.FILTER(辅助信息!D:D,辅助信息!G:G=G3502)</f>
        <v>#VALUE!</v>
      </c>
    </row>
    <row r="3503" hidden="1" spans="1:10">
      <c r="A3503" s="2" t="str">
        <f>'[1]2025年已发货'!A:A</f>
        <v>润耀</v>
      </c>
      <c r="B3503" s="2" t="str">
        <f>'[1]2025年已发货'!B:B</f>
        <v>螺纹钢</v>
      </c>
      <c r="C3503" s="2" t="str">
        <f>'[1]2025年已发货'!C:C</f>
        <v>HRB400E Φ12 9m</v>
      </c>
      <c r="D3503" s="2" t="str">
        <f>'[1]2025年已发货'!D:D</f>
        <v>吨</v>
      </c>
      <c r="E3503" s="2">
        <f>'[1]2025年已发货'!E:E</f>
        <v>35</v>
      </c>
      <c r="F3503" s="4">
        <f>'[1]2025年已发货'!F:F</f>
        <v>45804</v>
      </c>
      <c r="G3503" s="2" t="str">
        <f>'[1]2025年已发货'!G:G</f>
        <v>（中铁十局-资乐高速4标）四川省眉山市仁寿县彰加镇促进村中铁十局资乐高速1#钢筋场</v>
      </c>
      <c r="H3503" s="2" t="str">
        <f>'[1]2025年已发货'!H:H</f>
        <v>杨飞</v>
      </c>
      <c r="I3503" s="2">
        <f>'[1]2025年已发货'!I:I</f>
        <v>15667998777</v>
      </c>
      <c r="J3503" s="2" vm="1" t="e">
        <f>_xlfn._xlws.FILTER(辅助信息!D:D,辅助信息!G:G=G3503)</f>
        <v>#VALUE!</v>
      </c>
    </row>
    <row r="3504" hidden="1" spans="1:10">
      <c r="A3504" s="2" t="str">
        <f>'[1]2025年已发货'!A:A</f>
        <v>润耀</v>
      </c>
      <c r="B3504" s="2" t="str">
        <f>'[1]2025年已发货'!B:B</f>
        <v>螺纹钢</v>
      </c>
      <c r="C3504" s="2" t="str">
        <f>'[1]2025年已发货'!C:C</f>
        <v>HRB400E Φ16 9m</v>
      </c>
      <c r="D3504" s="2" t="str">
        <f>'[1]2025年已发货'!D:D</f>
        <v>吨</v>
      </c>
      <c r="E3504" s="2">
        <f>'[1]2025年已发货'!E:E</f>
        <v>25</v>
      </c>
      <c r="F3504" s="4">
        <f>'[1]2025年已发货'!F:F</f>
        <v>45804</v>
      </c>
      <c r="G3504" s="2" t="str">
        <f>'[1]2025年已发货'!G:G</f>
        <v>（中铁十局-资乐高速4标）四川省眉山市仁寿县彰加镇促进村中铁十局资乐高速1#钢筋场</v>
      </c>
      <c r="H3504" s="2" t="str">
        <f>'[1]2025年已发货'!H:H</f>
        <v>杨飞</v>
      </c>
      <c r="I3504" s="2">
        <f>'[1]2025年已发货'!I:I</f>
        <v>15667998777</v>
      </c>
      <c r="J3504" s="2" vm="1" t="e">
        <f>_xlfn._xlws.FILTER(辅助信息!D:D,辅助信息!G:G=G3504)</f>
        <v>#VALUE!</v>
      </c>
    </row>
    <row r="3505" hidden="1" spans="1:10">
      <c r="A3505" s="2" t="str">
        <f>'[1]2025年已发货'!A:A</f>
        <v>润耀</v>
      </c>
      <c r="B3505" s="2" t="str">
        <f>'[1]2025年已发货'!B:B</f>
        <v>螺纹钢</v>
      </c>
      <c r="C3505" s="2" t="str">
        <f>'[1]2025年已发货'!C:C</f>
        <v>HRB400E Φ20 9m</v>
      </c>
      <c r="D3505" s="2" t="str">
        <f>'[1]2025年已发货'!D:D</f>
        <v>吨</v>
      </c>
      <c r="E3505" s="2">
        <f>'[1]2025年已发货'!E:E</f>
        <v>5</v>
      </c>
      <c r="F3505" s="4">
        <f>'[1]2025年已发货'!F:F</f>
        <v>45804</v>
      </c>
      <c r="G3505" s="2" t="str">
        <f>'[1]2025年已发货'!G:G</f>
        <v>（中铁十局-资乐高速4标）四川省眉山市仁寿县彰加镇促进村中铁十局资乐高速1#钢筋场</v>
      </c>
      <c r="H3505" s="2" t="str">
        <f>'[1]2025年已发货'!H:H</f>
        <v>杨飞</v>
      </c>
      <c r="I3505" s="2">
        <f>'[1]2025年已发货'!I:I</f>
        <v>15667998777</v>
      </c>
      <c r="J3505" s="2" vm="1" t="e">
        <f>_xlfn._xlws.FILTER(辅助信息!D:D,辅助信息!G:G=G3505)</f>
        <v>#VALUE!</v>
      </c>
    </row>
    <row r="3506" hidden="1" spans="1:10">
      <c r="A3506" s="2" t="str">
        <f>'[1]2025年已发货'!A:A</f>
        <v>润耀</v>
      </c>
      <c r="B3506" s="2" t="str">
        <f>'[1]2025年已发货'!B:B</f>
        <v>螺纹钢</v>
      </c>
      <c r="C3506" s="2" t="str">
        <f>'[1]2025年已发货'!C:C</f>
        <v>HRB400E Φ25 9m</v>
      </c>
      <c r="D3506" s="2" t="str">
        <f>'[1]2025年已发货'!D:D</f>
        <v>吨</v>
      </c>
      <c r="E3506" s="2">
        <f>'[1]2025年已发货'!E:E</f>
        <v>35</v>
      </c>
      <c r="F3506" s="4">
        <f>'[1]2025年已发货'!F:F</f>
        <v>45804</v>
      </c>
      <c r="G3506" s="2" t="str">
        <f>'[1]2025年已发货'!G:G</f>
        <v>（中铁十局-资乐高速4标）四川省眉山市仁寿县彰加镇促进村中铁十局资乐高速1#钢筋场</v>
      </c>
      <c r="H3506" s="2" t="str">
        <f>'[1]2025年已发货'!H:H</f>
        <v>杨飞</v>
      </c>
      <c r="I3506" s="2">
        <f>'[1]2025年已发货'!I:I</f>
        <v>15667998777</v>
      </c>
      <c r="J3506" s="2" vm="1" t="e">
        <f>_xlfn._xlws.FILTER(辅助信息!D:D,辅助信息!G:G=G3506)</f>
        <v>#VALUE!</v>
      </c>
    </row>
    <row r="3507" hidden="1" spans="1:10">
      <c r="A3507" s="2" t="str">
        <f>'[1]2025年已发货'!A:A</f>
        <v>润耀</v>
      </c>
      <c r="B3507" s="2" t="str">
        <f>'[1]2025年已发货'!B:B</f>
        <v>螺纹钢</v>
      </c>
      <c r="C3507" s="2" t="str">
        <f>'[1]2025年已发货'!C:C</f>
        <v>HRB400E Φ28 9m</v>
      </c>
      <c r="D3507" s="2" t="str">
        <f>'[1]2025年已发货'!D:D</f>
        <v>吨</v>
      </c>
      <c r="E3507" s="2">
        <f>'[1]2025年已发货'!E:E</f>
        <v>35</v>
      </c>
      <c r="F3507" s="4">
        <f>'[1]2025年已发货'!F:F</f>
        <v>45804</v>
      </c>
      <c r="G3507" s="2" t="str">
        <f>'[1]2025年已发货'!G:G</f>
        <v>（中铁十局-资乐高速4标）四川省眉山市仁寿县彰加镇促进村中铁十局资乐高速1#钢筋场</v>
      </c>
      <c r="H3507" s="2" t="str">
        <f>'[1]2025年已发货'!H:H</f>
        <v>杨飞</v>
      </c>
      <c r="I3507" s="2">
        <f>'[1]2025年已发货'!I:I</f>
        <v>15667998777</v>
      </c>
      <c r="J3507" s="2" vm="1" t="e">
        <f>_xlfn._xlws.FILTER(辅助信息!D:D,辅助信息!G:G=G3507)</f>
        <v>#VALUE!</v>
      </c>
    </row>
    <row r="3508" hidden="1" spans="1:10">
      <c r="A3508" s="2" t="str">
        <f>'[1]2025年已发货'!A:A</f>
        <v>德胜</v>
      </c>
      <c r="B3508" s="2" t="str">
        <f>'[1]2025年已发货'!B:B</f>
        <v>螺纹钢</v>
      </c>
      <c r="C3508" s="2" t="str">
        <f>'[1]2025年已发货'!C:C</f>
        <v>HRB400E Φ16 9m</v>
      </c>
      <c r="D3508" s="2" t="str">
        <f>'[1]2025年已发货'!D:D</f>
        <v>吨</v>
      </c>
      <c r="E3508" s="2">
        <f>'[1]2025年已发货'!E:E</f>
        <v>35</v>
      </c>
      <c r="F3508" s="4">
        <f>'[1]2025年已发货'!F:F</f>
        <v>45805</v>
      </c>
      <c r="G3508" s="2" t="str">
        <f>'[1]2025年已发货'!G:G</f>
        <v>（中铁广州局-资乐高速5标）四川省乐山市井研县希望大道116号</v>
      </c>
      <c r="H3508" s="2" t="str">
        <f>'[1]2025年已发货'!H:H</f>
        <v>廖俊杰</v>
      </c>
      <c r="I3508" s="2">
        <f>'[1]2025年已发货'!I:I</f>
        <v>15775100965</v>
      </c>
      <c r="J3508" s="2" vm="1" t="e">
        <f>_xlfn._xlws.FILTER(辅助信息!D:D,辅助信息!G:G=G3508)</f>
        <v>#VALUE!</v>
      </c>
    </row>
    <row r="3509" hidden="1" spans="1:10">
      <c r="A3509" s="2" t="str">
        <f>'[1]2025年已发货'!A:A</f>
        <v>德胜</v>
      </c>
      <c r="B3509" s="2" t="str">
        <f>'[1]2025年已发货'!B:B</f>
        <v>螺纹钢</v>
      </c>
      <c r="C3509" s="2" t="str">
        <f>'[1]2025年已发货'!C:C</f>
        <v>HRB400E Φ20 12m</v>
      </c>
      <c r="D3509" s="2" t="str">
        <f>'[1]2025年已发货'!D:D</f>
        <v>吨</v>
      </c>
      <c r="E3509" s="2">
        <f>'[1]2025年已发货'!E:E</f>
        <v>35</v>
      </c>
      <c r="F3509" s="4">
        <f>'[1]2025年已发货'!F:F</f>
        <v>45805</v>
      </c>
      <c r="G3509" s="2" t="str">
        <f>'[1]2025年已发货'!G:G</f>
        <v>（中铁广州局-资乐高速5标）四川省乐山市井研县希望大道116号</v>
      </c>
      <c r="H3509" s="2" t="str">
        <f>'[1]2025年已发货'!H:H</f>
        <v>廖俊杰</v>
      </c>
      <c r="I3509" s="2">
        <f>'[1]2025年已发货'!I:I</f>
        <v>15775100965</v>
      </c>
      <c r="J3509" s="2" vm="1" t="e">
        <f>_xlfn._xlws.FILTER(辅助信息!D:D,辅助信息!G:G=G3509)</f>
        <v>#VALUE!</v>
      </c>
    </row>
    <row r="3510" hidden="1" spans="1:10">
      <c r="A3510" s="2" t="str">
        <f>'[1]2025年已发货'!A:A</f>
        <v>德胜</v>
      </c>
      <c r="B3510" s="2" t="str">
        <f>'[1]2025年已发货'!B:B</f>
        <v>螺纹钢</v>
      </c>
      <c r="C3510" s="2" t="str">
        <f>'[1]2025年已发货'!C:C</f>
        <v>HRB400E Φ25 12m</v>
      </c>
      <c r="D3510" s="2" t="str">
        <f>'[1]2025年已发货'!D:D</f>
        <v>吨</v>
      </c>
      <c r="E3510" s="2">
        <f>'[1]2025年已发货'!E:E</f>
        <v>15</v>
      </c>
      <c r="F3510" s="4">
        <f>'[1]2025年已发货'!F:F</f>
        <v>45805</v>
      </c>
      <c r="G3510" s="2" t="str">
        <f>'[1]2025年已发货'!G:G</f>
        <v>（中铁广州局-资乐高速5标）四川省乐山市井研县希望大道116号</v>
      </c>
      <c r="H3510" s="2" t="str">
        <f>'[1]2025年已发货'!H:H</f>
        <v>廖俊杰</v>
      </c>
      <c r="I3510" s="2">
        <f>'[1]2025年已发货'!I:I</f>
        <v>15775100965</v>
      </c>
      <c r="J3510" s="2" vm="1" t="e">
        <f>_xlfn._xlws.FILTER(辅助信息!D:D,辅助信息!G:G=G3510)</f>
        <v>#VALUE!</v>
      </c>
    </row>
    <row r="3511" hidden="1" spans="1:10">
      <c r="A3511" s="2" t="str">
        <f>'[1]2025年已发货'!A:A</f>
        <v>德胜</v>
      </c>
      <c r="B3511" s="2" t="str">
        <f>'[1]2025年已发货'!B:B</f>
        <v>螺纹钢</v>
      </c>
      <c r="C3511" s="2" t="str">
        <f>'[1]2025年已发货'!C:C</f>
        <v>HRB400E Φ28 12m</v>
      </c>
      <c r="D3511" s="2" t="str">
        <f>'[1]2025年已发货'!D:D</f>
        <v>吨</v>
      </c>
      <c r="E3511" s="2">
        <f>'[1]2025年已发货'!E:E</f>
        <v>20</v>
      </c>
      <c r="F3511" s="4">
        <f>'[1]2025年已发货'!F:F</f>
        <v>45805</v>
      </c>
      <c r="G3511" s="2" t="str">
        <f>'[1]2025年已发货'!G:G</f>
        <v>（中铁广州局-资乐高速5标）四川省乐山市井研县希望大道116号</v>
      </c>
      <c r="H3511" s="2" t="str">
        <f>'[1]2025年已发货'!H:H</f>
        <v>廖俊杰</v>
      </c>
      <c r="I3511" s="2">
        <f>'[1]2025年已发货'!I:I</f>
        <v>15775100965</v>
      </c>
      <c r="J3511" s="2" vm="1" t="e">
        <f>_xlfn._xlws.FILTER(辅助信息!D:D,辅助信息!G:G=G3511)</f>
        <v>#VALUE!</v>
      </c>
    </row>
    <row r="3512" hidden="1" spans="1:10">
      <c r="A3512" s="2" t="str">
        <f>'[1]2025年已发货'!A:A</f>
        <v>德胜</v>
      </c>
      <c r="B3512" s="2" t="str">
        <f>'[1]2025年已发货'!B:B</f>
        <v>螺纹钢</v>
      </c>
      <c r="C3512" s="2" t="str">
        <f>'[1]2025年已发货'!C:C</f>
        <v>HRB500E Φ28×12米</v>
      </c>
      <c r="D3512" s="2" t="str">
        <f>'[1]2025年已发货'!D:D</f>
        <v>吨</v>
      </c>
      <c r="E3512" s="2">
        <f>'[1]2025年已发货'!E:E</f>
        <v>35</v>
      </c>
      <c r="F3512" s="4">
        <f>'[1]2025年已发货'!F:F</f>
        <v>45805</v>
      </c>
      <c r="G3512" s="2" t="str">
        <f>'[1]2025年已发货'!G:G</f>
        <v>自永4标一局四公司（四川省内江市隆昌市金鹅街道自永4标一局四公司钢筋棚）</v>
      </c>
      <c r="H3512" s="2" t="str">
        <f>'[1]2025年已发货'!H:H</f>
        <v>郝优</v>
      </c>
      <c r="I3512" s="2">
        <f>'[1]2025年已发货'!I:I</f>
        <v>13891371707</v>
      </c>
      <c r="J3512" s="2" vm="1" t="e">
        <f>_xlfn._xlws.FILTER(辅助信息!D:D,辅助信息!G:G=G3512)</f>
        <v>#VALUE!</v>
      </c>
    </row>
    <row r="3513" hidden="1" spans="1:10">
      <c r="A3513" s="2" t="str">
        <f>'[1]2025年已发货'!A:A</f>
        <v>德胜</v>
      </c>
      <c r="B3513" s="2" t="str">
        <f>'[1]2025年已发货'!B:B</f>
        <v>螺纹钢</v>
      </c>
      <c r="C3513" s="2" t="str">
        <f>'[1]2025年已发货'!C:C</f>
        <v>HRB500E Φ28×9米</v>
      </c>
      <c r="D3513" s="2" t="str">
        <f>'[1]2025年已发货'!D:D</f>
        <v>吨</v>
      </c>
      <c r="E3513" s="2">
        <f>'[1]2025年已发货'!E:E</f>
        <v>35</v>
      </c>
      <c r="F3513" s="4">
        <f>'[1]2025年已发货'!F:F</f>
        <v>45805</v>
      </c>
      <c r="G3513" s="2" t="str">
        <f>'[1]2025年已发货'!G:G</f>
        <v>自永4标一局四公司（四川省内江市隆昌市金鹅街道自永4标一局四公司钢筋棚）</v>
      </c>
      <c r="H3513" s="2" t="str">
        <f>'[1]2025年已发货'!H:H</f>
        <v>郝优</v>
      </c>
      <c r="I3513" s="2">
        <f>'[1]2025年已发货'!I:I</f>
        <v>13891371707</v>
      </c>
      <c r="J3513" s="2" vm="1" t="e">
        <f>_xlfn._xlws.FILTER(辅助信息!D:D,辅助信息!G:G=G3513)</f>
        <v>#VALUE!</v>
      </c>
    </row>
    <row r="3514" hidden="1" spans="1:10">
      <c r="A3514" s="2" t="str">
        <f>'[1]2025年已发货'!A:A</f>
        <v>德胜</v>
      </c>
      <c r="B3514" s="2" t="str">
        <f>'[1]2025年已发货'!B:B</f>
        <v>螺纹钢</v>
      </c>
      <c r="C3514" s="2" t="str">
        <f>'[1]2025年已发货'!C:C</f>
        <v>HRB400E Φ28×9米</v>
      </c>
      <c r="D3514" s="2" t="str">
        <f>'[1]2025年已发货'!D:D</f>
        <v>吨</v>
      </c>
      <c r="E3514" s="2">
        <f>'[1]2025年已发货'!E:E</f>
        <v>35</v>
      </c>
      <c r="F3514" s="4">
        <f>'[1]2025年已发货'!F:F</f>
        <v>45805</v>
      </c>
      <c r="G3514" s="2" t="str">
        <f>'[1]2025年已发货'!G:G</f>
        <v>自永4标一局四公司（四川省内江市隆昌市金鹅街道自永4标一局四公司钢筋棚）</v>
      </c>
      <c r="H3514" s="2" t="str">
        <f>'[1]2025年已发货'!H:H</f>
        <v>郝优</v>
      </c>
      <c r="I3514" s="2">
        <f>'[1]2025年已发货'!I:I</f>
        <v>13891371707</v>
      </c>
      <c r="J3514" s="2" vm="1" t="e">
        <f>_xlfn._xlws.FILTER(辅助信息!D:D,辅助信息!G:G=G3514)</f>
        <v>#VALUE!</v>
      </c>
    </row>
    <row r="3515" hidden="1" spans="1:10">
      <c r="A3515" s="2" t="str">
        <f>'[1]2025年已发货'!A:A</f>
        <v>润耀</v>
      </c>
      <c r="B3515" s="2" t="str">
        <f>'[1]2025年已发货'!B:B</f>
        <v>螺纹钢</v>
      </c>
      <c r="C3515" s="2" t="str">
        <f>'[1]2025年已发货'!C:C</f>
        <v>HRB400E Φ28 12m</v>
      </c>
      <c r="D3515" s="2" t="str">
        <f>'[1]2025年已发货'!D:D</f>
        <v>吨</v>
      </c>
      <c r="E3515" s="2">
        <f>'[1]2025年已发货'!E:E</f>
        <v>35</v>
      </c>
      <c r="F3515" s="4">
        <f>'[1]2025年已发货'!F:F</f>
        <v>45805</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润耀</v>
      </c>
      <c r="B3516" s="2" t="str">
        <f>'[1]2025年已发货'!B:B</f>
        <v>盘螺</v>
      </c>
      <c r="C3516" s="2" t="str">
        <f>'[1]2025年已发货'!C:C</f>
        <v>HRB400E Φ12</v>
      </c>
      <c r="D3516" s="2" t="str">
        <f>'[1]2025年已发货'!D:D</f>
        <v>吨</v>
      </c>
      <c r="E3516" s="2">
        <f>'[1]2025年已发货'!E:E</f>
        <v>35</v>
      </c>
      <c r="F3516" s="4">
        <f>'[1]2025年已发货'!F:F</f>
        <v>45805</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润耀</v>
      </c>
      <c r="B3517" s="2" t="str">
        <f>'[1]2025年已发货'!B:B</f>
        <v>螺纹钢</v>
      </c>
      <c r="C3517" s="2" t="str">
        <f>'[1]2025年已发货'!C:C</f>
        <v>HRB400E Φ12 9m</v>
      </c>
      <c r="D3517" s="2" t="str">
        <f>'[1]2025年已发货'!D:D</f>
        <v>吨</v>
      </c>
      <c r="E3517" s="2">
        <f>'[1]2025年已发货'!E:E</f>
        <v>35</v>
      </c>
      <c r="F3517" s="4">
        <f>'[1]2025年已发货'!F:F</f>
        <v>45805</v>
      </c>
      <c r="G3517" s="2" t="str">
        <f>'[1]2025年已发货'!G:G</f>
        <v>（中铁十局-资乐高速4标）四川省眉山市仁寿县彰加镇促进村中铁十局资乐高速1#钢筋场</v>
      </c>
      <c r="H3517" s="2" t="str">
        <f>'[1]2025年已发货'!H:H</f>
        <v>杨飞</v>
      </c>
      <c r="I3517" s="2">
        <f>'[1]2025年已发货'!I:I</f>
        <v>15667998777</v>
      </c>
      <c r="J3517" s="2" vm="1" t="e">
        <f>_xlfn._xlws.FILTER(辅助信息!D:D,辅助信息!G:G=G3517)</f>
        <v>#VALUE!</v>
      </c>
    </row>
    <row r="3518" hidden="1" spans="1:10">
      <c r="A3518" s="2" t="str">
        <f>'[1]2025年已发货'!A:A</f>
        <v>达钢</v>
      </c>
      <c r="B3518" s="2" t="str">
        <f>'[1]2025年已发货'!B:B</f>
        <v>盘螺</v>
      </c>
      <c r="C3518" s="2" t="str">
        <f>'[1]2025年已发货'!C:C</f>
        <v>HRB400E Φ8</v>
      </c>
      <c r="D3518" s="2" t="str">
        <f>'[1]2025年已发货'!D:D</f>
        <v>吨</v>
      </c>
      <c r="E3518" s="2">
        <f>'[1]2025年已发货'!E:E</f>
        <v>24</v>
      </c>
      <c r="F3518" s="4">
        <f>'[1]2025年已发货'!F:F</f>
        <v>45805</v>
      </c>
      <c r="G3518" s="2" t="str">
        <f>'[1]2025年已发货'!G:G</f>
        <v>（商投建工达州中医药科技园-4工区-7号楼）达州市通川区达州中医药职业学院犀牛大道北段</v>
      </c>
      <c r="H3518" s="2" t="str">
        <f>'[1]2025年已发货'!H:H</f>
        <v>张扬</v>
      </c>
      <c r="I3518" s="2">
        <f>'[1]2025年已发货'!I:I</f>
        <v>18381904567</v>
      </c>
      <c r="J3518" s="2" t="str">
        <f>_xlfn._xlws.FILTER(辅助信息!D:D,辅助信息!G:G=G3518)</f>
        <v>商投建工达州中医药科技园</v>
      </c>
    </row>
    <row r="3519" hidden="1" spans="1:10">
      <c r="A3519" s="2" t="str">
        <f>'[1]2025年已发货'!A:A</f>
        <v>达钢</v>
      </c>
      <c r="B3519" s="2" t="str">
        <f>'[1]2025年已发货'!B:B</f>
        <v>螺纹钢</v>
      </c>
      <c r="C3519" s="2" t="str">
        <f>'[1]2025年已发货'!C:C</f>
        <v>HRB500E Φ25</v>
      </c>
      <c r="D3519" s="2" t="str">
        <f>'[1]2025年已发货'!D:D</f>
        <v>吨</v>
      </c>
      <c r="E3519" s="2">
        <f>'[1]2025年已发货'!E:E</f>
        <v>27</v>
      </c>
      <c r="F3519" s="4">
        <f>'[1]2025年已发货'!F:F</f>
        <v>45805</v>
      </c>
      <c r="G3519" s="2" t="str">
        <f>'[1]2025年已发货'!G:G</f>
        <v>（商投建工达州中医药科技园-3工区）达州市通川区达州中医药职业学院犀牛大道北段</v>
      </c>
      <c r="H3519" s="2" t="str">
        <f>'[1]2025年已发货'!H:H</f>
        <v>程黄刚</v>
      </c>
      <c r="I3519" s="2">
        <f>'[1]2025年已发货'!I:I</f>
        <v>15108211617</v>
      </c>
      <c r="J3519" s="2" t="str">
        <f>_xlfn._xlws.FILTER(辅助信息!D:D,辅助信息!G:G=G3519)</f>
        <v>商投建工达州中医药科技园</v>
      </c>
    </row>
    <row r="3520" hidden="1" spans="1:10">
      <c r="A3520" s="2" t="str">
        <f>'[1]2025年已发货'!A:A</f>
        <v>晋邦</v>
      </c>
      <c r="B3520" s="2" t="str">
        <f>'[1]2025年已发货'!B:B</f>
        <v>螺纹钢</v>
      </c>
      <c r="C3520" s="2" t="str">
        <f>'[1]2025年已发货'!C:C</f>
        <v>HRB500E Φ12</v>
      </c>
      <c r="D3520" s="2" t="str">
        <f>'[1]2025年已发货'!D:D</f>
        <v>吨</v>
      </c>
      <c r="E3520" s="2">
        <f>'[1]2025年已发货'!E:E</f>
        <v>6</v>
      </c>
      <c r="F3520" s="4">
        <f>'[1]2025年已发货'!F:F</f>
        <v>45805</v>
      </c>
      <c r="G3520" s="2" t="str">
        <f>'[1]2025年已发货'!G:G</f>
        <v>（商投建工达州中医药科技园-3工区）达州市通川区达州中医药职业学院犀牛大道北段</v>
      </c>
      <c r="H3520" s="2" t="str">
        <f>'[1]2025年已发货'!H:H</f>
        <v>程黄刚</v>
      </c>
      <c r="I3520" s="2">
        <f>'[1]2025年已发货'!I:I</f>
        <v>15108211617</v>
      </c>
      <c r="J3520" s="2" t="str">
        <f>_xlfn._xlws.FILTER(辅助信息!D:D,辅助信息!G:G=G3520)</f>
        <v>商投建工达州中医药科技园</v>
      </c>
    </row>
    <row r="3521" hidden="1" spans="1:10">
      <c r="A3521" s="2" t="str">
        <f>'[1]2025年已发货'!A:A</f>
        <v>晋邦</v>
      </c>
      <c r="B3521" s="2" t="str">
        <f>'[1]2025年已发货'!B:B</f>
        <v>螺纹钢</v>
      </c>
      <c r="C3521" s="2" t="str">
        <f>'[1]2025年已发货'!C:C</f>
        <v>HRB500E Φ14</v>
      </c>
      <c r="D3521" s="2" t="str">
        <f>'[1]2025年已发货'!D:D</f>
        <v>吨</v>
      </c>
      <c r="E3521" s="2">
        <f>'[1]2025年已发货'!E:E</f>
        <v>6</v>
      </c>
      <c r="F3521" s="4">
        <f>'[1]2025年已发货'!F:F</f>
        <v>45805</v>
      </c>
      <c r="G3521" s="2" t="str">
        <f>'[1]2025年已发货'!G:G</f>
        <v>（商投建工达州中医药科技园-3工区）达州市通川区达州中医药职业学院犀牛大道北段</v>
      </c>
      <c r="H3521" s="2" t="str">
        <f>'[1]2025年已发货'!H:H</f>
        <v>程黄刚</v>
      </c>
      <c r="I3521" s="2">
        <f>'[1]2025年已发货'!I:I</f>
        <v>15108211617</v>
      </c>
      <c r="J3521" s="2" t="str">
        <f>_xlfn._xlws.FILTER(辅助信息!D:D,辅助信息!G:G=G3521)</f>
        <v>商投建工达州中医药科技园</v>
      </c>
    </row>
    <row r="3522" hidden="1" spans="1:10">
      <c r="A3522" s="2" t="str">
        <f>'[1]2025年已发货'!A:A</f>
        <v>晋邦</v>
      </c>
      <c r="B3522" s="2" t="str">
        <f>'[1]2025年已发货'!B:B</f>
        <v>螺纹钢</v>
      </c>
      <c r="C3522" s="2" t="str">
        <f>'[1]2025年已发货'!C:C</f>
        <v>HRB500E Φ16</v>
      </c>
      <c r="D3522" s="2" t="str">
        <f>'[1]2025年已发货'!D:D</f>
        <v>吨</v>
      </c>
      <c r="E3522" s="2">
        <f>'[1]2025年已发货'!E:E</f>
        <v>6</v>
      </c>
      <c r="F3522" s="4">
        <f>'[1]2025年已发货'!F:F</f>
        <v>45805</v>
      </c>
      <c r="G3522" s="2" t="str">
        <f>'[1]2025年已发货'!G:G</f>
        <v>（商投建工达州中医药科技园-3工区）达州市通川区达州中医药职业学院犀牛大道北段</v>
      </c>
      <c r="H3522" s="2" t="str">
        <f>'[1]2025年已发货'!H:H</f>
        <v>程黄刚</v>
      </c>
      <c r="I3522" s="2">
        <f>'[1]2025年已发货'!I:I</f>
        <v>15108211617</v>
      </c>
      <c r="J3522" s="2" t="str">
        <f>_xlfn._xlws.FILTER(辅助信息!D:D,辅助信息!G:G=G3522)</f>
        <v>商投建工达州中医药科技园</v>
      </c>
    </row>
    <row r="3523" hidden="1" spans="1:10">
      <c r="A3523" s="2" t="str">
        <f>'[1]2025年已发货'!A:A</f>
        <v>晋邦</v>
      </c>
      <c r="B3523" s="2" t="str">
        <f>'[1]2025年已发货'!B:B</f>
        <v>螺纹钢</v>
      </c>
      <c r="C3523" s="2" t="str">
        <f>'[1]2025年已发货'!C:C</f>
        <v>HRB500E Φ18</v>
      </c>
      <c r="D3523" s="2" t="str">
        <f>'[1]2025年已发货'!D:D</f>
        <v>吨</v>
      </c>
      <c r="E3523" s="2">
        <f>'[1]2025年已发货'!E:E</f>
        <v>6</v>
      </c>
      <c r="F3523" s="4">
        <f>'[1]2025年已发货'!F:F</f>
        <v>45805</v>
      </c>
      <c r="G3523" s="2" t="str">
        <f>'[1]2025年已发货'!G:G</f>
        <v>（商投建工达州中医药科技园-3工区）达州市通川区达州中医药职业学院犀牛大道北段</v>
      </c>
      <c r="H3523" s="2" t="str">
        <f>'[1]2025年已发货'!H:H</f>
        <v>程黄刚</v>
      </c>
      <c r="I3523" s="2">
        <f>'[1]2025年已发货'!I:I</f>
        <v>15108211617</v>
      </c>
      <c r="J3523" s="2" t="str">
        <f>_xlfn._xlws.FILTER(辅助信息!D:D,辅助信息!G:G=G3523)</f>
        <v>商投建工达州中医药科技园</v>
      </c>
    </row>
    <row r="3524" hidden="1" spans="1:10">
      <c r="A3524" s="2" t="str">
        <f>'[1]2025年已发货'!A:A</f>
        <v>晋邦</v>
      </c>
      <c r="B3524" s="2" t="str">
        <f>'[1]2025年已发货'!B:B</f>
        <v>螺纹钢</v>
      </c>
      <c r="C3524" s="2" t="str">
        <f>'[1]2025年已发货'!C:C</f>
        <v>HRB500E Φ20</v>
      </c>
      <c r="D3524" s="2" t="str">
        <f>'[1]2025年已发货'!D:D</f>
        <v>吨</v>
      </c>
      <c r="E3524" s="2">
        <f>'[1]2025年已发货'!E:E</f>
        <v>6</v>
      </c>
      <c r="F3524" s="4">
        <f>'[1]2025年已发货'!F:F</f>
        <v>45805</v>
      </c>
      <c r="G3524" s="2" t="str">
        <f>'[1]2025年已发货'!G:G</f>
        <v>（商投建工达州中医药科技园-3工区）达州市通川区达州中医药职业学院犀牛大道北段</v>
      </c>
      <c r="H3524" s="2" t="str">
        <f>'[1]2025年已发货'!H:H</f>
        <v>程黄刚</v>
      </c>
      <c r="I3524" s="2">
        <f>'[1]2025年已发货'!I:I</f>
        <v>15108211617</v>
      </c>
      <c r="J3524" s="2" t="str">
        <f>_xlfn._xlws.FILTER(辅助信息!D:D,辅助信息!G:G=G3524)</f>
        <v>商投建工达州中医药科技园</v>
      </c>
    </row>
    <row r="3525" hidden="1" spans="1:10">
      <c r="A3525" s="2" t="str">
        <f>'[1]2025年已发货'!A:A</f>
        <v>晋邦</v>
      </c>
      <c r="B3525" s="2" t="str">
        <f>'[1]2025年已发货'!B:B</f>
        <v>螺纹钢</v>
      </c>
      <c r="C3525" s="2" t="str">
        <f>'[1]2025年已发货'!C:C</f>
        <v>HRB500E Φ22</v>
      </c>
      <c r="D3525" s="2" t="str">
        <f>'[1]2025年已发货'!D:D</f>
        <v>吨</v>
      </c>
      <c r="E3525" s="2">
        <f>'[1]2025年已发货'!E:E</f>
        <v>6</v>
      </c>
      <c r="F3525" s="4">
        <f>'[1]2025年已发货'!F:F</f>
        <v>45805</v>
      </c>
      <c r="G3525" s="2" t="str">
        <f>'[1]2025年已发货'!G:G</f>
        <v>（商投建工达州中医药科技园-3工区）达州市通川区达州中医药职业学院犀牛大道北段</v>
      </c>
      <c r="H3525" s="2" t="str">
        <f>'[1]2025年已发货'!H:H</f>
        <v>程黄刚</v>
      </c>
      <c r="I3525" s="2">
        <f>'[1]2025年已发货'!I:I</f>
        <v>15108211617</v>
      </c>
      <c r="J3525" s="2" t="str">
        <f>_xlfn._xlws.FILTER(辅助信息!D:D,辅助信息!G:G=G3525)</f>
        <v>商投建工达州中医药科技园</v>
      </c>
    </row>
    <row r="3526" hidden="1" spans="1:10">
      <c r="A3526" s="2" t="str">
        <f>'[1]2025年已发货'!A:A</f>
        <v>海南海控</v>
      </c>
      <c r="B3526" s="2" t="str">
        <f>'[1]2025年已发货'!B:B</f>
        <v>高线</v>
      </c>
      <c r="C3526" s="2" t="str">
        <f>'[1]2025年已发货'!C:C</f>
        <v>HPB300Ф12</v>
      </c>
      <c r="D3526" s="2" t="str">
        <f>'[1]2025年已发货'!D:D</f>
        <v>吨</v>
      </c>
      <c r="E3526" s="2">
        <f>'[1]2025年已发货'!E:E</f>
        <v>35</v>
      </c>
      <c r="F3526" s="4">
        <f>'[1]2025年已发货'!F:F</f>
        <v>45806</v>
      </c>
      <c r="G3526" s="2" t="str">
        <f>'[1]2025年已发货'!G:G</f>
        <v>（中铁一局四公司康新高速TJ1-1标康定隧道）四川省甘孜州康定市榆林街道甘孜州博物馆旁</v>
      </c>
      <c r="H3526" s="2" t="str">
        <f>'[1]2025年已发货'!H:H</f>
        <v>王永强</v>
      </c>
      <c r="I3526" s="2">
        <f>'[1]2025年已发货'!I:I</f>
        <v>15929204416</v>
      </c>
      <c r="J3526" s="2" vm="1" t="e">
        <f>_xlfn._xlws.FILTER(辅助信息!D:D,辅助信息!G:G=G3526)</f>
        <v>#VALUE!</v>
      </c>
    </row>
    <row r="3527" hidden="1" spans="1:10">
      <c r="A3527" s="2" t="str">
        <f>'[1]2025年已发货'!A:A</f>
        <v>海南海控</v>
      </c>
      <c r="B3527" s="2" t="str">
        <f>'[1]2025年已发货'!B:B</f>
        <v>螺纹钢</v>
      </c>
      <c r="C3527" s="2" t="str">
        <f>'[1]2025年已发货'!C:C</f>
        <v>HRB400EФ22*9m</v>
      </c>
      <c r="D3527" s="2" t="str">
        <f>'[1]2025年已发货'!D:D</f>
        <v>吨</v>
      </c>
      <c r="E3527" s="2">
        <f>'[1]2025年已发货'!E:E</f>
        <v>35</v>
      </c>
      <c r="F3527" s="4">
        <f>'[1]2025年已发货'!F:F</f>
        <v>45806</v>
      </c>
      <c r="G3527" s="2" t="str">
        <f>'[1]2025年已发货'!G:G</f>
        <v>（中铁一局四公司康新高速TJ1-1标康定隧道）四川省甘孜州康定市榆林街道甘孜州博物馆旁</v>
      </c>
      <c r="H3527" s="2" t="str">
        <f>'[1]2025年已发货'!H:H</f>
        <v>王永强</v>
      </c>
      <c r="I3527" s="2">
        <f>'[1]2025年已发货'!I:I</f>
        <v>15929204416</v>
      </c>
      <c r="J3527" s="2" vm="1" t="e">
        <f>_xlfn._xlws.FILTER(辅助信息!D:D,辅助信息!G:G=G3527)</f>
        <v>#VALUE!</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105</v>
      </c>
      <c r="F3528" s="4">
        <f>'[1]2025年已发货'!F:F</f>
        <v>45806</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盘螺</v>
      </c>
      <c r="C3529" s="2" t="str">
        <f>'[1]2025年已发货'!C:C</f>
        <v>HRB400EФ10</v>
      </c>
      <c r="D3529" s="2" t="str">
        <f>'[1]2025年已发货'!D:D</f>
        <v>吨</v>
      </c>
      <c r="E3529" s="2">
        <f>'[1]2025年已发货'!E:E</f>
        <v>35</v>
      </c>
      <c r="F3529" s="4">
        <f>'[1]2025年已发货'!F:F</f>
        <v>45806</v>
      </c>
      <c r="G3529" s="2" t="str">
        <f>'[1]2025年已发货'!G:G</f>
        <v>（中铁六局呼和公司康新高速TJ4-2标）四川省甘孜藏族自治州康定市新都桥镇东俄罗三村中建八局搅拌站旁</v>
      </c>
      <c r="H3529" s="2" t="str">
        <f>'[1]2025年已发货'!H:H</f>
        <v>冯德瑞</v>
      </c>
      <c r="I3529" s="2">
        <f>'[1]2025年已发货'!I:I</f>
        <v>18649545619</v>
      </c>
      <c r="J3529" s="2" vm="1" t="e">
        <f>_xlfn._xlws.FILTER(辅助信息!D:D,辅助信息!G:G=G3529)</f>
        <v>#VALUE!</v>
      </c>
    </row>
    <row r="3530" hidden="1" spans="1:10">
      <c r="A3530" s="2" t="str">
        <f>'[1]2025年已发货'!A:A</f>
        <v>海南海控</v>
      </c>
      <c r="B3530" s="2" t="str">
        <f>'[1]2025年已发货'!B:B</f>
        <v>螺纹钢</v>
      </c>
      <c r="C3530" s="2" t="str">
        <f>'[1]2025年已发货'!C:C</f>
        <v>HRB400EФ12*9m</v>
      </c>
      <c r="D3530" s="2" t="str">
        <f>'[1]2025年已发货'!D:D</f>
        <v>吨</v>
      </c>
      <c r="E3530" s="2">
        <f>'[1]2025年已发货'!E:E</f>
        <v>35</v>
      </c>
      <c r="F3530" s="4">
        <f>'[1]2025年已发货'!F:F</f>
        <v>45806</v>
      </c>
      <c r="G3530" s="2" t="str">
        <f>'[1]2025年已发货'!G:G</f>
        <v>（中铁六局呼和公司康新高速TJ4-2标）四川省甘孜藏族自治州康定市新都桥镇东俄罗三村中建八局搅拌站旁</v>
      </c>
      <c r="H3530" s="2" t="str">
        <f>'[1]2025年已发货'!H:H</f>
        <v>冯德瑞</v>
      </c>
      <c r="I3530" s="2">
        <f>'[1]2025年已发货'!I:I</f>
        <v>18649545619</v>
      </c>
      <c r="J3530" s="2" vm="1" t="e">
        <f>_xlfn._xlws.FILTER(辅助信息!D:D,辅助信息!G:G=G3530)</f>
        <v>#VALUE!</v>
      </c>
    </row>
    <row r="3531" hidden="1" spans="1:10">
      <c r="A3531" s="2" t="str">
        <f>'[1]2025年已发货'!A:A</f>
        <v>海南海控</v>
      </c>
      <c r="B3531" s="2" t="str">
        <f>'[1]2025年已发货'!B:B</f>
        <v>高线</v>
      </c>
      <c r="C3531" s="2" t="str">
        <f>'[1]2025年已发货'!C:C</f>
        <v>HPB300Ф12</v>
      </c>
      <c r="D3531" s="2" t="str">
        <f>'[1]2025年已发货'!D:D</f>
        <v>吨</v>
      </c>
      <c r="E3531" s="2">
        <f>'[1]2025年已发货'!E:E</f>
        <v>30</v>
      </c>
      <c r="F3531" s="4">
        <f>'[1]2025年已发货'!F:F</f>
        <v>45806</v>
      </c>
      <c r="G3531" s="2" t="str">
        <f>'[1]2025年已发货'!G:G</f>
        <v>（中铁六局呼和公司康新高速TJ4-2标）四川省甘孜藏族自治州康定市新都桥镇东俄罗三村中建八局搅拌站旁</v>
      </c>
      <c r="H3531" s="2" t="str">
        <f>'[1]2025年已发货'!H:H</f>
        <v>王龙</v>
      </c>
      <c r="I3531" s="2">
        <f>'[1]2025年已发货'!I:I</f>
        <v>18809490151</v>
      </c>
      <c r="J3531" s="2" vm="1" t="e">
        <f>_xlfn._xlws.FILTER(辅助信息!D:D,辅助信息!G:G=G3531)</f>
        <v>#VALUE!</v>
      </c>
    </row>
    <row r="3532" hidden="1" spans="1:10">
      <c r="A3532" s="2" t="str">
        <f>'[1]2025年已发货'!A:A</f>
        <v>海南海控</v>
      </c>
      <c r="B3532" s="2" t="str">
        <f>'[1]2025年已发货'!B:B</f>
        <v>盘螺</v>
      </c>
      <c r="C3532" s="2" t="str">
        <f>'[1]2025年已发货'!C:C</f>
        <v>HRB400EФ6</v>
      </c>
      <c r="D3532" s="2" t="str">
        <f>'[1]2025年已发货'!D:D</f>
        <v>吨</v>
      </c>
      <c r="E3532" s="2">
        <f>'[1]2025年已发货'!E:E</f>
        <v>4</v>
      </c>
      <c r="F3532" s="4">
        <f>'[1]2025年已发货'!F:F</f>
        <v>45806</v>
      </c>
      <c r="G3532" s="2" t="str">
        <f>'[1]2025年已发货'!G:G</f>
        <v>（中铁六局呼和公司康新高速TJ4-2标）四川省甘孜藏族自治州康定市新都桥镇东俄罗三村中建八局搅拌站旁</v>
      </c>
      <c r="H3532" s="2" t="str">
        <f>'[1]2025年已发货'!H:H</f>
        <v>王龙</v>
      </c>
      <c r="I3532" s="2">
        <f>'[1]2025年已发货'!I:I</f>
        <v>18809490151</v>
      </c>
      <c r="J3532" s="2" vm="1" t="e">
        <f>_xlfn._xlws.FILTER(辅助信息!D:D,辅助信息!G:G=G3532)</f>
        <v>#VALUE!</v>
      </c>
    </row>
    <row r="3533" hidden="1" spans="1:10">
      <c r="A3533" s="2" t="str">
        <f>'[1]2025年已发货'!A:A</f>
        <v>海南海控</v>
      </c>
      <c r="B3533" s="2" t="str">
        <f>'[1]2025年已发货'!B:B</f>
        <v>螺纹钢</v>
      </c>
      <c r="C3533" s="2" t="str">
        <f>'[1]2025年已发货'!C:C</f>
        <v>HRB400EФ12*9m</v>
      </c>
      <c r="D3533" s="2" t="str">
        <f>'[1]2025年已发货'!D:D</f>
        <v>吨</v>
      </c>
      <c r="E3533" s="2">
        <f>'[1]2025年已发货'!E:E</f>
        <v>70</v>
      </c>
      <c r="F3533" s="4">
        <f>'[1]2025年已发货'!F:F</f>
        <v>45806</v>
      </c>
      <c r="G3533" s="2" t="str">
        <f>'[1]2025年已发货'!G:G</f>
        <v>（中铁八局康新高速TJ4-1标）四川省甘孜州康定市新都桥镇超限载检测站</v>
      </c>
      <c r="H3533" s="2" t="str">
        <f>'[1]2025年已发货'!H:H</f>
        <v>刘俊</v>
      </c>
      <c r="I3533" s="2">
        <f>'[1]2025年已发货'!I:I</f>
        <v>18587764925</v>
      </c>
      <c r="J3533" s="2" vm="1" t="e">
        <f>_xlfn._xlws.FILTER(辅助信息!D:D,辅助信息!G:G=G3533)</f>
        <v>#VALUE!</v>
      </c>
    </row>
    <row r="3534" hidden="1" spans="1:10">
      <c r="A3534" s="2" t="str">
        <f>'[1]2025年已发货'!A:A</f>
        <v>海南海控</v>
      </c>
      <c r="B3534" s="2" t="str">
        <f>'[1]2025年已发货'!B:B</f>
        <v>螺纹钢</v>
      </c>
      <c r="C3534" s="2" t="str">
        <f>'[1]2025年已发货'!C:C</f>
        <v>HRB400EФ14*9m</v>
      </c>
      <c r="D3534" s="2" t="str">
        <f>'[1]2025年已发货'!D:D</f>
        <v>吨</v>
      </c>
      <c r="E3534" s="2">
        <f>'[1]2025年已发货'!E:E</f>
        <v>35</v>
      </c>
      <c r="F3534" s="4">
        <f>'[1]2025年已发货'!F:F</f>
        <v>45806</v>
      </c>
      <c r="G3534" s="2" t="str">
        <f>'[1]2025年已发货'!G:G</f>
        <v>（中铁八局康新高速TJ4-1标）四川省甘孜州康定市新都桥镇超限载检测站</v>
      </c>
      <c r="H3534" s="2" t="str">
        <f>'[1]2025年已发货'!H:H</f>
        <v>刘俊</v>
      </c>
      <c r="I3534" s="2">
        <f>'[1]2025年已发货'!I:I</f>
        <v>18587764925</v>
      </c>
      <c r="J3534" s="2" vm="1" t="e">
        <f>_xlfn._xlws.FILTER(辅助信息!D:D,辅助信息!G:G=G3534)</f>
        <v>#VALUE!</v>
      </c>
    </row>
    <row r="3535" hidden="1" spans="1:10">
      <c r="A3535" s="2" t="str">
        <f>'[1]2025年已发货'!A:A</f>
        <v>德胜</v>
      </c>
      <c r="B3535" s="2" t="str">
        <f>'[1]2025年已发货'!B:B</f>
        <v>螺纹钢</v>
      </c>
      <c r="C3535" s="2" t="str">
        <f>'[1]2025年已发货'!C:C</f>
        <v>HRB500E Φ25 12m</v>
      </c>
      <c r="D3535" s="2" t="str">
        <f>'[1]2025年已发货'!D:D</f>
        <v>吨</v>
      </c>
      <c r="E3535" s="2">
        <f>'[1]2025年已发货'!E:E</f>
        <v>35</v>
      </c>
      <c r="F3535" s="4">
        <f>'[1]2025年已发货'!F:F</f>
        <v>45806</v>
      </c>
      <c r="G3535" s="2" t="str">
        <f>'[1]2025年已发货'!G:G</f>
        <v>（中铁十局-资乐高速4标）四川省眉山市仁寿县彰加镇促进村中铁十局资乐高速1#钢筋场</v>
      </c>
      <c r="H3535" s="2" t="str">
        <f>'[1]2025年已发货'!H:H</f>
        <v>杨飞</v>
      </c>
      <c r="I3535" s="2">
        <f>'[1]2025年已发货'!I:I</f>
        <v>15667998777</v>
      </c>
      <c r="J3535" s="2" vm="1" t="e">
        <f>_xlfn._xlws.FILTER(辅助信息!D:D,辅助信息!G:G=G3535)</f>
        <v>#VALUE!</v>
      </c>
    </row>
    <row r="3536" hidden="1" spans="1:10">
      <c r="A3536" s="2" t="str">
        <f>'[1]2025年已发货'!A:A</f>
        <v>晋邦</v>
      </c>
      <c r="B3536" s="2" t="str">
        <f>'[1]2025年已发货'!B:B</f>
        <v>螺纹钢</v>
      </c>
      <c r="C3536" s="2" t="str">
        <f>'[1]2025年已发货'!C:C</f>
        <v>HRB500E Φ12</v>
      </c>
      <c r="D3536" s="2" t="str">
        <f>'[1]2025年已发货'!D:D</f>
        <v>吨</v>
      </c>
      <c r="E3536" s="2">
        <f>'[1]2025年已发货'!E:E</f>
        <v>6</v>
      </c>
      <c r="F3536" s="4">
        <f>'[1]2025年已发货'!F:F</f>
        <v>45806</v>
      </c>
      <c r="G3536" s="2" t="str">
        <f>'[1]2025年已发货'!G:G</f>
        <v>（商投建工达州中医药科技园-4工区-7号楼）达州市通川区达州中医药职业学院犀牛大道北段</v>
      </c>
      <c r="H3536" s="2" t="str">
        <f>'[1]2025年已发货'!H:H</f>
        <v>张扬</v>
      </c>
      <c r="I3536" s="2">
        <f>'[1]2025年已发货'!I:I</f>
        <v>18381904567</v>
      </c>
      <c r="J3536" s="2" t="str">
        <f>_xlfn._xlws.FILTER(辅助信息!D:D,辅助信息!G:G=G3536)</f>
        <v>商投建工达州中医药科技园</v>
      </c>
    </row>
    <row r="3537" hidden="1" spans="1:10">
      <c r="A3537" s="2" t="str">
        <f>'[1]2025年已发货'!A:A</f>
        <v>晋邦</v>
      </c>
      <c r="B3537" s="2" t="str">
        <f>'[1]2025年已发货'!B:B</f>
        <v>螺纹钢</v>
      </c>
      <c r="C3537" s="2" t="str">
        <f>'[1]2025年已发货'!C:C</f>
        <v>HRB500E Φ16</v>
      </c>
      <c r="D3537" s="2" t="str">
        <f>'[1]2025年已发货'!D:D</f>
        <v>吨</v>
      </c>
      <c r="E3537" s="2">
        <f>'[1]2025年已发货'!E:E</f>
        <v>9</v>
      </c>
      <c r="F3537" s="4">
        <f>'[1]2025年已发货'!F:F</f>
        <v>45806</v>
      </c>
      <c r="G3537" s="2" t="str">
        <f>'[1]2025年已发货'!G:G</f>
        <v>（商投建工达州中医药科技园-4工区-7号楼）达州市通川区达州中医药职业学院犀牛大道北段</v>
      </c>
      <c r="H3537" s="2" t="str">
        <f>'[1]2025年已发货'!H:H</f>
        <v>张扬</v>
      </c>
      <c r="I3537" s="2">
        <f>'[1]2025年已发货'!I:I</f>
        <v>18381904567</v>
      </c>
      <c r="J3537" s="2" t="str">
        <f>_xlfn._xlws.FILTER(辅助信息!D:D,辅助信息!G:G=G3537)</f>
        <v>商投建工达州中医药科技园</v>
      </c>
    </row>
    <row r="3538" hidden="1" spans="1:10">
      <c r="A3538" s="2" t="str">
        <f>'[1]2025年已发货'!A:A</f>
        <v>晋邦</v>
      </c>
      <c r="B3538" s="2" t="str">
        <f>'[1]2025年已发货'!B:B</f>
        <v>螺纹钢</v>
      </c>
      <c r="C3538" s="2" t="str">
        <f>'[1]2025年已发货'!C:C</f>
        <v>HRB500E Φ20</v>
      </c>
      <c r="D3538" s="2" t="str">
        <f>'[1]2025年已发货'!D:D</f>
        <v>吨</v>
      </c>
      <c r="E3538" s="2">
        <f>'[1]2025年已发货'!E:E</f>
        <v>12</v>
      </c>
      <c r="F3538" s="4">
        <f>'[1]2025年已发货'!F:F</f>
        <v>45806</v>
      </c>
      <c r="G3538" s="2" t="str">
        <f>'[1]2025年已发货'!G:G</f>
        <v>（商投建工达州中医药科技园-4工区-7号楼）达州市通川区达州中医药职业学院犀牛大道北段</v>
      </c>
      <c r="H3538" s="2" t="str">
        <f>'[1]2025年已发货'!H:H</f>
        <v>张扬</v>
      </c>
      <c r="I3538" s="2">
        <f>'[1]2025年已发货'!I:I</f>
        <v>18381904567</v>
      </c>
      <c r="J3538" s="2" t="str">
        <f>_xlfn._xlws.FILTER(辅助信息!D:D,辅助信息!G:G=G3538)</f>
        <v>商投建工达州中医药科技园</v>
      </c>
    </row>
    <row r="3539" hidden="1" spans="1:10">
      <c r="A3539" s="2" t="str">
        <f>'[1]2025年已发货'!A:A</f>
        <v>晋邦</v>
      </c>
      <c r="B3539" s="2" t="str">
        <f>'[1]2025年已发货'!B:B</f>
        <v>螺纹钢</v>
      </c>
      <c r="C3539" s="2" t="str">
        <f>'[1]2025年已发货'!C:C</f>
        <v>HRB500E Φ25</v>
      </c>
      <c r="D3539" s="2" t="str">
        <f>'[1]2025年已发货'!D:D</f>
        <v>吨</v>
      </c>
      <c r="E3539" s="2">
        <f>'[1]2025年已发货'!E:E</f>
        <v>9</v>
      </c>
      <c r="F3539" s="4">
        <f>'[1]2025年已发货'!F:F</f>
        <v>45806</v>
      </c>
      <c r="G3539" s="2" t="str">
        <f>'[1]2025年已发货'!G:G</f>
        <v>（商投建工达州中医药科技园-4工区-7号楼）达州市通川区达州中医药职业学院犀牛大道北段</v>
      </c>
      <c r="H3539" s="2" t="str">
        <f>'[1]2025年已发货'!H:H</f>
        <v>张扬</v>
      </c>
      <c r="I3539" s="2">
        <f>'[1]2025年已发货'!I:I</f>
        <v>18381904567</v>
      </c>
      <c r="J3539" s="2" t="str">
        <f>_xlfn._xlws.FILTER(辅助信息!D:D,辅助信息!G:G=G3539)</f>
        <v>商投建工达州中医药科技园</v>
      </c>
    </row>
    <row r="3540" hidden="1" spans="1:10">
      <c r="A3540" s="2" t="str">
        <f>'[1]2025年已发货'!A:A</f>
        <v>润耀</v>
      </c>
      <c r="B3540" s="2" t="str">
        <f>'[1]2025年已发货'!B:B</f>
        <v>盘螺</v>
      </c>
      <c r="C3540" s="2" t="str">
        <f>'[1]2025年已发货'!C:C</f>
        <v>HRB400E Φ8</v>
      </c>
      <c r="D3540" s="2" t="str">
        <f>'[1]2025年已发货'!D:D</f>
        <v>吨</v>
      </c>
      <c r="E3540" s="2">
        <f>'[1]2025年已发货'!E:E</f>
        <v>12</v>
      </c>
      <c r="F3540" s="4">
        <f>'[1]2025年已发货'!F:F</f>
        <v>45806</v>
      </c>
      <c r="G3540" s="2" t="str">
        <f>'[1]2025年已发货'!G:G</f>
        <v>（华西萌海科创农业生态谷）成都市简阳市白金山水库</v>
      </c>
      <c r="H3540" s="2" t="str">
        <f>'[1]2025年已发货'!H:H</f>
        <v>石清国</v>
      </c>
      <c r="I3540" s="2">
        <f>'[1]2025年已发货'!I:I</f>
        <v>13458642015</v>
      </c>
      <c r="J3540" s="2" t="str">
        <f>_xlfn._xlws.FILTER(辅助信息!D:D,辅助信息!G:G=G3540)</f>
        <v>华西萌海-科创农业生态谷</v>
      </c>
    </row>
    <row r="3541" hidden="1" spans="1:10">
      <c r="A3541" s="2" t="str">
        <f>'[1]2025年已发货'!A:A</f>
        <v>润耀</v>
      </c>
      <c r="B3541" s="2" t="str">
        <f>'[1]2025年已发货'!B:B</f>
        <v>盘螺</v>
      </c>
      <c r="C3541" s="2" t="str">
        <f>'[1]2025年已发货'!C:C</f>
        <v>HRB400E Φ10</v>
      </c>
      <c r="D3541" s="2" t="str">
        <f>'[1]2025年已发货'!D:D</f>
        <v>吨</v>
      </c>
      <c r="E3541" s="2">
        <f>'[1]2025年已发货'!E:E</f>
        <v>15</v>
      </c>
      <c r="F3541" s="4">
        <f>'[1]2025年已发货'!F:F</f>
        <v>45806</v>
      </c>
      <c r="G3541" s="2" t="str">
        <f>'[1]2025年已发货'!G:G</f>
        <v>（华西萌海科创农业生态谷）成都市简阳市白金山水库</v>
      </c>
      <c r="H3541" s="2" t="str">
        <f>'[1]2025年已发货'!H:H</f>
        <v>石清国</v>
      </c>
      <c r="I3541" s="2">
        <f>'[1]2025年已发货'!I:I</f>
        <v>13458642015</v>
      </c>
      <c r="J3541" s="2" t="str">
        <f>_xlfn._xlws.FILTER(辅助信息!D:D,辅助信息!G:G=G3541)</f>
        <v>华西萌海-科创农业生态谷</v>
      </c>
    </row>
    <row r="3542" hidden="1" spans="1:10">
      <c r="A3542" s="2" t="str">
        <f>'[1]2025年已发货'!A:A</f>
        <v>润耀</v>
      </c>
      <c r="B3542" s="2" t="str">
        <f>'[1]2025年已发货'!B:B</f>
        <v>螺纹钢</v>
      </c>
      <c r="C3542" s="2" t="str">
        <f>'[1]2025年已发货'!C:C</f>
        <v>HRB400E Φ12 9m</v>
      </c>
      <c r="D3542" s="2" t="str">
        <f>'[1]2025年已发货'!D:D</f>
        <v>吨</v>
      </c>
      <c r="E3542" s="2">
        <f>'[1]2025年已发货'!E:E</f>
        <v>5</v>
      </c>
      <c r="F3542" s="4">
        <f>'[1]2025年已发货'!F:F</f>
        <v>45806</v>
      </c>
      <c r="G3542" s="2" t="str">
        <f>'[1]2025年已发货'!G:G</f>
        <v>（华西萌海科创农业生态谷）成都市简阳市白金山水库</v>
      </c>
      <c r="H3542" s="2" t="str">
        <f>'[1]2025年已发货'!H:H</f>
        <v>石清国</v>
      </c>
      <c r="I3542" s="2">
        <f>'[1]2025年已发货'!I:I</f>
        <v>13458642015</v>
      </c>
      <c r="J3542" s="2" t="str">
        <f>_xlfn._xlws.FILTER(辅助信息!D:D,辅助信息!G:G=G3542)</f>
        <v>华西萌海-科创农业生态谷</v>
      </c>
    </row>
    <row r="3543" hidden="1" spans="1:10">
      <c r="A3543" s="2" t="str">
        <f>'[1]2025年已发货'!A:A</f>
        <v>润耀</v>
      </c>
      <c r="B3543" s="2" t="str">
        <f>'[1]2025年已发货'!B:B</f>
        <v>螺纹钢</v>
      </c>
      <c r="C3543" s="2" t="str">
        <f>'[1]2025年已发货'!C:C</f>
        <v>HRB400E Φ14 9m</v>
      </c>
      <c r="D3543" s="2" t="str">
        <f>'[1]2025年已发货'!D:D</f>
        <v>吨</v>
      </c>
      <c r="E3543" s="2">
        <f>'[1]2025年已发货'!E:E</f>
        <v>3</v>
      </c>
      <c r="F3543" s="4">
        <f>'[1]2025年已发货'!F:F</f>
        <v>45806</v>
      </c>
      <c r="G3543" s="2" t="str">
        <f>'[1]2025年已发货'!G:G</f>
        <v>（华西萌海科创农业生态谷）成都市简阳市白金山水库</v>
      </c>
      <c r="H3543" s="2" t="str">
        <f>'[1]2025年已发货'!H:H</f>
        <v>石清国</v>
      </c>
      <c r="I3543" s="2">
        <f>'[1]2025年已发货'!I:I</f>
        <v>13458642015</v>
      </c>
      <c r="J3543" s="2" t="str">
        <f>_xlfn._xlws.FILTER(辅助信息!D:D,辅助信息!G:G=G3543)</f>
        <v>华西萌海-科创农业生态谷</v>
      </c>
    </row>
    <row r="3544" hidden="1" spans="1:10">
      <c r="A3544" s="2" t="str">
        <f>'[1]2025年已发货'!A:A</f>
        <v>润耀</v>
      </c>
      <c r="B3544" s="2" t="str">
        <f>'[1]2025年已发货'!B:B</f>
        <v>螺纹钢</v>
      </c>
      <c r="C3544" s="2" t="str">
        <f>'[1]2025年已发货'!C:C</f>
        <v>HRB500E Φ14</v>
      </c>
      <c r="D3544" s="2" t="str">
        <f>'[1]2025年已发货'!D:D</f>
        <v>吨</v>
      </c>
      <c r="E3544" s="2">
        <f>'[1]2025年已发货'!E:E</f>
        <v>3</v>
      </c>
      <c r="F3544" s="4">
        <f>'[1]2025年已发货'!F:F</f>
        <v>45806</v>
      </c>
      <c r="G3544" s="2" t="str">
        <f>'[1]2025年已发货'!G:G</f>
        <v>（华西萌海科创农业生态谷）成都市简阳市白金山水库</v>
      </c>
      <c r="H3544" s="2" t="str">
        <f>'[1]2025年已发货'!H:H</f>
        <v>石清国</v>
      </c>
      <c r="I3544" s="2">
        <f>'[1]2025年已发货'!I:I</f>
        <v>13458642015</v>
      </c>
      <c r="J3544" s="2" t="str">
        <f>_xlfn._xlws.FILTER(辅助信息!D:D,辅助信息!G:G=G3544)</f>
        <v>华西萌海-科创农业生态谷</v>
      </c>
    </row>
    <row r="3545" hidden="1" spans="1:10">
      <c r="A3545" s="2" t="str">
        <f>'[1]2025年已发货'!A:A</f>
        <v>润耀</v>
      </c>
      <c r="B3545" s="2" t="str">
        <f>'[1]2025年已发货'!B:B</f>
        <v>螺纹钢</v>
      </c>
      <c r="C3545" s="2" t="str">
        <f>'[1]2025年已发货'!C:C</f>
        <v>HRB500E Φ16</v>
      </c>
      <c r="D3545" s="2" t="str">
        <f>'[1]2025年已发货'!D:D</f>
        <v>吨</v>
      </c>
      <c r="E3545" s="2">
        <f>'[1]2025年已发货'!E:E</f>
        <v>3</v>
      </c>
      <c r="F3545" s="4">
        <f>'[1]2025年已发货'!F:F</f>
        <v>45806</v>
      </c>
      <c r="G3545" s="2" t="str">
        <f>'[1]2025年已发货'!G:G</f>
        <v>（华西萌海科创农业生态谷）成都市简阳市白金山水库</v>
      </c>
      <c r="H3545" s="2" t="str">
        <f>'[1]2025年已发货'!H:H</f>
        <v>石清国</v>
      </c>
      <c r="I3545" s="2">
        <f>'[1]2025年已发货'!I:I</f>
        <v>13458642015</v>
      </c>
      <c r="J3545" s="2" t="str">
        <f>_xlfn._xlws.FILTER(辅助信息!D:D,辅助信息!G:G=G3545)</f>
        <v>华西萌海-科创农业生态谷</v>
      </c>
    </row>
    <row r="3546" hidden="1" spans="1:10">
      <c r="A3546" s="2" t="str">
        <f>'[1]2025年已发货'!A:A</f>
        <v>润耀</v>
      </c>
      <c r="B3546" s="2" t="str">
        <f>'[1]2025年已发货'!B:B</f>
        <v>螺纹钢</v>
      </c>
      <c r="C3546" s="2" t="str">
        <f>'[1]2025年已发货'!C:C</f>
        <v>HRB500E Φ20</v>
      </c>
      <c r="D3546" s="2" t="str">
        <f>'[1]2025年已发货'!D:D</f>
        <v>吨</v>
      </c>
      <c r="E3546" s="2">
        <f>'[1]2025年已发货'!E:E</f>
        <v>3</v>
      </c>
      <c r="F3546" s="4">
        <f>'[1]2025年已发货'!F:F</f>
        <v>45806</v>
      </c>
      <c r="G3546" s="2" t="str">
        <f>'[1]2025年已发货'!G:G</f>
        <v>（华西萌海科创农业生态谷）成都市简阳市白金山水库</v>
      </c>
      <c r="H3546" s="2" t="str">
        <f>'[1]2025年已发货'!H:H</f>
        <v>石清国</v>
      </c>
      <c r="I3546" s="2">
        <f>'[1]2025年已发货'!I:I</f>
        <v>13458642015</v>
      </c>
      <c r="J3546" s="2" t="str">
        <f>_xlfn._xlws.FILTER(辅助信息!D:D,辅助信息!G:G=G3546)</f>
        <v>华西萌海-科创农业生态谷</v>
      </c>
    </row>
    <row r="3547" hidden="1" spans="1:10">
      <c r="A3547" s="2" t="str">
        <f>'[1]2025年已发货'!A:A</f>
        <v>润耀</v>
      </c>
      <c r="B3547" s="2" t="str">
        <f>'[1]2025年已发货'!B:B</f>
        <v>螺纹钢</v>
      </c>
      <c r="C3547" s="2" t="str">
        <f>'[1]2025年已发货'!C:C</f>
        <v>HRB500E Φ25</v>
      </c>
      <c r="D3547" s="2" t="str">
        <f>'[1]2025年已发货'!D:D</f>
        <v>吨</v>
      </c>
      <c r="E3547" s="2">
        <f>'[1]2025年已发货'!E:E</f>
        <v>26</v>
      </c>
      <c r="F3547" s="4">
        <f>'[1]2025年已发货'!F:F</f>
        <v>45806</v>
      </c>
      <c r="G3547" s="2" t="str">
        <f>'[1]2025年已发货'!G:G</f>
        <v>（华西萌海科创农业生态谷）成都市简阳市白金山水库</v>
      </c>
      <c r="H3547" s="2" t="str">
        <f>'[1]2025年已发货'!H:H</f>
        <v>石清国</v>
      </c>
      <c r="I3547" s="2">
        <f>'[1]2025年已发货'!I:I</f>
        <v>13458642015</v>
      </c>
      <c r="J3547" s="2" t="str">
        <f>_xlfn._xlws.FILTER(辅助信息!D:D,辅助信息!G:G=G3547)</f>
        <v>华西萌海-科创农业生态谷</v>
      </c>
    </row>
    <row r="3548" hidden="1" spans="1:10">
      <c r="A3548" s="2" t="str">
        <f>'[1]2025年已发货'!A:A</f>
        <v>润耀</v>
      </c>
      <c r="B3548" s="2" t="str">
        <f>'[1]2025年已发货'!B:B</f>
        <v>盘螺</v>
      </c>
      <c r="C3548" s="2" t="str">
        <f>'[1]2025年已发货'!C:C</f>
        <v>HRB400E Φ6</v>
      </c>
      <c r="D3548" s="2" t="str">
        <f>'[1]2025年已发货'!D:D</f>
        <v>吨</v>
      </c>
      <c r="E3548" s="2">
        <f>'[1]2025年已发货'!E:E</f>
        <v>2</v>
      </c>
      <c r="F3548" s="4">
        <f>'[1]2025年已发货'!F:F</f>
        <v>45806</v>
      </c>
      <c r="G3548" s="2" t="str">
        <f>'[1]2025年已发货'!G:G</f>
        <v>（华西简阳西城嘉苑）四川省成都市简阳市简城街道高屋村</v>
      </c>
      <c r="H3548" s="2" t="str">
        <f>'[1]2025年已发货'!H:H</f>
        <v>张瀚镭</v>
      </c>
      <c r="I3548" s="2">
        <f>'[1]2025年已发货'!I:I</f>
        <v>15884666220</v>
      </c>
      <c r="J3548" s="2" t="str">
        <f>_xlfn._xlws.FILTER(辅助信息!D:D,辅助信息!G:G=G3548)</f>
        <v>华西简阳西城嘉苑</v>
      </c>
    </row>
    <row r="3549" hidden="1" spans="1:10">
      <c r="A3549" s="2" t="str">
        <f>'[1]2025年已发货'!A:A</f>
        <v>润耀</v>
      </c>
      <c r="B3549" s="2" t="str">
        <f>'[1]2025年已发货'!B:B</f>
        <v>盘螺</v>
      </c>
      <c r="C3549" s="2" t="str">
        <f>'[1]2025年已发货'!C:C</f>
        <v>HRB400E Φ8</v>
      </c>
      <c r="D3549" s="2" t="str">
        <f>'[1]2025年已发货'!D:D</f>
        <v>吨</v>
      </c>
      <c r="E3549" s="2">
        <f>'[1]2025年已发货'!E:E</f>
        <v>15</v>
      </c>
      <c r="F3549" s="4">
        <f>'[1]2025年已发货'!F:F</f>
        <v>45806</v>
      </c>
      <c r="G3549" s="2" t="str">
        <f>'[1]2025年已发货'!G:G</f>
        <v>（华西简阳西城嘉苑）四川省成都市简阳市简城街道高屋村</v>
      </c>
      <c r="H3549" s="2" t="str">
        <f>'[1]2025年已发货'!H:H</f>
        <v>张瀚镭</v>
      </c>
      <c r="I3549" s="2">
        <f>'[1]2025年已发货'!I:I</f>
        <v>15884666220</v>
      </c>
      <c r="J3549" s="2" t="str">
        <f>_xlfn._xlws.FILTER(辅助信息!D:D,辅助信息!G:G=G3549)</f>
        <v>华西简阳西城嘉苑</v>
      </c>
    </row>
    <row r="3550" hidden="1" spans="1:10">
      <c r="A3550" s="2" t="str">
        <f>'[1]2025年已发货'!A:A</f>
        <v>润耀</v>
      </c>
      <c r="B3550" s="2" t="str">
        <f>'[1]2025年已发货'!B:B</f>
        <v>盘螺</v>
      </c>
      <c r="C3550" s="2" t="str">
        <f>'[1]2025年已发货'!C:C</f>
        <v>HRB400E Φ10</v>
      </c>
      <c r="D3550" s="2" t="str">
        <f>'[1]2025年已发货'!D:D</f>
        <v>吨</v>
      </c>
      <c r="E3550" s="2">
        <f>'[1]2025年已发货'!E:E</f>
        <v>30</v>
      </c>
      <c r="F3550" s="4">
        <f>'[1]2025年已发货'!F:F</f>
        <v>45806</v>
      </c>
      <c r="G3550" s="2" t="str">
        <f>'[1]2025年已发货'!G:G</f>
        <v>（华西简阳西城嘉苑）四川省成都市简阳市简城街道高屋村</v>
      </c>
      <c r="H3550" s="2" t="str">
        <f>'[1]2025年已发货'!H:H</f>
        <v>张瀚镭</v>
      </c>
      <c r="I3550" s="2">
        <f>'[1]2025年已发货'!I:I</f>
        <v>15884666220</v>
      </c>
      <c r="J3550" s="2" t="str">
        <f>_xlfn._xlws.FILTER(辅助信息!D:D,辅助信息!G:G=G3550)</f>
        <v>华西简阳西城嘉苑</v>
      </c>
    </row>
    <row r="3551" hidden="1" spans="1:10">
      <c r="A3551" s="2" t="str">
        <f>'[1]2025年已发货'!A:A</f>
        <v>润耀</v>
      </c>
      <c r="B3551" s="2" t="str">
        <f>'[1]2025年已发货'!B:B</f>
        <v>盘螺</v>
      </c>
      <c r="C3551" s="2" t="str">
        <f>'[1]2025年已发货'!C:C</f>
        <v>HRB400E Φ12</v>
      </c>
      <c r="D3551" s="2" t="str">
        <f>'[1]2025年已发货'!D:D</f>
        <v>吨</v>
      </c>
      <c r="E3551" s="2">
        <f>'[1]2025年已发货'!E:E</f>
        <v>30</v>
      </c>
      <c r="F3551" s="4">
        <f>'[1]2025年已发货'!F:F</f>
        <v>45806</v>
      </c>
      <c r="G3551" s="2" t="str">
        <f>'[1]2025年已发货'!G:G</f>
        <v>（华西简阳西城嘉苑）四川省成都市简阳市简城街道高屋村</v>
      </c>
      <c r="H3551" s="2" t="str">
        <f>'[1]2025年已发货'!H:H</f>
        <v>张瀚镭</v>
      </c>
      <c r="I3551" s="2">
        <f>'[1]2025年已发货'!I:I</f>
        <v>15884666220</v>
      </c>
      <c r="J3551" s="2" t="str">
        <f>_xlfn._xlws.FILTER(辅助信息!D:D,辅助信息!G:G=G3551)</f>
        <v>华西简阳西城嘉苑</v>
      </c>
    </row>
    <row r="3552" hidden="1" spans="1:10">
      <c r="A3552" s="2" t="str">
        <f>'[1]2025年已发货'!A:A</f>
        <v>润耀</v>
      </c>
      <c r="B3552" s="2" t="str">
        <f>'[1]2025年已发货'!B:B</f>
        <v>螺纹钢</v>
      </c>
      <c r="C3552" s="2" t="str">
        <f>'[1]2025年已发货'!C:C</f>
        <v>HRB400E Φ16 9m</v>
      </c>
      <c r="D3552" s="2" t="str">
        <f>'[1]2025年已发货'!D:D</f>
        <v>吨</v>
      </c>
      <c r="E3552" s="2">
        <f>'[1]2025年已发货'!E:E</f>
        <v>6</v>
      </c>
      <c r="F3552" s="4">
        <f>'[1]2025年已发货'!F:F</f>
        <v>45806</v>
      </c>
      <c r="G3552" s="2" t="str">
        <f>'[1]2025年已发货'!G:G</f>
        <v>（华西简阳西城嘉苑）四川省成都市简阳市简城街道高屋村</v>
      </c>
      <c r="H3552" s="2" t="str">
        <f>'[1]2025年已发货'!H:H</f>
        <v>张瀚镭</v>
      </c>
      <c r="I3552" s="2">
        <f>'[1]2025年已发货'!I:I</f>
        <v>15884666220</v>
      </c>
      <c r="J3552" s="2" t="str">
        <f>_xlfn._xlws.FILTER(辅助信息!D:D,辅助信息!G:G=G3552)</f>
        <v>华西简阳西城嘉苑</v>
      </c>
    </row>
    <row r="3553" hidden="1" spans="1:10">
      <c r="A3553" s="2" t="str">
        <f>'[1]2025年已发货'!A:A</f>
        <v>润耀</v>
      </c>
      <c r="B3553" s="2" t="str">
        <f>'[1]2025年已发货'!B:B</f>
        <v>螺纹钢</v>
      </c>
      <c r="C3553" s="2" t="str">
        <f>'[1]2025年已发货'!C:C</f>
        <v>HRB400E Φ18 9m</v>
      </c>
      <c r="D3553" s="2" t="str">
        <f>'[1]2025年已发货'!D:D</f>
        <v>吨</v>
      </c>
      <c r="E3553" s="2">
        <f>'[1]2025年已发货'!E:E</f>
        <v>21</v>
      </c>
      <c r="F3553" s="4">
        <f>'[1]2025年已发货'!F:F</f>
        <v>45806</v>
      </c>
      <c r="G3553" s="2" t="str">
        <f>'[1]2025年已发货'!G:G</f>
        <v>（华西简阳西城嘉苑）四川省成都市简阳市简城街道高屋村</v>
      </c>
      <c r="H3553" s="2" t="str">
        <f>'[1]2025年已发货'!H:H</f>
        <v>张瀚镭</v>
      </c>
      <c r="I3553" s="2">
        <f>'[1]2025年已发货'!I:I</f>
        <v>15884666220</v>
      </c>
      <c r="J3553" s="2" t="str">
        <f>_xlfn._xlws.FILTER(辅助信息!D:D,辅助信息!G:G=G3553)</f>
        <v>华西简阳西城嘉苑</v>
      </c>
    </row>
    <row r="3554" hidden="1" spans="1:10">
      <c r="A3554" s="2" t="str">
        <f>'[1]2025年已发货'!A:A</f>
        <v>润耀</v>
      </c>
      <c r="B3554" s="2" t="str">
        <f>'[1]2025年已发货'!B:B</f>
        <v>螺纹钢</v>
      </c>
      <c r="C3554" s="2" t="str">
        <f>'[1]2025年已发货'!C:C</f>
        <v>HRB400E Φ20 9m</v>
      </c>
      <c r="D3554" s="2" t="str">
        <f>'[1]2025年已发货'!D:D</f>
        <v>吨</v>
      </c>
      <c r="E3554" s="2">
        <f>'[1]2025年已发货'!E:E</f>
        <v>33</v>
      </c>
      <c r="F3554" s="4">
        <f>'[1]2025年已发货'!F:F</f>
        <v>45806</v>
      </c>
      <c r="G3554" s="2" t="str">
        <f>'[1]2025年已发货'!G:G</f>
        <v>（华西简阳西城嘉苑）四川省成都市简阳市简城街道高屋村</v>
      </c>
      <c r="H3554" s="2" t="str">
        <f>'[1]2025年已发货'!H:H</f>
        <v>张瀚镭</v>
      </c>
      <c r="I3554" s="2">
        <f>'[1]2025年已发货'!I:I</f>
        <v>15884666220</v>
      </c>
      <c r="J3554" s="2" t="str">
        <f>_xlfn._xlws.FILTER(辅助信息!D:D,辅助信息!G:G=G3554)</f>
        <v>华西简阳西城嘉苑</v>
      </c>
    </row>
    <row r="3555" hidden="1" spans="1:10">
      <c r="A3555" s="2" t="str">
        <f>'[1]2025年已发货'!A:A</f>
        <v>润耀</v>
      </c>
      <c r="B3555" s="2" t="str">
        <f>'[1]2025年已发货'!B:B</f>
        <v>螺纹钢</v>
      </c>
      <c r="C3555" s="2" t="str">
        <f>'[1]2025年已发货'!C:C</f>
        <v>HRB400E Φ22 9m</v>
      </c>
      <c r="D3555" s="2" t="str">
        <f>'[1]2025年已发货'!D:D</f>
        <v>吨</v>
      </c>
      <c r="E3555" s="2">
        <f>'[1]2025年已发货'!E:E</f>
        <v>3</v>
      </c>
      <c r="F3555" s="4">
        <f>'[1]2025年已发货'!F:F</f>
        <v>45806</v>
      </c>
      <c r="G3555" s="2" t="str">
        <f>'[1]2025年已发货'!G:G</f>
        <v>（华西简阳西城嘉苑）四川省成都市简阳市简城街道高屋村</v>
      </c>
      <c r="H3555" s="2" t="str">
        <f>'[1]2025年已发货'!H:H</f>
        <v>张瀚镭</v>
      </c>
      <c r="I3555" s="2">
        <f>'[1]2025年已发货'!I:I</f>
        <v>15884666220</v>
      </c>
      <c r="J3555" s="2" t="str">
        <f>_xlfn._xlws.FILTER(辅助信息!D:D,辅助信息!G:G=G3555)</f>
        <v>华西简阳西城嘉苑</v>
      </c>
    </row>
    <row r="3556" hidden="1" spans="1:10">
      <c r="A3556" s="2" t="str">
        <f>'[1]2025年已发货'!A:A</f>
        <v>润耀</v>
      </c>
      <c r="B3556" s="2" t="str">
        <f>'[1]2025年已发货'!B:B</f>
        <v>螺纹钢</v>
      </c>
      <c r="C3556" s="2" t="str">
        <f>'[1]2025年已发货'!C:C</f>
        <v>HRB400E Φ25 9m</v>
      </c>
      <c r="D3556" s="2" t="str">
        <f>'[1]2025年已发货'!D:D</f>
        <v>吨</v>
      </c>
      <c r="E3556" s="2">
        <f>'[1]2025年已发货'!E:E</f>
        <v>3</v>
      </c>
      <c r="F3556" s="4">
        <f>'[1]2025年已发货'!F:F</f>
        <v>45806</v>
      </c>
      <c r="G3556" s="2" t="str">
        <f>'[1]2025年已发货'!G:G</f>
        <v>（华西简阳西城嘉苑）四川省成都市简阳市简城街道高屋村</v>
      </c>
      <c r="H3556" s="2" t="str">
        <f>'[1]2025年已发货'!H:H</f>
        <v>张瀚镭</v>
      </c>
      <c r="I3556" s="2">
        <f>'[1]2025年已发货'!I:I</f>
        <v>15884666220</v>
      </c>
      <c r="J3556" s="2" t="str">
        <f>_xlfn._xlws.FILTER(辅助信息!D:D,辅助信息!G:G=G3556)</f>
        <v>华西简阳西城嘉苑</v>
      </c>
    </row>
    <row r="3557" hidden="1" spans="1:10">
      <c r="A3557" s="2" t="str">
        <f>'[1]2025年已发货'!A:A</f>
        <v>润耀</v>
      </c>
      <c r="B3557" s="2" t="str">
        <f>'[1]2025年已发货'!B:B</f>
        <v>盘螺</v>
      </c>
      <c r="C3557" s="2" t="str">
        <f>'[1]2025年已发货'!C:C</f>
        <v>HRB400EΦ10</v>
      </c>
      <c r="D3557" s="2" t="str">
        <f>'[1]2025年已发货'!D:D</f>
        <v>吨</v>
      </c>
      <c r="E3557" s="2">
        <f>'[1]2025年已发货'!E:E</f>
        <v>9.4</v>
      </c>
      <c r="F3557" s="4">
        <f>'[1]2025年已发货'!F:F</f>
        <v>45806</v>
      </c>
      <c r="G3557" s="2" t="str">
        <f>'[1]2025年已发货'!G:G</f>
        <v>（成铁西物-自贡）自贡市大安区和平街道茴香坳</v>
      </c>
      <c r="H3557" s="2" t="str">
        <f>'[1]2025年已发货'!H:H</f>
        <v>黄永福</v>
      </c>
      <c r="I3557" s="2" t="str">
        <f>'[1]2025年已发货'!I:I</f>
        <v>15982823571</v>
      </c>
      <c r="J3557" s="2" vm="1" t="e">
        <f>_xlfn._xlws.FILTER(辅助信息!D:D,辅助信息!G:G=G3557)</f>
        <v>#VALUE!</v>
      </c>
    </row>
    <row r="3558" hidden="1" spans="1:10">
      <c r="A3558" s="2" t="str">
        <f>'[1]2025年已发货'!A:A</f>
        <v>润耀</v>
      </c>
      <c r="B3558" s="2" t="str">
        <f>'[1]2025年已发货'!B:B</f>
        <v>螺纹钢</v>
      </c>
      <c r="C3558" s="2" t="str">
        <f>'[1]2025年已发货'!C:C</f>
        <v>HRB400EФ16*9m</v>
      </c>
      <c r="D3558" s="2" t="str">
        <f>'[1]2025年已发货'!D:D</f>
        <v>吨</v>
      </c>
      <c r="E3558" s="2">
        <f>'[1]2025年已发货'!E:E</f>
        <v>12.4</v>
      </c>
      <c r="F3558" s="4">
        <f>'[1]2025年已发货'!F:F</f>
        <v>45806</v>
      </c>
      <c r="G3558" s="2" t="str">
        <f>'[1]2025年已发货'!G:G</f>
        <v>（成铁西物-自贡）自贡市大安区和平街道茴香坳</v>
      </c>
      <c r="H3558" s="2" t="str">
        <f>'[1]2025年已发货'!H:H</f>
        <v>黄永福</v>
      </c>
      <c r="I3558" s="2" t="str">
        <f>'[1]2025年已发货'!I:I</f>
        <v>15982823571</v>
      </c>
      <c r="J3558" s="2" vm="1" t="e">
        <f>_xlfn._xlws.FILTER(辅助信息!D:D,辅助信息!G:G=G3558)</f>
        <v>#VALUE!</v>
      </c>
    </row>
    <row r="3559" hidden="1" spans="1:10">
      <c r="A3559" s="2" t="str">
        <f>'[1]2025年已发货'!A:A</f>
        <v>润耀</v>
      </c>
      <c r="B3559" s="2" t="str">
        <f>'[1]2025年已发货'!B:B</f>
        <v>螺纹钢</v>
      </c>
      <c r="C3559" s="2" t="str">
        <f>'[1]2025年已发货'!C:C</f>
        <v>HRB400EФ22*9m</v>
      </c>
      <c r="D3559" s="2" t="str">
        <f>'[1]2025年已发货'!D:D</f>
        <v>吨</v>
      </c>
      <c r="E3559" s="2">
        <f>'[1]2025年已发货'!E:E</f>
        <v>12.2</v>
      </c>
      <c r="F3559" s="4">
        <f>'[1]2025年已发货'!F:F</f>
        <v>45806</v>
      </c>
      <c r="G3559" s="2" t="str">
        <f>'[1]2025年已发货'!G:G</f>
        <v>（成铁西物-自贡）自贡市大安区和平街道茴香坳</v>
      </c>
      <c r="H3559" s="2" t="str">
        <f>'[1]2025年已发货'!H:H</f>
        <v>黄永福</v>
      </c>
      <c r="I3559" s="2" t="str">
        <f>'[1]2025年已发货'!I:I</f>
        <v>15982823571</v>
      </c>
      <c r="J3559" s="2" vm="1" t="e">
        <f>_xlfn._xlws.FILTER(辅助信息!D:D,辅助信息!G:G=G3559)</f>
        <v>#VALUE!</v>
      </c>
    </row>
    <row r="3560" hidden="1" spans="1:10">
      <c r="A3560" s="2" t="str">
        <f>'[1]2025年已发货'!A:A</f>
        <v>润耀</v>
      </c>
      <c r="B3560" s="2" t="str">
        <f>'[1]2025年已发货'!B:B</f>
        <v>螺纹钢</v>
      </c>
      <c r="C3560" s="2" t="str">
        <f>'[1]2025年已发货'!C:C</f>
        <v>HRB400E Φ12 9m</v>
      </c>
      <c r="D3560" s="2" t="str">
        <f>'[1]2025年已发货'!D:D</f>
        <v>吨</v>
      </c>
      <c r="E3560" s="2">
        <f>'[1]2025年已发货'!E:E</f>
        <v>35</v>
      </c>
      <c r="F3560" s="4">
        <f>'[1]2025年已发货'!F:F</f>
        <v>45806</v>
      </c>
      <c r="G3560" s="2" t="str">
        <f>'[1]2025年已发货'!G:G</f>
        <v>（中铁十局-资乐高速4标）四川省眉山市仁寿县彰加镇促进村中铁十局2#钢筋厂</v>
      </c>
      <c r="H3560" s="2" t="str">
        <f>'[1]2025年已发货'!H:H</f>
        <v>杨飞</v>
      </c>
      <c r="I3560" s="2">
        <f>'[1]2025年已发货'!I:I</f>
        <v>15667998777</v>
      </c>
      <c r="J3560" s="2" vm="1" t="e">
        <f>_xlfn._xlws.FILTER(辅助信息!D:D,辅助信息!G:G=G3560)</f>
        <v>#VALUE!</v>
      </c>
    </row>
    <row r="3561" hidden="1" spans="1:10">
      <c r="A3561" s="2" t="str">
        <f>'[1]2025年已发货'!A:A</f>
        <v>润耀</v>
      </c>
      <c r="B3561" s="2" t="str">
        <f>'[1]2025年已发货'!B:B</f>
        <v>螺纹钢</v>
      </c>
      <c r="C3561" s="2" t="str">
        <f>'[1]2025年已发货'!C:C</f>
        <v>HRB400E Φ16 9m</v>
      </c>
      <c r="D3561" s="2" t="str">
        <f>'[1]2025年已发货'!D:D</f>
        <v>吨</v>
      </c>
      <c r="E3561" s="2">
        <f>'[1]2025年已发货'!E:E</f>
        <v>30</v>
      </c>
      <c r="F3561" s="4">
        <f>'[1]2025年已发货'!F:F</f>
        <v>45806</v>
      </c>
      <c r="G3561" s="2" t="str">
        <f>'[1]2025年已发货'!G:G</f>
        <v>（中铁十局-资乐高速4标）四川省眉山市仁寿县彰加镇促进村中铁十局2#钢筋厂</v>
      </c>
      <c r="H3561" s="2" t="str">
        <f>'[1]2025年已发货'!H:H</f>
        <v>杨飞</v>
      </c>
      <c r="I3561" s="2">
        <f>'[1]2025年已发货'!I:I</f>
        <v>15667998777</v>
      </c>
      <c r="J3561" s="2" vm="1" t="e">
        <f>_xlfn._xlws.FILTER(辅助信息!D:D,辅助信息!G:G=G3561)</f>
        <v>#VALUE!</v>
      </c>
    </row>
    <row r="3562" hidden="1" spans="1:10">
      <c r="A3562" s="2" t="str">
        <f>'[1]2025年已发货'!A:A</f>
        <v>润耀</v>
      </c>
      <c r="B3562" s="2" t="str">
        <f>'[1]2025年已发货'!B:B</f>
        <v>螺纹钢</v>
      </c>
      <c r="C3562" s="2" t="str">
        <f>'[1]2025年已发货'!C:C</f>
        <v>HRB400E Φ20 9m</v>
      </c>
      <c r="D3562" s="2" t="str">
        <f>'[1]2025年已发货'!D:D</f>
        <v>吨</v>
      </c>
      <c r="E3562" s="2">
        <f>'[1]2025年已发货'!E:E</f>
        <v>5</v>
      </c>
      <c r="F3562" s="4">
        <f>'[1]2025年已发货'!F:F</f>
        <v>45806</v>
      </c>
      <c r="G3562" s="2" t="str">
        <f>'[1]2025年已发货'!G:G</f>
        <v>（中铁十局-资乐高速4标）四川省眉山市仁寿县彰加镇促进村中铁十局2#钢筋厂</v>
      </c>
      <c r="H3562" s="2" t="str">
        <f>'[1]2025年已发货'!H:H</f>
        <v>杨飞</v>
      </c>
      <c r="I3562" s="2">
        <f>'[1]2025年已发货'!I:I</f>
        <v>15667998777</v>
      </c>
      <c r="J3562" s="2" vm="1" t="e">
        <f>_xlfn._xlws.FILTER(辅助信息!D:D,辅助信息!G:G=G3562)</f>
        <v>#VALUE!</v>
      </c>
    </row>
    <row r="3563" hidden="1" spans="1:10">
      <c r="A3563" s="2" t="str">
        <f>'[1]2025年已发货'!A:A</f>
        <v>八局</v>
      </c>
      <c r="B3563" s="2" t="str">
        <f>'[1]2025年已发货'!B:B</f>
        <v>高线</v>
      </c>
      <c r="C3563" s="2" t="str">
        <f>'[1]2025年已发货'!C:C</f>
        <v>HPB300Φ12</v>
      </c>
      <c r="D3563" s="2" t="str">
        <f>'[1]2025年已发货'!D:D</f>
        <v>吨</v>
      </c>
      <c r="E3563" s="2">
        <f>'[1]2025年已发货'!E:E</f>
        <v>35</v>
      </c>
      <c r="F3563" s="4">
        <f>'[1]2025年已发货'!F:F</f>
        <v>45806</v>
      </c>
      <c r="G3563" s="2" t="str">
        <f>'[1]2025年已发货'!G:G</f>
        <v>（中铁北京局-资乐高速6标）四川省乐山市市中区土主镇资乐高速TJ6标项目试验室</v>
      </c>
      <c r="H3563" s="2" t="str">
        <f>'[1]2025年已发货'!H:H</f>
        <v>刘岩</v>
      </c>
      <c r="I3563" s="2">
        <f>'[1]2025年已发货'!I:I</f>
        <v>18543566469</v>
      </c>
      <c r="J3563" s="2" vm="1" t="e">
        <f>_xlfn._xlws.FILTER(辅助信息!D:D,辅助信息!G:G=G3563)</f>
        <v>#VALUE!</v>
      </c>
    </row>
    <row r="3564" hidden="1" spans="1:10">
      <c r="A3564" s="2" t="str">
        <f>'[1]2025年已发货'!A:A</f>
        <v>湖北商贸</v>
      </c>
      <c r="B3564" s="2" t="str">
        <f>'[1]2025年已发货'!B:B</f>
        <v>螺纹钢</v>
      </c>
      <c r="C3564" s="2" t="str">
        <f>'[1]2025年已发货'!C:C</f>
        <v>HRB400E Φ28 9m</v>
      </c>
      <c r="D3564" s="2" t="str">
        <f>'[1]2025年已发货'!D:D</f>
        <v>吨</v>
      </c>
      <c r="E3564" s="2">
        <f>'[1]2025年已发货'!E:E</f>
        <v>26</v>
      </c>
      <c r="F3564" s="4">
        <f>'[1]2025年已发货'!F:F</f>
        <v>45806</v>
      </c>
      <c r="G3564" s="2" t="str">
        <f>'[1]2025年已发货'!G:G</f>
        <v>（中铁北京局-资乐高速6标）四川省乐山市市中区土主镇资乐高速TJ6标项目试验室</v>
      </c>
      <c r="H3564" s="2" t="str">
        <f>'[1]2025年已发货'!H:H</f>
        <v>刘岩</v>
      </c>
      <c r="I3564" s="2">
        <f>'[1]2025年已发货'!I:I</f>
        <v>18543566469</v>
      </c>
      <c r="J3564" s="2" vm="1" t="e">
        <f>_xlfn._xlws.FILTER(辅助信息!D:D,辅助信息!G:G=G3564)</f>
        <v>#VALUE!</v>
      </c>
    </row>
    <row r="3565" hidden="1" spans="1:10">
      <c r="A3565" s="2" t="str">
        <f>'[1]2025年已发货'!A:A</f>
        <v>湖北商贸</v>
      </c>
      <c r="B3565" s="2" t="str">
        <f>'[1]2025年已发货'!B:B</f>
        <v>螺纹钢</v>
      </c>
      <c r="C3565" s="2" t="str">
        <f>'[1]2025年已发货'!C:C</f>
        <v>HRB400E Φ16 9m</v>
      </c>
      <c r="D3565" s="2" t="str">
        <f>'[1]2025年已发货'!D:D</f>
        <v>吨</v>
      </c>
      <c r="E3565" s="2">
        <f>'[1]2025年已发货'!E:E</f>
        <v>3</v>
      </c>
      <c r="F3565" s="4">
        <f>'[1]2025年已发货'!F:F</f>
        <v>45806</v>
      </c>
      <c r="G3565" s="2" t="str">
        <f>'[1]2025年已发货'!G:G</f>
        <v>（中铁北京局-资乐高速6标）四川省乐山市市中区土主镇资乐高速TJ6标项目试验室</v>
      </c>
      <c r="H3565" s="2" t="str">
        <f>'[1]2025年已发货'!H:H</f>
        <v>刘岩</v>
      </c>
      <c r="I3565" s="2">
        <f>'[1]2025年已发货'!I:I</f>
        <v>18543566469</v>
      </c>
      <c r="J3565" s="2" vm="1" t="e">
        <f>_xlfn._xlws.FILTER(辅助信息!D:D,辅助信息!G:G=G3565)</f>
        <v>#VALUE!</v>
      </c>
    </row>
    <row r="3566" hidden="1" spans="1:10">
      <c r="A3566" s="2" t="str">
        <f>'[1]2025年已发货'!A:A</f>
        <v>湖北商贸</v>
      </c>
      <c r="B3566" s="2" t="str">
        <f>'[1]2025年已发货'!B:B</f>
        <v>螺纹钢</v>
      </c>
      <c r="C3566" s="2" t="str">
        <f>'[1]2025年已发货'!C:C</f>
        <v>HRB400E Φ25 9m</v>
      </c>
      <c r="D3566" s="2" t="str">
        <f>'[1]2025年已发货'!D:D</f>
        <v>吨</v>
      </c>
      <c r="E3566" s="2">
        <f>'[1]2025年已发货'!E:E</f>
        <v>10</v>
      </c>
      <c r="F3566" s="4">
        <f>'[1]2025年已发货'!F:F</f>
        <v>45806</v>
      </c>
      <c r="G3566" s="2" t="str">
        <f>'[1]2025年已发货'!G:G</f>
        <v>（中铁北京局-资乐高速6标）四川省乐山市市中区土主镇资乐高速TJ6标项目试验室</v>
      </c>
      <c r="H3566" s="2" t="str">
        <f>'[1]2025年已发货'!H:H</f>
        <v>刘岩</v>
      </c>
      <c r="I3566" s="2">
        <f>'[1]2025年已发货'!I:I</f>
        <v>18543566469</v>
      </c>
      <c r="J3566" s="2" vm="1" t="e">
        <f>_xlfn._xlws.FILTER(辅助信息!D:D,辅助信息!G:G=G3566)</f>
        <v>#VALUE!</v>
      </c>
    </row>
    <row r="3567" hidden="1" spans="1:10">
      <c r="A3567" s="2" t="str">
        <f>'[1]2025年已发货'!A:A</f>
        <v>湖北商贸</v>
      </c>
      <c r="B3567" s="2" t="str">
        <f>'[1]2025年已发货'!B:B</f>
        <v>螺纹钢</v>
      </c>
      <c r="C3567" s="2" t="str">
        <f>'[1]2025年已发货'!C:C</f>
        <v>HRB400E Φ14 9m</v>
      </c>
      <c r="D3567" s="2" t="str">
        <f>'[1]2025年已发货'!D:D</f>
        <v>吨</v>
      </c>
      <c r="E3567" s="2">
        <f>'[1]2025年已发货'!E:E</f>
        <v>3</v>
      </c>
      <c r="F3567" s="4">
        <f>'[1]2025年已发货'!F:F</f>
        <v>45806</v>
      </c>
      <c r="G3567" s="2" t="str">
        <f>'[1]2025年已发货'!G:G</f>
        <v>（中铁北京局-资乐高速6标）四川省乐山市市中区土主镇资乐高速TJ6标项目试验室</v>
      </c>
      <c r="H3567" s="2" t="str">
        <f>'[1]2025年已发货'!H:H</f>
        <v>刘岩</v>
      </c>
      <c r="I3567" s="2">
        <f>'[1]2025年已发货'!I:I</f>
        <v>18543566469</v>
      </c>
      <c r="J3567" s="2" vm="1" t="e">
        <f>_xlfn._xlws.FILTER(辅助信息!D:D,辅助信息!G:G=G3567)</f>
        <v>#VALUE!</v>
      </c>
    </row>
    <row r="3568" hidden="1" spans="1:10">
      <c r="A3568" s="2" t="str">
        <f>'[1]2025年已发货'!A:A</f>
        <v>湖北商贸</v>
      </c>
      <c r="B3568" s="2" t="str">
        <f>'[1]2025年已发货'!B:B</f>
        <v>螺纹钢</v>
      </c>
      <c r="C3568" s="2" t="str">
        <f>'[1]2025年已发货'!C:C</f>
        <v>HRB400E Φ12 9m</v>
      </c>
      <c r="D3568" s="2" t="str">
        <f>'[1]2025年已发货'!D:D</f>
        <v>吨</v>
      </c>
      <c r="E3568" s="2">
        <f>'[1]2025年已发货'!E:E</f>
        <v>9.5</v>
      </c>
      <c r="F3568" s="4">
        <f>'[1]2025年已发货'!F:F</f>
        <v>45806</v>
      </c>
      <c r="G3568" s="2" t="str">
        <f>'[1]2025年已发货'!G:G</f>
        <v>（中铁北京局-资乐高速6标）四川省乐山市市中区土主镇资乐高速TJ6标项目试验室</v>
      </c>
      <c r="H3568" s="2" t="str">
        <f>'[1]2025年已发货'!H:H</f>
        <v>刘岩</v>
      </c>
      <c r="I3568" s="2">
        <f>'[1]2025年已发货'!I:I</f>
        <v>18543566469</v>
      </c>
      <c r="J3568" s="2" vm="1" t="e">
        <f>_xlfn._xlws.FILTER(辅助信息!D:D,辅助信息!G:G=G3568)</f>
        <v>#VALUE!</v>
      </c>
    </row>
    <row r="3569" hidden="1" spans="1:10">
      <c r="A3569" s="2" t="str">
        <f>'[1]2025年已发货'!A:A</f>
        <v>湖北商贸</v>
      </c>
      <c r="B3569" s="2" t="str">
        <f>'[1]2025年已发货'!B:B</f>
        <v>螺纹钢</v>
      </c>
      <c r="C3569" s="2" t="str">
        <f>'[1]2025年已发货'!C:C</f>
        <v>HRB400E Φ20 9m</v>
      </c>
      <c r="D3569" s="2" t="str">
        <f>'[1]2025年已发货'!D:D</f>
        <v>吨</v>
      </c>
      <c r="E3569" s="2">
        <f>'[1]2025年已发货'!E:E</f>
        <v>20</v>
      </c>
      <c r="F3569" s="4">
        <f>'[1]2025年已发货'!F:F</f>
        <v>45806</v>
      </c>
      <c r="G3569" s="2" t="str">
        <f>'[1]2025年已发货'!G:G</f>
        <v>（中铁北京局-资乐高速6标）四川省乐山市市中区土主镇资乐高速TJ6标项目试验室</v>
      </c>
      <c r="H3569" s="2" t="str">
        <f>'[1]2025年已发货'!H:H</f>
        <v>刘岩</v>
      </c>
      <c r="I3569" s="2">
        <f>'[1]2025年已发货'!I:I</f>
        <v>18543566469</v>
      </c>
      <c r="J3569" s="2" vm="1" t="e">
        <f>_xlfn._xlws.FILTER(辅助信息!D:D,辅助信息!G:G=G3569)</f>
        <v>#VALUE!</v>
      </c>
    </row>
    <row r="3570" hidden="1" spans="1:10">
      <c r="A3570" s="2" t="str">
        <f>'[1]2025年已发货'!A:A</f>
        <v>湖北商贸</v>
      </c>
      <c r="B3570" s="2" t="str">
        <f>'[1]2025年已发货'!B:B</f>
        <v>螺纹钢</v>
      </c>
      <c r="C3570" s="2" t="str">
        <f>'[1]2025年已发货'!C:C</f>
        <v>HRB400E Φ12 9m</v>
      </c>
      <c r="D3570" s="2" t="str">
        <f>'[1]2025年已发货'!D:D</f>
        <v>吨</v>
      </c>
      <c r="E3570" s="2">
        <f>'[1]2025年已发货'!E:E</f>
        <v>35</v>
      </c>
      <c r="F3570" s="4">
        <f>'[1]2025年已发货'!F:F</f>
        <v>45806</v>
      </c>
      <c r="G3570" s="2" t="str">
        <f>'[1]2025年已发货'!G:G</f>
        <v>（中铁北京局-资乐高速6标）四川省乐山市市中区土主镇资乐高速TJ6标项目试验室</v>
      </c>
      <c r="H3570" s="2" t="str">
        <f>'[1]2025年已发货'!H:H</f>
        <v>刘岩</v>
      </c>
      <c r="I3570" s="2">
        <f>'[1]2025年已发货'!I:I</f>
        <v>18543566469</v>
      </c>
      <c r="J3570" s="2" vm="1" t="e">
        <f>_xlfn._xlws.FILTER(辅助信息!D:D,辅助信息!G:G=G3570)</f>
        <v>#VALUE!</v>
      </c>
    </row>
    <row r="3571" hidden="1" spans="1:10">
      <c r="A3571" s="2" t="str">
        <f>'[1]2025年已发货'!A:A</f>
        <v>湖北商贸</v>
      </c>
      <c r="B3571" s="2" t="str">
        <f>'[1]2025年已发货'!B:B</f>
        <v>盘螺</v>
      </c>
      <c r="C3571" s="2" t="str">
        <f>'[1]2025年已发货'!C:C</f>
        <v>HRB400E Φ12</v>
      </c>
      <c r="D3571" s="2" t="str">
        <f>'[1]2025年已发货'!D:D</f>
        <v>吨</v>
      </c>
      <c r="E3571" s="2">
        <f>'[1]2025年已发货'!E:E</f>
        <v>35</v>
      </c>
      <c r="F3571" s="4">
        <f>'[1]2025年已发货'!F:F</f>
        <v>45806</v>
      </c>
      <c r="G3571" s="2" t="str">
        <f>'[1]2025年已发货'!G:G</f>
        <v>（中铁北京局-资乐高速6标）四川省乐山市市中区土主镇资乐高速TJ6标项目试验室</v>
      </c>
      <c r="H3571" s="2" t="str">
        <f>'[1]2025年已发货'!H:H</f>
        <v>刘岩</v>
      </c>
      <c r="I3571" s="2">
        <f>'[1]2025年已发货'!I:I</f>
        <v>18543566469</v>
      </c>
      <c r="J3571" s="2" vm="1" t="e">
        <f>_xlfn._xlws.FILTER(辅助信息!D:D,辅助信息!G:G=G3571)</f>
        <v>#VALUE!</v>
      </c>
    </row>
    <row r="3572" hidden="1" spans="1:10">
      <c r="A3572" s="2" t="str">
        <f>'[1]2025年已发货'!A:A</f>
        <v>山东高速</v>
      </c>
      <c r="B3572" s="2" t="str">
        <f>'[1]2025年已发货'!B:B</f>
        <v>高线</v>
      </c>
      <c r="C3572" s="2" t="str">
        <f>'[1]2025年已发货'!C:C</f>
        <v>HPB300Φ12</v>
      </c>
      <c r="D3572" s="2" t="str">
        <f>'[1]2025年已发货'!D:D</f>
        <v>吨</v>
      </c>
      <c r="E3572" s="2">
        <f>'[1]2025年已发货'!E:E</f>
        <v>35</v>
      </c>
      <c r="F3572" s="4">
        <f>'[1]2025年已发货'!F:F</f>
        <v>45806</v>
      </c>
      <c r="G3572" s="2" t="str">
        <f>'[1]2025年已发货'!G:G</f>
        <v>（中铁广州局-成渝扩容2标）四川省内江市资中县双龙镇朱家房子成渝扩容ZCB3-2标1#钢筋厂</v>
      </c>
      <c r="H3572" s="2" t="str">
        <f>'[1]2025年已发货'!H:H</f>
        <v>邓志强</v>
      </c>
      <c r="I3572" s="2">
        <f>'[1]2025年已发货'!I:I</f>
        <v>17603045490</v>
      </c>
      <c r="J3572" s="2" vm="1" t="e">
        <f>_xlfn._xlws.FILTER(辅助信息!D:D,辅助信息!G:G=G3572)</f>
        <v>#VALUE!</v>
      </c>
    </row>
    <row r="3573" hidden="1" spans="1:10">
      <c r="A3573" s="2" t="str">
        <f>'[1]2025年已发货'!A:A</f>
        <v>山东高速</v>
      </c>
      <c r="B3573" s="2" t="str">
        <f>'[1]2025年已发货'!B:B</f>
        <v>螺纹钢</v>
      </c>
      <c r="C3573" s="2" t="str">
        <f>'[1]2025年已发货'!C:C</f>
        <v>HRB400E Φ25 12m</v>
      </c>
      <c r="D3573" s="2" t="str">
        <f>'[1]2025年已发货'!D:D</f>
        <v>吨</v>
      </c>
      <c r="E3573" s="2">
        <f>'[1]2025年已发货'!E:E</f>
        <v>70</v>
      </c>
      <c r="F3573" s="4">
        <f>'[1]2025年已发货'!F:F</f>
        <v>45806</v>
      </c>
      <c r="G3573" s="2" t="str">
        <f>'[1]2025年已发货'!G:G</f>
        <v>（中铁广州局-成渝扩容2标）四川省资阳市雁江区南双路杨家糖房</v>
      </c>
      <c r="H3573" s="2" t="str">
        <f>'[1]2025年已发货'!H:H</f>
        <v>邓志强</v>
      </c>
      <c r="I3573" s="2">
        <f>'[1]2025年已发货'!I:I</f>
        <v>17603045490</v>
      </c>
      <c r="J3573" s="2" vm="1" t="e">
        <f>_xlfn._xlws.FILTER(辅助信息!D:D,辅助信息!G:G=G3573)</f>
        <v>#VALUE!</v>
      </c>
    </row>
    <row r="3574" hidden="1" spans="1:10">
      <c r="A3574" s="2" t="str">
        <f>'[1]2025年已发货'!A:A</f>
        <v>山东高速</v>
      </c>
      <c r="B3574" s="2" t="str">
        <f>'[1]2025年已发货'!B:B</f>
        <v>高线</v>
      </c>
      <c r="C3574" s="2" t="str">
        <f>'[1]2025年已发货'!C:C</f>
        <v>HPB300Φ12</v>
      </c>
      <c r="D3574" s="2" t="str">
        <f>'[1]2025年已发货'!D:D</f>
        <v>吨</v>
      </c>
      <c r="E3574" s="2">
        <f>'[1]2025年已发货'!E:E</f>
        <v>35</v>
      </c>
      <c r="F3574" s="4">
        <f>'[1]2025年已发货'!F:F</f>
        <v>45806</v>
      </c>
      <c r="G3574" s="2" t="str">
        <f>'[1]2025年已发货'!G:G</f>
        <v>（中铁广州局-成渝扩容2标）成渝扩容项目ZCB3-2标2＃拌和站【雁江区联盟桥东北50米(资资路) 】</v>
      </c>
      <c r="H3574" s="2" t="str">
        <f>'[1]2025年已发货'!H:H</f>
        <v>刘沛琦</v>
      </c>
      <c r="I3574" s="2">
        <f>'[1]2025年已发货'!I:I</f>
        <v>18011784798</v>
      </c>
      <c r="J3574" s="2" vm="1" t="e">
        <f>_xlfn._xlws.FILTER(辅助信息!D:D,辅助信息!G:G=G3574)</f>
        <v>#VALUE!</v>
      </c>
    </row>
    <row r="3575" hidden="1" spans="1:10">
      <c r="A3575" s="2" t="str">
        <f>'[1]2025年已发货'!A:A</f>
        <v>山东高速</v>
      </c>
      <c r="B3575" s="2" t="str">
        <f>'[1]2025年已发货'!B:B</f>
        <v>螺纹钢</v>
      </c>
      <c r="C3575" s="2" t="str">
        <f>'[1]2025年已发货'!C:C</f>
        <v>HRB400E Φ25 12m</v>
      </c>
      <c r="D3575" s="2" t="str">
        <f>'[1]2025年已发货'!D:D</f>
        <v>吨</v>
      </c>
      <c r="E3575" s="2">
        <f>'[1]2025年已发货'!E:E</f>
        <v>180</v>
      </c>
      <c r="F3575" s="4">
        <f>'[1]2025年已发货'!F:F</f>
        <v>45806</v>
      </c>
      <c r="G3575" s="2" t="str">
        <f>'[1]2025年已发货'!G:G</f>
        <v>（中铁广州局-成渝扩容2标）成渝扩容项目ZCB3-2标2＃拌和站【雁江区联盟桥东北50米(资资路) 】</v>
      </c>
      <c r="H3575" s="2" t="str">
        <f>'[1]2025年已发货'!H:H</f>
        <v>刘沛琦</v>
      </c>
      <c r="I3575" s="2">
        <f>'[1]2025年已发货'!I:I</f>
        <v>18011784798</v>
      </c>
      <c r="J3575" s="2" vm="1" t="e">
        <f>_xlfn._xlws.FILTER(辅助信息!D:D,辅助信息!G:G=G3575)</f>
        <v>#VALUE!</v>
      </c>
    </row>
    <row r="3576" hidden="1" spans="1:10">
      <c r="A3576" s="2" t="str">
        <f>'[1]2025年已发货'!A:A</f>
        <v>德胜</v>
      </c>
      <c r="B3576" s="2" t="str">
        <f>'[1]2025年已发货'!B:B</f>
        <v>螺纹钢</v>
      </c>
      <c r="C3576" s="2" t="str">
        <f>'[1]2025年已发货'!C:C</f>
        <v>HRB400E Φ16 9m</v>
      </c>
      <c r="D3576" s="2" t="str">
        <f>'[1]2025年已发货'!D:D</f>
        <v>吨</v>
      </c>
      <c r="E3576" s="2">
        <f>'[1]2025年已发货'!E:E</f>
        <v>35</v>
      </c>
      <c r="F3576" s="4">
        <f>'[1]2025年已发货'!F:F</f>
        <v>45807</v>
      </c>
      <c r="G3576" s="2" t="str">
        <f>'[1]2025年已发货'!G:G</f>
        <v>（中铁十局-资乐高速4标）四川省眉山市仁寿县彰加镇促进村中铁十局资乐高速1#钢筋场</v>
      </c>
      <c r="H3576" s="2" t="str">
        <f>'[1]2025年已发货'!H:H</f>
        <v>杨飞</v>
      </c>
      <c r="I3576" s="2">
        <f>'[1]2025年已发货'!I:I</f>
        <v>15667998777</v>
      </c>
      <c r="J3576" s="2" vm="1" t="e">
        <f>_xlfn._xlws.FILTER(辅助信息!D:D,辅助信息!G:G=G3576)</f>
        <v>#VALUE!</v>
      </c>
    </row>
    <row r="3577" hidden="1" spans="1:10">
      <c r="A3577" s="2" t="str">
        <f>'[1]2025年已发货'!A:A</f>
        <v>德胜</v>
      </c>
      <c r="B3577" s="2" t="str">
        <f>'[1]2025年已发货'!B:B</f>
        <v>螺纹钢</v>
      </c>
      <c r="C3577" s="2" t="str">
        <f>'[1]2025年已发货'!C:C</f>
        <v>HRB400E Φ25 9m</v>
      </c>
      <c r="D3577" s="2" t="str">
        <f>'[1]2025年已发货'!D:D</f>
        <v>吨</v>
      </c>
      <c r="E3577" s="2">
        <f>'[1]2025年已发货'!E:E</f>
        <v>35</v>
      </c>
      <c r="F3577" s="4">
        <f>'[1]2025年已发货'!F:F</f>
        <v>45807</v>
      </c>
      <c r="G3577" s="2" t="str">
        <f>'[1]2025年已发货'!G:G</f>
        <v>（中铁十局-资乐高速4标）四川省眉山市仁寿县彰加镇促进村中铁十局资乐高速1#钢筋场</v>
      </c>
      <c r="H3577" s="2" t="str">
        <f>'[1]2025年已发货'!H:H</f>
        <v>杨飞</v>
      </c>
      <c r="I3577" s="2">
        <f>'[1]2025年已发货'!I:I</f>
        <v>15667998777</v>
      </c>
      <c r="J3577" s="2" vm="1" t="e">
        <f>_xlfn._xlws.FILTER(辅助信息!D:D,辅助信息!G:G=G3577)</f>
        <v>#VALUE!</v>
      </c>
    </row>
    <row r="3578" hidden="1" spans="1:10">
      <c r="A3578" s="2" t="str">
        <f>'[1]2025年已发货'!A:A</f>
        <v>德胜</v>
      </c>
      <c r="B3578" s="2" t="str">
        <f>'[1]2025年已发货'!B:B</f>
        <v>螺纹钢</v>
      </c>
      <c r="C3578" s="2" t="str">
        <f>'[1]2025年已发货'!C:C</f>
        <v>HRB400E Φ28 9m</v>
      </c>
      <c r="D3578" s="2" t="str">
        <f>'[1]2025年已发货'!D:D</f>
        <v>吨</v>
      </c>
      <c r="E3578" s="2">
        <f>'[1]2025年已发货'!E:E</f>
        <v>35</v>
      </c>
      <c r="F3578" s="4">
        <f>'[1]2025年已发货'!F:F</f>
        <v>45807</v>
      </c>
      <c r="G3578" s="2" t="str">
        <f>'[1]2025年已发货'!G:G</f>
        <v>（中铁十局-资乐高速4标）四川省眉山市仁寿县彰加镇促进村中铁十局资乐高速1#钢筋场</v>
      </c>
      <c r="H3578" s="2" t="str">
        <f>'[1]2025年已发货'!H:H</f>
        <v>杨飞</v>
      </c>
      <c r="I3578" s="2">
        <f>'[1]2025年已发货'!I:I</f>
        <v>15667998777</v>
      </c>
      <c r="J3578" s="2" vm="1" t="e">
        <f>_xlfn._xlws.FILTER(辅助信息!D:D,辅助信息!G:G=G3578)</f>
        <v>#VALUE!</v>
      </c>
    </row>
    <row r="3579" hidden="1" spans="1:10">
      <c r="A3579" s="2" t="str">
        <f>'[1]2025年已发货'!A:A</f>
        <v>德胜</v>
      </c>
      <c r="B3579" s="2" t="str">
        <f>'[1]2025年已发货'!B:B</f>
        <v>螺纹钢</v>
      </c>
      <c r="C3579" s="2" t="str">
        <f>'[1]2025年已发货'!C:C</f>
        <v>HRB400E Φ12 9m</v>
      </c>
      <c r="D3579" s="2" t="str">
        <f>'[1]2025年已发货'!D:D</f>
        <v>吨</v>
      </c>
      <c r="E3579" s="2">
        <f>'[1]2025年已发货'!E:E</f>
        <v>35</v>
      </c>
      <c r="F3579" s="4">
        <f>'[1]2025年已发货'!F:F</f>
        <v>45807</v>
      </c>
      <c r="G3579" s="2" t="str">
        <f>'[1]2025年已发货'!G:G</f>
        <v>（中铁十局-资乐高速4标）四川省眉山市仁寿县彰加镇促进村中铁十局2#钢筋厂</v>
      </c>
      <c r="H3579" s="2" t="str">
        <f>'[1]2025年已发货'!H:H</f>
        <v>杨飞</v>
      </c>
      <c r="I3579" s="2">
        <f>'[1]2025年已发货'!I:I</f>
        <v>15667998777</v>
      </c>
      <c r="J3579" s="2" vm="1" t="e">
        <f>_xlfn._xlws.FILTER(辅助信息!D:D,辅助信息!G:G=G3579)</f>
        <v>#VALUE!</v>
      </c>
    </row>
    <row r="3580" hidden="1" spans="1:10">
      <c r="A3580" s="2" t="str">
        <f>'[1]2025年已发货'!A:A</f>
        <v>德胜</v>
      </c>
      <c r="B3580" s="2" t="str">
        <f>'[1]2025年已发货'!B:B</f>
        <v>螺纹钢</v>
      </c>
      <c r="C3580" s="2" t="str">
        <f>'[1]2025年已发货'!C:C</f>
        <v>HRB400E Φ16 9m</v>
      </c>
      <c r="D3580" s="2" t="str">
        <f>'[1]2025年已发货'!D:D</f>
        <v>吨</v>
      </c>
      <c r="E3580" s="2">
        <f>'[1]2025年已发货'!E:E</f>
        <v>35</v>
      </c>
      <c r="F3580" s="4">
        <f>'[1]2025年已发货'!F:F</f>
        <v>45807</v>
      </c>
      <c r="G3580" s="2" t="str">
        <f>'[1]2025年已发货'!G:G</f>
        <v>（中铁十局-资乐高速4标）四川省眉山市仁寿县彰加镇促进村中铁十局2#钢筋厂</v>
      </c>
      <c r="H3580" s="2" t="str">
        <f>'[1]2025年已发货'!H:H</f>
        <v>杨飞</v>
      </c>
      <c r="I3580" s="2">
        <f>'[1]2025年已发货'!I:I</f>
        <v>15667998777</v>
      </c>
      <c r="J3580" s="2" vm="1" t="e">
        <f>_xlfn._xlws.FILTER(辅助信息!D:D,辅助信息!G:G=G3580)</f>
        <v>#VALUE!</v>
      </c>
    </row>
    <row r="3581" hidden="1" spans="1:10">
      <c r="A3581" s="2" t="str">
        <f>'[1]2025年已发货'!A:A</f>
        <v>德胜</v>
      </c>
      <c r="B3581" s="2" t="str">
        <f>'[1]2025年已发货'!B:B</f>
        <v>螺纹钢</v>
      </c>
      <c r="C3581" s="2" t="str">
        <f>'[1]2025年已发货'!C:C</f>
        <v>HRB400E Φ25 9m</v>
      </c>
      <c r="D3581" s="2" t="str">
        <f>'[1]2025年已发货'!D:D</f>
        <v>吨</v>
      </c>
      <c r="E3581" s="2">
        <f>'[1]2025年已发货'!E:E</f>
        <v>35</v>
      </c>
      <c r="F3581" s="4">
        <f>'[1]2025年已发货'!F:F</f>
        <v>45807</v>
      </c>
      <c r="G3581" s="2" t="str">
        <f>'[1]2025年已发货'!G:G</f>
        <v>（中铁十局-资乐高速4标）四川省眉山市仁寿县彰加镇促进村中铁十局2#钢筋厂</v>
      </c>
      <c r="H3581" s="2" t="str">
        <f>'[1]2025年已发货'!H:H</f>
        <v>杨飞</v>
      </c>
      <c r="I3581" s="2">
        <f>'[1]2025年已发货'!I:I</f>
        <v>15667998777</v>
      </c>
      <c r="J3581" s="2" vm="1" t="e">
        <f>_xlfn._xlws.FILTER(辅助信息!D:D,辅助信息!G:G=G3581)</f>
        <v>#VALUE!</v>
      </c>
    </row>
    <row r="3582" hidden="1" spans="1:10">
      <c r="A3582" s="2" t="str">
        <f>'[1]2025年已发货'!A:A</f>
        <v>德胜</v>
      </c>
      <c r="B3582" s="2" t="str">
        <f>'[1]2025年已发货'!B:B</f>
        <v>螺纹钢</v>
      </c>
      <c r="C3582" s="2" t="str">
        <f>'[1]2025年已发货'!C:C</f>
        <v>HRB400E Φ28 9m</v>
      </c>
      <c r="D3582" s="2" t="str">
        <f>'[1]2025年已发货'!D:D</f>
        <v>吨</v>
      </c>
      <c r="E3582" s="2">
        <f>'[1]2025年已发货'!E:E</f>
        <v>35</v>
      </c>
      <c r="F3582" s="4">
        <f>'[1]2025年已发货'!F:F</f>
        <v>45807</v>
      </c>
      <c r="G3582" s="2" t="str">
        <f>'[1]2025年已发货'!G:G</f>
        <v>（中铁十局-资乐高速4标）四川省眉山市仁寿县彰加镇促进村中铁十局2#钢筋厂</v>
      </c>
      <c r="H3582" s="2" t="str">
        <f>'[1]2025年已发货'!H:H</f>
        <v>杨飞</v>
      </c>
      <c r="I3582" s="2">
        <f>'[1]2025年已发货'!I:I</f>
        <v>15667998777</v>
      </c>
      <c r="J3582" s="2" vm="1" t="e">
        <f>_xlfn._xlws.FILTER(辅助信息!D:D,辅助信息!G:G=G3582)</f>
        <v>#VALUE!</v>
      </c>
    </row>
    <row r="3583" hidden="1" spans="1:10">
      <c r="A3583" s="2" t="str">
        <f>'[1]2025年已发货'!A:A</f>
        <v>德胜</v>
      </c>
      <c r="B3583" s="2" t="str">
        <f>'[1]2025年已发货'!B:B</f>
        <v>螺纹钢</v>
      </c>
      <c r="C3583" s="2" t="str">
        <f>'[1]2025年已发货'!C:C</f>
        <v>HRB400E Φ28 12m</v>
      </c>
      <c r="D3583" s="2" t="str">
        <f>'[1]2025年已发货'!D:D</f>
        <v>吨</v>
      </c>
      <c r="E3583" s="2">
        <f>'[1]2025年已发货'!E:E</f>
        <v>35</v>
      </c>
      <c r="F3583" s="4">
        <f>'[1]2025年已发货'!F:F</f>
        <v>45807</v>
      </c>
      <c r="G3583" s="2" t="str">
        <f>'[1]2025年已发货'!G:G</f>
        <v>（中铁广州局-资乐高速5标）四川省乐山市井研县希望大道116号</v>
      </c>
      <c r="H3583" s="2" t="str">
        <f>'[1]2025年已发货'!H:H</f>
        <v>廖俊杰</v>
      </c>
      <c r="I3583" s="2">
        <f>'[1]2025年已发货'!I:I</f>
        <v>15775100965</v>
      </c>
      <c r="J3583" s="2" vm="1" t="e">
        <f>_xlfn._xlws.FILTER(辅助信息!D:D,辅助信息!G:G=G3583)</f>
        <v>#VALUE!</v>
      </c>
    </row>
    <row r="3584" hidden="1" spans="1:10">
      <c r="A3584" s="2" t="str">
        <f>'[1]2025年已发货'!A:A</f>
        <v>德胜</v>
      </c>
      <c r="B3584" s="2" t="str">
        <f>'[1]2025年已发货'!B:B</f>
        <v>螺纹钢</v>
      </c>
      <c r="C3584" s="2" t="str">
        <f>'[1]2025年已发货'!C:C</f>
        <v>HRB400E Φ20 12m</v>
      </c>
      <c r="D3584" s="2" t="str">
        <f>'[1]2025年已发货'!D:D</f>
        <v>吨</v>
      </c>
      <c r="E3584" s="2">
        <f>'[1]2025年已发货'!E:E</f>
        <v>35</v>
      </c>
      <c r="F3584" s="4">
        <f>'[1]2025年已发货'!F:F</f>
        <v>45807</v>
      </c>
      <c r="G3584" s="2" t="str">
        <f>'[1]2025年已发货'!G:G</f>
        <v>（中铁广州局-资乐高速5标）四川省乐山市井研县希望大道116号</v>
      </c>
      <c r="H3584" s="2" t="str">
        <f>'[1]2025年已发货'!H:H</f>
        <v>廖俊杰</v>
      </c>
      <c r="I3584" s="2">
        <f>'[1]2025年已发货'!I:I</f>
        <v>15775100965</v>
      </c>
      <c r="J3584" s="2" vm="1" t="e">
        <f>_xlfn._xlws.FILTER(辅助信息!D:D,辅助信息!G:G=G3584)</f>
        <v>#VALUE!</v>
      </c>
    </row>
    <row r="3585" hidden="1" spans="1:10">
      <c r="A3585" s="2" t="str">
        <f>'[1]2025年已发货'!A:A</f>
        <v>湖北商贸</v>
      </c>
      <c r="B3585" s="2" t="str">
        <f>'[1]2025年已发货'!B:B</f>
        <v>高线</v>
      </c>
      <c r="C3585" s="2" t="str">
        <f>'[1]2025年已发货'!C:C</f>
        <v>HPB300Φ12</v>
      </c>
      <c r="D3585" s="2" t="str">
        <f>'[1]2025年已发货'!D:D</f>
        <v>吨</v>
      </c>
      <c r="E3585" s="2">
        <f>'[1]2025年已发货'!E:E</f>
        <v>35</v>
      </c>
      <c r="F3585" s="4">
        <f>'[1]2025年已发货'!F:F</f>
        <v>45807</v>
      </c>
      <c r="G3585" s="2" t="str">
        <f>'[1]2025年已发货'!G:G</f>
        <v>（中铁十局-资乐高速4标）四川省眉山市仁寿县彰加镇促进村中铁十局资乐高速1#钢筋场</v>
      </c>
      <c r="H3585" s="2" t="str">
        <f>'[1]2025年已发货'!H:H</f>
        <v>杨飞</v>
      </c>
      <c r="I3585" s="2">
        <f>'[1]2025年已发货'!I:I</f>
        <v>15667998777</v>
      </c>
      <c r="J3585" s="2" vm="1" t="e">
        <f>_xlfn._xlws.FILTER(辅助信息!D:D,辅助信息!G:G=G3585)</f>
        <v>#VALUE!</v>
      </c>
    </row>
    <row r="3586" hidden="1" spans="1:10">
      <c r="A3586" s="2" t="str">
        <f>'[1]2025年已发货'!A:A</f>
        <v>湖北商贸</v>
      </c>
      <c r="B3586" s="2" t="str">
        <f>'[1]2025年已发货'!B:B</f>
        <v>螺纹钢</v>
      </c>
      <c r="C3586" s="2" t="str">
        <f>'[1]2025年已发货'!C:C</f>
        <v>HRB500E Φ28 12m</v>
      </c>
      <c r="D3586" s="2" t="str">
        <f>'[1]2025年已发货'!D:D</f>
        <v>吨</v>
      </c>
      <c r="E3586" s="2">
        <f>'[1]2025年已发货'!E:E</f>
        <v>35</v>
      </c>
      <c r="F3586" s="4">
        <f>'[1]2025年已发货'!F:F</f>
        <v>45807</v>
      </c>
      <c r="G3586" s="2" t="str">
        <f>'[1]2025年已发货'!G:G</f>
        <v>（中铁十局-资乐高速4标）四川省眉山市仁寿县彰加镇促进村中铁十局资乐高速1#钢筋场</v>
      </c>
      <c r="H3586" s="2" t="str">
        <f>'[1]2025年已发货'!H:H</f>
        <v>杨飞</v>
      </c>
      <c r="I3586" s="2">
        <f>'[1]2025年已发货'!I:I</f>
        <v>15667998777</v>
      </c>
      <c r="J3586" s="2" vm="1" t="e">
        <f>_xlfn._xlws.FILTER(辅助信息!D:D,辅助信息!G:G=G3586)</f>
        <v>#VALUE!</v>
      </c>
    </row>
    <row r="3587" hidden="1" spans="1:10">
      <c r="A3587" s="2" t="str">
        <f>'[1]2025年已发货'!A:A</f>
        <v>湖北商贸</v>
      </c>
      <c r="B3587" s="2" t="str">
        <f>'[1]2025年已发货'!B:B</f>
        <v>盘螺</v>
      </c>
      <c r="C3587" s="2" t="str">
        <f>'[1]2025年已发货'!C:C</f>
        <v>HRB400E Φ12</v>
      </c>
      <c r="D3587" s="2" t="str">
        <f>'[1]2025年已发货'!D:D</f>
        <v>吨</v>
      </c>
      <c r="E3587" s="2">
        <f>'[1]2025年已发货'!E:E</f>
        <v>35</v>
      </c>
      <c r="F3587" s="4">
        <f>'[1]2025年已发货'!F:F</f>
        <v>45807</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湖北商贸</v>
      </c>
      <c r="B3588" s="2" t="str">
        <f>'[1]2025年已发货'!B:B</f>
        <v>螺纹钢</v>
      </c>
      <c r="C3588" s="2" t="str">
        <f>'[1]2025年已发货'!C:C</f>
        <v>HRB400E Φ28 12m</v>
      </c>
      <c r="D3588" s="2" t="str">
        <f>'[1]2025年已发货'!D:D</f>
        <v>吨</v>
      </c>
      <c r="E3588" s="2">
        <f>'[1]2025年已发货'!E:E</f>
        <v>35</v>
      </c>
      <c r="F3588" s="4">
        <f>'[1]2025年已发货'!F:F</f>
        <v>45807</v>
      </c>
      <c r="G3588" s="2" t="str">
        <f>'[1]2025年已发货'!G:G</f>
        <v>（中铁广州局-资乐高速5标）四川省乐山市井研县希望大道116号</v>
      </c>
      <c r="H3588" s="2" t="str">
        <f>'[1]2025年已发货'!H:H</f>
        <v>廖俊杰</v>
      </c>
      <c r="I3588" s="2">
        <f>'[1]2025年已发货'!I:I</f>
        <v>15775100965</v>
      </c>
      <c r="J3588" s="2" vm="1" t="e">
        <f>_xlfn._xlws.FILTER(辅助信息!D:D,辅助信息!G:G=G3588)</f>
        <v>#VALUE!</v>
      </c>
    </row>
    <row r="3589" hidden="1" spans="1:10">
      <c r="A3589" s="2" t="str">
        <f>'[1]2025年已发货'!A:A</f>
        <v>晋邦</v>
      </c>
      <c r="B3589" s="2" t="str">
        <f>'[1]2025年已发货'!B:B</f>
        <v>直螺纹</v>
      </c>
      <c r="C3589" s="2" t="str">
        <f>'[1]2025年已发货'!C:C</f>
        <v>HRB400E Φ18 9m</v>
      </c>
      <c r="D3589" s="2" t="str">
        <f>'[1]2025年已发货'!D:D</f>
        <v>吨</v>
      </c>
      <c r="E3589" s="2">
        <f>'[1]2025年已发货'!E:E</f>
        <v>3</v>
      </c>
      <c r="F3589" s="4">
        <f>'[1]2025年已发货'!F:F</f>
        <v>45807</v>
      </c>
      <c r="G3589" s="2" t="str">
        <f>'[1]2025年已发货'!G:G</f>
        <v>（十九冶-江龙高速一分部）重庆市云阳县X886附近中国十九冶开云高速项目总包部西98米*复兴互通预制梁场</v>
      </c>
      <c r="H3589" s="2" t="str">
        <f>'[1]2025年已发货'!H:H</f>
        <v>吴章红</v>
      </c>
      <c r="I3589" s="2">
        <f>'[1]2025年已发货'!I:I</f>
        <v>18628165772</v>
      </c>
      <c r="J3589" s="2" vm="1" t="e">
        <f>_xlfn._xlws.FILTER(辅助信息!D:D,辅助信息!G:G=G3589)</f>
        <v>#VALUE!</v>
      </c>
    </row>
    <row r="3590" hidden="1" spans="1:10">
      <c r="A3590" s="2" t="str">
        <f>'[1]2025年已发货'!A:A</f>
        <v>晋邦</v>
      </c>
      <c r="B3590" s="2" t="str">
        <f>'[1]2025年已发货'!B:B</f>
        <v>直螺纹</v>
      </c>
      <c r="C3590" s="2" t="str">
        <f>'[1]2025年已发货'!C:C</f>
        <v>HRB400E Φ20 9m</v>
      </c>
      <c r="D3590" s="2" t="str">
        <f>'[1]2025年已发货'!D:D</f>
        <v>吨</v>
      </c>
      <c r="E3590" s="2">
        <f>'[1]2025年已发货'!E:E</f>
        <v>9</v>
      </c>
      <c r="F3590" s="4">
        <f>'[1]2025年已发货'!F:F</f>
        <v>45807</v>
      </c>
      <c r="G3590" s="2" t="str">
        <f>'[1]2025年已发货'!G:G</f>
        <v>（十九冶-江龙高速一分部）重庆市云阳县X886附近中国十九冶开云高速项目总包部西98米*复兴互通预制梁场</v>
      </c>
      <c r="H3590" s="2" t="str">
        <f>'[1]2025年已发货'!H:H</f>
        <v>吴章红</v>
      </c>
      <c r="I3590" s="2">
        <f>'[1]2025年已发货'!I:I</f>
        <v>18628165772</v>
      </c>
      <c r="J3590" s="2" vm="1" t="e">
        <f>_xlfn._xlws.FILTER(辅助信息!D:D,辅助信息!G:G=G3590)</f>
        <v>#VALUE!</v>
      </c>
    </row>
    <row r="3591" hidden="1" spans="1:10">
      <c r="A3591" s="2" t="str">
        <f>'[1]2025年已发货'!A:A</f>
        <v>晋邦</v>
      </c>
      <c r="B3591" s="2" t="str">
        <f>'[1]2025年已发货'!B:B</f>
        <v>直螺纹</v>
      </c>
      <c r="C3591" s="2" t="str">
        <f>'[1]2025年已发货'!C:C</f>
        <v>HRB400E Φ22 9m</v>
      </c>
      <c r="D3591" s="2" t="str">
        <f>'[1]2025年已发货'!D:D</f>
        <v>吨</v>
      </c>
      <c r="E3591" s="2">
        <f>'[1]2025年已发货'!E:E</f>
        <v>12</v>
      </c>
      <c r="F3591" s="4">
        <f>'[1]2025年已发货'!F:F</f>
        <v>45807</v>
      </c>
      <c r="G3591" s="2" t="str">
        <f>'[1]2025年已发货'!G:G</f>
        <v>（十九冶-江龙高速一分部）重庆市云阳县X886附近中国十九冶开云高速项目总包部西98米*复兴互通预制梁场</v>
      </c>
      <c r="H3591" s="2" t="str">
        <f>'[1]2025年已发货'!H:H</f>
        <v>吴章红</v>
      </c>
      <c r="I3591" s="2">
        <f>'[1]2025年已发货'!I:I</f>
        <v>18628165772</v>
      </c>
      <c r="J3591" s="2" vm="1" t="e">
        <f>_xlfn._xlws.FILTER(辅助信息!D:D,辅助信息!G:G=G3591)</f>
        <v>#VALUE!</v>
      </c>
    </row>
    <row r="3592" hidden="1" spans="1:10">
      <c r="A3592" s="2" t="str">
        <f>'[1]2025年已发货'!A:A</f>
        <v>晋邦</v>
      </c>
      <c r="B3592" s="2" t="str">
        <f>'[1]2025年已发货'!B:B</f>
        <v>直螺纹</v>
      </c>
      <c r="C3592" s="2" t="str">
        <f>'[1]2025年已发货'!C:C</f>
        <v>HRB400E Φ32 9m</v>
      </c>
      <c r="D3592" s="2" t="str">
        <f>'[1]2025年已发货'!D:D</f>
        <v>吨</v>
      </c>
      <c r="E3592" s="2">
        <f>'[1]2025年已发货'!E:E</f>
        <v>9</v>
      </c>
      <c r="F3592" s="4">
        <f>'[1]2025年已发货'!F:F</f>
        <v>45807</v>
      </c>
      <c r="G3592" s="2" t="str">
        <f>'[1]2025年已发货'!G:G</f>
        <v>（十九冶-江龙高速一分部）重庆市云阳县X886附近中国十九冶开云高速项目总包部西98米*复兴互通预制梁场</v>
      </c>
      <c r="H3592" s="2" t="str">
        <f>'[1]2025年已发货'!H:H</f>
        <v>吴章红</v>
      </c>
      <c r="I3592" s="2">
        <f>'[1]2025年已发货'!I:I</f>
        <v>18628165772</v>
      </c>
      <c r="J3592" s="2" vm="1" t="e">
        <f>_xlfn._xlws.FILTER(辅助信息!D:D,辅助信息!G:G=G3592)</f>
        <v>#VALUE!</v>
      </c>
    </row>
    <row r="3593" hidden="1" spans="1:10">
      <c r="A3593" s="2" t="str">
        <f>'[1]2025年已发货'!A:A</f>
        <v>晋邦</v>
      </c>
      <c r="B3593" s="2" t="str">
        <f>'[1]2025年已发货'!B:B</f>
        <v>盘螺</v>
      </c>
      <c r="C3593" s="2" t="str">
        <f>'[1]2025年已发货'!C:C</f>
        <v>HRB400E Φ10</v>
      </c>
      <c r="D3593" s="2" t="str">
        <f>'[1]2025年已发货'!D:D</f>
        <v>吨</v>
      </c>
      <c r="E3593" s="2">
        <f>'[1]2025年已发货'!E:E</f>
        <v>2.5</v>
      </c>
      <c r="F3593" s="4">
        <f>'[1]2025年已发货'!F:F</f>
        <v>45807</v>
      </c>
      <c r="G3593" s="2" t="str">
        <f>'[1]2025年已发货'!G:G</f>
        <v>（十九冶-江龙高速一分部）重庆市云阳县X886附近中国十九冶开云高速项目总包部西98米*复兴互通预制梁场</v>
      </c>
      <c r="H3593" s="2" t="str">
        <f>'[1]2025年已发货'!H:H</f>
        <v>吴章红</v>
      </c>
      <c r="I3593" s="2">
        <f>'[1]2025年已发货'!I:I</f>
        <v>18628165772</v>
      </c>
      <c r="J3593" s="2" vm="1" t="e">
        <f>_xlfn._xlws.FILTER(辅助信息!D:D,辅助信息!G:G=G3593)</f>
        <v>#VALUE!</v>
      </c>
    </row>
    <row r="3594" hidden="1" spans="1:10">
      <c r="A3594" s="2" t="str">
        <f>'[1]2025年已发货'!A:A</f>
        <v>德胜</v>
      </c>
      <c r="B3594" s="2" t="str">
        <f>'[1]2025年已发货'!B:B</f>
        <v>螺纹钢</v>
      </c>
      <c r="C3594" s="2" t="str">
        <f>'[1]2025年已发货'!C:C</f>
        <v>HRB400E Φ28 12m</v>
      </c>
      <c r="D3594" s="2" t="str">
        <f>'[1]2025年已发货'!D:D</f>
        <v>吨</v>
      </c>
      <c r="E3594" s="2">
        <f>'[1]2025年已发货'!E:E</f>
        <v>35</v>
      </c>
      <c r="F3594" s="4">
        <f>'[1]2025年已发货'!F:F</f>
        <v>45809</v>
      </c>
      <c r="G3594" s="2" t="str">
        <f>'[1]2025年已发货'!G:G</f>
        <v>（中铁广州局-资乐高速5标）四川省乐山市井研县希望大道116号</v>
      </c>
      <c r="H3594" s="2" t="str">
        <f>'[1]2025年已发货'!H:H</f>
        <v>廖俊杰</v>
      </c>
      <c r="I3594" s="2">
        <f>'[1]2025年已发货'!I:I</f>
        <v>15775100965</v>
      </c>
      <c r="J3594" s="2" vm="1" t="e">
        <f>_xlfn._xlws.FILTER(辅助信息!D:D,辅助信息!G:G=G3594)</f>
        <v>#VALUE!</v>
      </c>
    </row>
    <row r="3595" hidden="1" spans="1:10">
      <c r="A3595" s="2" t="str">
        <f>'[1]2025年已发货'!A:A</f>
        <v>德胜</v>
      </c>
      <c r="B3595" s="2" t="str">
        <f>'[1]2025年已发货'!B:B</f>
        <v>螺纹钢</v>
      </c>
      <c r="C3595" s="2" t="str">
        <f>'[1]2025年已发货'!C:C</f>
        <v>HRB400E Φ20 12m</v>
      </c>
      <c r="D3595" s="2" t="str">
        <f>'[1]2025年已发货'!D:D</f>
        <v>吨</v>
      </c>
      <c r="E3595" s="2">
        <f>'[1]2025年已发货'!E:E</f>
        <v>35</v>
      </c>
      <c r="F3595" s="4">
        <f>'[1]2025年已发货'!F:F</f>
        <v>45809</v>
      </c>
      <c r="G3595" s="2" t="str">
        <f>'[1]2025年已发货'!G:G</f>
        <v>（中铁广州局-资乐高速5标）四川省乐山市井研县希望大道116号</v>
      </c>
      <c r="H3595" s="2" t="str">
        <f>'[1]2025年已发货'!H:H</f>
        <v>廖俊杰</v>
      </c>
      <c r="I3595" s="2">
        <f>'[1]2025年已发货'!I:I</f>
        <v>15775100965</v>
      </c>
      <c r="J3595" s="2" vm="1" t="e">
        <f>_xlfn._xlws.FILTER(辅助信息!D:D,辅助信息!G:G=G3595)</f>
        <v>#VALUE!</v>
      </c>
    </row>
    <row r="3596" hidden="1" spans="1:10">
      <c r="A3596" s="2" t="str">
        <f>'[1]2025年已发货'!A:A</f>
        <v>德胜</v>
      </c>
      <c r="B3596" s="2" t="str">
        <f>'[1]2025年已发货'!B:B</f>
        <v>螺纹钢</v>
      </c>
      <c r="C3596" s="2" t="str">
        <f>'[1]2025年已发货'!C:C</f>
        <v>HRB400E Φ12 9m</v>
      </c>
      <c r="D3596" s="2" t="str">
        <f>'[1]2025年已发货'!D:D</f>
        <v>吨</v>
      </c>
      <c r="E3596" s="2">
        <f>'[1]2025年已发货'!E:E</f>
        <v>35</v>
      </c>
      <c r="F3596" s="4">
        <f>'[1]2025年已发货'!F:F</f>
        <v>45809</v>
      </c>
      <c r="G3596" s="2" t="str">
        <f>'[1]2025年已发货'!G:G</f>
        <v>（中铁十局-资乐高速4标）四川省眉山市仁寿县彰加镇促进村中铁十局资乐高速1#钢筋场</v>
      </c>
      <c r="H3596" s="2" t="str">
        <f>'[1]2025年已发货'!H:H</f>
        <v>杨飞</v>
      </c>
      <c r="I3596" s="2">
        <f>'[1]2025年已发货'!I:I</f>
        <v>15667998777</v>
      </c>
      <c r="J3596" s="2" vm="1" t="e">
        <f>_xlfn._xlws.FILTER(辅助信息!D:D,辅助信息!G:G=G3596)</f>
        <v>#VALUE!</v>
      </c>
    </row>
    <row r="3597" hidden="1" spans="1:10">
      <c r="A3597" s="2" t="str">
        <f>'[1]2025年已发货'!A:A</f>
        <v>德胜</v>
      </c>
      <c r="B3597" s="2" t="str">
        <f>'[1]2025年已发货'!B:B</f>
        <v>螺纹钢</v>
      </c>
      <c r="C3597" s="2" t="str">
        <f>'[1]2025年已发货'!C:C</f>
        <v>HRB400E Φ16 9m</v>
      </c>
      <c r="D3597" s="2" t="str">
        <f>'[1]2025年已发货'!D:D</f>
        <v>吨</v>
      </c>
      <c r="E3597" s="2">
        <f>'[1]2025年已发货'!E:E</f>
        <v>35</v>
      </c>
      <c r="F3597" s="4">
        <f>'[1]2025年已发货'!F:F</f>
        <v>45809</v>
      </c>
      <c r="G3597" s="2" t="str">
        <f>'[1]2025年已发货'!G:G</f>
        <v>（中铁十局-资乐高速4标）四川省眉山市仁寿县彰加镇促进村中铁十局资乐高速1#钢筋场</v>
      </c>
      <c r="H3597" s="2" t="str">
        <f>'[1]2025年已发货'!H:H</f>
        <v>杨飞</v>
      </c>
      <c r="I3597" s="2">
        <f>'[1]2025年已发货'!I:I</f>
        <v>15667998777</v>
      </c>
      <c r="J3597" s="2" vm="1" t="e">
        <f>_xlfn._xlws.FILTER(辅助信息!D:D,辅助信息!G:G=G3597)</f>
        <v>#VALUE!</v>
      </c>
    </row>
    <row r="3598" hidden="1" spans="1:10">
      <c r="A3598" s="2" t="str">
        <f>'[1]2025年已发货'!A:A</f>
        <v>德胜</v>
      </c>
      <c r="B3598" s="2" t="str">
        <f>'[1]2025年已发货'!B:B</f>
        <v>螺纹钢</v>
      </c>
      <c r="C3598" s="2" t="str">
        <f>'[1]2025年已发货'!C:C</f>
        <v>HRB400E Φ25 9m</v>
      </c>
      <c r="D3598" s="2" t="str">
        <f>'[1]2025年已发货'!D:D</f>
        <v>吨</v>
      </c>
      <c r="E3598" s="2">
        <f>'[1]2025年已发货'!E:E</f>
        <v>35</v>
      </c>
      <c r="F3598" s="4">
        <f>'[1]2025年已发货'!F:F</f>
        <v>45809</v>
      </c>
      <c r="G3598" s="2" t="str">
        <f>'[1]2025年已发货'!G:G</f>
        <v>（中铁十局-资乐高速4标）四川省眉山市仁寿县彰加镇促进村中铁十局资乐高速1#钢筋场</v>
      </c>
      <c r="H3598" s="2" t="str">
        <f>'[1]2025年已发货'!H:H</f>
        <v>杨飞</v>
      </c>
      <c r="I3598" s="2">
        <f>'[1]2025年已发货'!I:I</f>
        <v>15667998777</v>
      </c>
      <c r="J3598" s="2" vm="1" t="e">
        <f>_xlfn._xlws.FILTER(辅助信息!D:D,辅助信息!G:G=G3598)</f>
        <v>#VALUE!</v>
      </c>
    </row>
    <row r="3599" hidden="1" spans="1:10">
      <c r="A3599" s="2" t="str">
        <f>'[1]2025年已发货'!A:A</f>
        <v>德胜</v>
      </c>
      <c r="B3599" s="2" t="str">
        <f>'[1]2025年已发货'!B:B</f>
        <v>螺纹钢</v>
      </c>
      <c r="C3599" s="2" t="str">
        <f>'[1]2025年已发货'!C:C</f>
        <v>HRB400E Φ12 9m</v>
      </c>
      <c r="D3599" s="2" t="str">
        <f>'[1]2025年已发货'!D:D</f>
        <v>吨</v>
      </c>
      <c r="E3599" s="2">
        <f>'[1]2025年已发货'!E:E</f>
        <v>35</v>
      </c>
      <c r="F3599" s="4">
        <f>'[1]2025年已发货'!F:F</f>
        <v>45809</v>
      </c>
      <c r="G3599" s="2" t="str">
        <f>'[1]2025年已发货'!G:G</f>
        <v>（北京工程局乐山机场项目）乐山市五通桥区冠英镇</v>
      </c>
      <c r="H3599" s="2" t="str">
        <f>'[1]2025年已发货'!H:H</f>
        <v>王治</v>
      </c>
      <c r="I3599" s="2">
        <f>'[1]2025年已发货'!I:I</f>
        <v>18811564698</v>
      </c>
      <c r="J3599" s="2" vm="1" t="e">
        <f>_xlfn._xlws.FILTER(辅助信息!D:D,辅助信息!G:G=G3599)</f>
        <v>#VALUE!</v>
      </c>
    </row>
    <row r="3600" hidden="1" spans="1:10">
      <c r="A3600" s="2" t="str">
        <f>'[1]2025年已发货'!A:A</f>
        <v>润耀</v>
      </c>
      <c r="B3600" s="2" t="str">
        <f>'[1]2025年已发货'!B:B</f>
        <v>盘螺</v>
      </c>
      <c r="C3600" s="2" t="str">
        <f>'[1]2025年已发货'!C:C</f>
        <v>HRB400E Φ10</v>
      </c>
      <c r="D3600" s="2" t="str">
        <f>'[1]2025年已发货'!D:D</f>
        <v>吨</v>
      </c>
      <c r="E3600" s="2">
        <f>'[1]2025年已发货'!E:E</f>
        <v>12</v>
      </c>
      <c r="F3600" s="4">
        <f>'[1]2025年已发货'!F:F</f>
        <v>45809</v>
      </c>
      <c r="G3600" s="2" t="str">
        <f>'[1]2025年已发货'!G:G</f>
        <v>（北京工程局乐山机场项目）乐山市五通桥区冠英镇</v>
      </c>
      <c r="H3600" s="2" t="str">
        <f>'[1]2025年已发货'!H:H</f>
        <v>王治</v>
      </c>
      <c r="I3600" s="2">
        <f>'[1]2025年已发货'!I:I</f>
        <v>18811564698</v>
      </c>
      <c r="J3600" s="2" vm="1" t="e">
        <f>_xlfn._xlws.FILTER(辅助信息!D:D,辅助信息!G:G=G3600)</f>
        <v>#VALUE!</v>
      </c>
    </row>
    <row r="3601" hidden="1" spans="1:10">
      <c r="A3601" s="2" t="str">
        <f>'[1]2025年已发货'!A:A</f>
        <v>润耀</v>
      </c>
      <c r="B3601" s="2" t="str">
        <f>'[1]2025年已发货'!B:B</f>
        <v>盘螺</v>
      </c>
      <c r="C3601" s="2" t="str">
        <f>'[1]2025年已发货'!C:C</f>
        <v>HRB400E Φ12</v>
      </c>
      <c r="D3601" s="2" t="str">
        <f>'[1]2025年已发货'!D:D</f>
        <v>吨</v>
      </c>
      <c r="E3601" s="2">
        <f>'[1]2025年已发货'!E:E</f>
        <v>6</v>
      </c>
      <c r="F3601" s="4">
        <f>'[1]2025年已发货'!F:F</f>
        <v>45809</v>
      </c>
      <c r="G3601" s="2" t="str">
        <f>'[1]2025年已发货'!G:G</f>
        <v>（北京工程局乐山机场项目）乐山市五通桥区冠英镇</v>
      </c>
      <c r="H3601" s="2" t="str">
        <f>'[1]2025年已发货'!H:H</f>
        <v>王治</v>
      </c>
      <c r="I3601" s="2">
        <f>'[1]2025年已发货'!I:I</f>
        <v>18811564698</v>
      </c>
      <c r="J3601" s="2" vm="1" t="e">
        <f>_xlfn._xlws.FILTER(辅助信息!D:D,辅助信息!G:G=G3601)</f>
        <v>#VALUE!</v>
      </c>
    </row>
    <row r="3602" hidden="1" spans="1:10">
      <c r="A3602" s="2" t="str">
        <f>'[1]2025年已发货'!A:A</f>
        <v>润耀</v>
      </c>
      <c r="B3602" s="2" t="str">
        <f>'[1]2025年已发货'!B:B</f>
        <v>螺纹钢</v>
      </c>
      <c r="C3602" s="2" t="str">
        <f>'[1]2025年已发货'!C:C</f>
        <v>HRB400E Φ14 9m</v>
      </c>
      <c r="D3602" s="2" t="str">
        <f>'[1]2025年已发货'!D:D</f>
        <v>吨</v>
      </c>
      <c r="E3602" s="2">
        <f>'[1]2025年已发货'!E:E</f>
        <v>35</v>
      </c>
      <c r="F3602" s="4">
        <f>'[1]2025年已发货'!F:F</f>
        <v>45809</v>
      </c>
      <c r="G3602" s="2" t="str">
        <f>'[1]2025年已发货'!G:G</f>
        <v>（北京工程局乐山机场项目）乐山市五通桥区冠英镇</v>
      </c>
      <c r="H3602" s="2" t="str">
        <f>'[1]2025年已发货'!H:H</f>
        <v>王治</v>
      </c>
      <c r="I3602" s="2">
        <f>'[1]2025年已发货'!I:I</f>
        <v>18811564698</v>
      </c>
      <c r="J3602" s="2" vm="1" t="e">
        <f>_xlfn._xlws.FILTER(辅助信息!D:D,辅助信息!G:G=G3602)</f>
        <v>#VALUE!</v>
      </c>
    </row>
    <row r="3603" hidden="1" spans="1:10">
      <c r="A3603" s="2" t="str">
        <f>'[1]2025年已发货'!A:A</f>
        <v>润耀</v>
      </c>
      <c r="B3603" s="2" t="str">
        <f>'[1]2025年已发货'!B:B</f>
        <v>螺纹钢</v>
      </c>
      <c r="C3603" s="2" t="str">
        <f>'[1]2025年已发货'!C:C</f>
        <v>HRB400E Φ16 9m</v>
      </c>
      <c r="D3603" s="2" t="str">
        <f>'[1]2025年已发货'!D:D</f>
        <v>吨</v>
      </c>
      <c r="E3603" s="2">
        <f>'[1]2025年已发货'!E:E</f>
        <v>22</v>
      </c>
      <c r="F3603" s="4">
        <f>'[1]2025年已发货'!F:F</f>
        <v>45809</v>
      </c>
      <c r="G3603" s="2" t="str">
        <f>'[1]2025年已发货'!G:G</f>
        <v>（北京工程局乐山机场项目）乐山市五通桥区冠英镇</v>
      </c>
      <c r="H3603" s="2" t="str">
        <f>'[1]2025年已发货'!H:H</f>
        <v>王治</v>
      </c>
      <c r="I3603" s="2">
        <f>'[1]2025年已发货'!I:I</f>
        <v>18811564698</v>
      </c>
      <c r="J3603" s="2" vm="1" t="e">
        <f>_xlfn._xlws.FILTER(辅助信息!D:D,辅助信息!G:G=G3603)</f>
        <v>#VALUE!</v>
      </c>
    </row>
    <row r="3604" hidden="1" spans="1:10">
      <c r="A3604" s="2" t="str">
        <f>'[1]2025年已发货'!A:A</f>
        <v>润耀</v>
      </c>
      <c r="B3604" s="2" t="str">
        <f>'[1]2025年已发货'!B:B</f>
        <v>盘螺</v>
      </c>
      <c r="C3604" s="2" t="str">
        <f>'[1]2025年已发货'!C:C</f>
        <v>HRB400E Φ10</v>
      </c>
      <c r="D3604" s="2" t="str">
        <f>'[1]2025年已发货'!D:D</f>
        <v>吨</v>
      </c>
      <c r="E3604" s="2">
        <f>'[1]2025年已发货'!E:E</f>
        <v>8</v>
      </c>
      <c r="F3604" s="4">
        <f>'[1]2025年已发货'!F:F</f>
        <v>45809</v>
      </c>
      <c r="G3604" s="2" t="str">
        <f>'[1]2025年已发货'!G:G</f>
        <v>（北京工程局乐山机场项目）乐山市五通桥区冠英镇</v>
      </c>
      <c r="H3604" s="2" t="str">
        <f>'[1]2025年已发货'!H:H</f>
        <v>王治</v>
      </c>
      <c r="I3604" s="2">
        <f>'[1]2025年已发货'!I:I</f>
        <v>18811564698</v>
      </c>
      <c r="J3604" s="2" vm="1" t="e">
        <f>_xlfn._xlws.FILTER(辅助信息!D:D,辅助信息!G:G=G3604)</f>
        <v>#VALUE!</v>
      </c>
    </row>
    <row r="3605" hidden="1" spans="1:10">
      <c r="A3605" s="2" t="str">
        <f>'[1]2025年已发货'!A:A</f>
        <v>润耀</v>
      </c>
      <c r="B3605" s="2" t="str">
        <f>'[1]2025年已发货'!B:B</f>
        <v>盘螺</v>
      </c>
      <c r="C3605" s="2" t="str">
        <f>'[1]2025年已发货'!C:C</f>
        <v>HRB400E Φ10</v>
      </c>
      <c r="D3605" s="2" t="str">
        <f>'[1]2025年已发货'!D:D</f>
        <v>吨</v>
      </c>
      <c r="E3605" s="2">
        <f>'[1]2025年已发货'!E:E</f>
        <v>35</v>
      </c>
      <c r="F3605" s="4">
        <f>'[1]2025年已发货'!F:F</f>
        <v>45809</v>
      </c>
      <c r="G3605" s="2" t="str">
        <f>'[1]2025年已发货'!G:G</f>
        <v>（北京工程局乐山机场项目）乐山市五通桥区冠英镇</v>
      </c>
      <c r="H3605" s="2" t="str">
        <f>'[1]2025年已发货'!H:H</f>
        <v>王治</v>
      </c>
      <c r="I3605" s="2">
        <f>'[1]2025年已发货'!I:I</f>
        <v>18811564698</v>
      </c>
      <c r="J3605" s="2" vm="1" t="e">
        <f>_xlfn._xlws.FILTER(辅助信息!D:D,辅助信息!G:G=G3605)</f>
        <v>#VALUE!</v>
      </c>
    </row>
    <row r="3606" hidden="1" spans="1:10">
      <c r="A3606" s="2" t="str">
        <f>'[1]2025年已发货'!A:A</f>
        <v>润耀</v>
      </c>
      <c r="B3606" s="2" t="str">
        <f>'[1]2025年已发货'!B:B</f>
        <v>盘螺</v>
      </c>
      <c r="C3606" s="2" t="str">
        <f>'[1]2025年已发货'!C:C</f>
        <v>HRB400E Φ10</v>
      </c>
      <c r="D3606" s="2" t="str">
        <f>'[1]2025年已发货'!D:D</f>
        <v>吨</v>
      </c>
      <c r="E3606" s="2">
        <f>'[1]2025年已发货'!E:E</f>
        <v>15</v>
      </c>
      <c r="F3606" s="4">
        <f>'[1]2025年已发货'!F:F</f>
        <v>45809</v>
      </c>
      <c r="G3606" s="2" t="str">
        <f>'[1]2025年已发货'!G:G</f>
        <v>（北京工程局乐山机场项目）乐山市五通桥区冠英镇</v>
      </c>
      <c r="H3606" s="2" t="str">
        <f>'[1]2025年已发货'!H:H</f>
        <v>王治</v>
      </c>
      <c r="I3606" s="2">
        <f>'[1]2025年已发货'!I:I</f>
        <v>18811564698</v>
      </c>
      <c r="J3606" s="2" vm="1" t="e">
        <f>_xlfn._xlws.FILTER(辅助信息!D:D,辅助信息!G:G=G3606)</f>
        <v>#VALUE!</v>
      </c>
    </row>
    <row r="3607" hidden="1" spans="1:10">
      <c r="A3607" s="2" t="str">
        <f>'[1]2025年已发货'!A:A</f>
        <v>润耀</v>
      </c>
      <c r="B3607" s="2" t="str">
        <f>'[1]2025年已发货'!B:B</f>
        <v>螺纹钢</v>
      </c>
      <c r="C3607" s="2" t="str">
        <f>'[1]2025年已发货'!C:C</f>
        <v>HRB400E Φ16 9m</v>
      </c>
      <c r="D3607" s="2" t="str">
        <f>'[1]2025年已发货'!D:D</f>
        <v>吨</v>
      </c>
      <c r="E3607" s="2">
        <f>'[1]2025年已发货'!E:E</f>
        <v>12</v>
      </c>
      <c r="F3607" s="4">
        <f>'[1]2025年已发货'!F:F</f>
        <v>45809</v>
      </c>
      <c r="G3607" s="2" t="str">
        <f>'[1]2025年已发货'!G:G</f>
        <v>（北京工程局乐山机场项目）乐山市五通桥区冠英镇</v>
      </c>
      <c r="H3607" s="2" t="str">
        <f>'[1]2025年已发货'!H:H</f>
        <v>王治</v>
      </c>
      <c r="I3607" s="2">
        <f>'[1]2025年已发货'!I:I</f>
        <v>18811564698</v>
      </c>
      <c r="J3607" s="2" vm="1" t="e">
        <f>_xlfn._xlws.FILTER(辅助信息!D:D,辅助信息!G:G=G3607)</f>
        <v>#VALUE!</v>
      </c>
    </row>
    <row r="3608" hidden="1" spans="1:10">
      <c r="A3608" s="2" t="str">
        <f>'[1]2025年已发货'!A:A</f>
        <v>润耀</v>
      </c>
      <c r="B3608" s="2" t="str">
        <f>'[1]2025年已发货'!B:B</f>
        <v>螺纹钢</v>
      </c>
      <c r="C3608" s="2" t="str">
        <f>'[1]2025年已发货'!C:C</f>
        <v>HRB400E Φ20 9m</v>
      </c>
      <c r="D3608" s="2" t="str">
        <f>'[1]2025年已发货'!D:D</f>
        <v>吨</v>
      </c>
      <c r="E3608" s="2">
        <f>'[1]2025年已发货'!E:E</f>
        <v>20</v>
      </c>
      <c r="F3608" s="4">
        <f>'[1]2025年已发货'!F:F</f>
        <v>45809</v>
      </c>
      <c r="G3608" s="2" t="str">
        <f>'[1]2025年已发货'!G:G</f>
        <v>（北京工程局乐山机场项目）乐山市五通桥区冠英镇</v>
      </c>
      <c r="H3608" s="2" t="str">
        <f>'[1]2025年已发货'!H:H</f>
        <v>王治</v>
      </c>
      <c r="I3608" s="2">
        <f>'[1]2025年已发货'!I:I</f>
        <v>18811564698</v>
      </c>
      <c r="J3608" s="2" vm="1" t="e">
        <f>_xlfn._xlws.FILTER(辅助信息!D:D,辅助信息!G:G=G3608)</f>
        <v>#VALUE!</v>
      </c>
    </row>
    <row r="3609" hidden="1" spans="1:10">
      <c r="A3609" s="2" t="str">
        <f>'[1]2025年已发货'!A:A</f>
        <v>润耀</v>
      </c>
      <c r="B3609" s="2" t="str">
        <f>'[1]2025年已发货'!B:B</f>
        <v>螺纹钢</v>
      </c>
      <c r="C3609" s="2" t="str">
        <f>'[1]2025年已发货'!C:C</f>
        <v>HRB400E Φ22 9m</v>
      </c>
      <c r="D3609" s="2" t="str">
        <f>'[1]2025年已发货'!D:D</f>
        <v>吨</v>
      </c>
      <c r="E3609" s="2">
        <f>'[1]2025年已发货'!E:E</f>
        <v>16</v>
      </c>
      <c r="F3609" s="4">
        <f>'[1]2025年已发货'!F:F</f>
        <v>45809</v>
      </c>
      <c r="G3609" s="2" t="str">
        <f>'[1]2025年已发货'!G:G</f>
        <v>（北京工程局乐山机场项目）乐山市五通桥区冠英镇</v>
      </c>
      <c r="H3609" s="2" t="str">
        <f>'[1]2025年已发货'!H:H</f>
        <v>王治</v>
      </c>
      <c r="I3609" s="2">
        <f>'[1]2025年已发货'!I:I</f>
        <v>18811564698</v>
      </c>
      <c r="J3609" s="2" vm="1" t="e">
        <f>_xlfn._xlws.FILTER(辅助信息!D:D,辅助信息!G:G=G3609)</f>
        <v>#VALUE!</v>
      </c>
    </row>
    <row r="3610" hidden="1" spans="1:10">
      <c r="A3610" s="2" t="str">
        <f>'[1]2025年已发货'!A:A</f>
        <v>润耀</v>
      </c>
      <c r="B3610" s="2" t="str">
        <f>'[1]2025年已发货'!B:B</f>
        <v>螺纹钢</v>
      </c>
      <c r="C3610" s="2" t="str">
        <f>'[1]2025年已发货'!C:C</f>
        <v>HRB400E Φ25 9m</v>
      </c>
      <c r="D3610" s="2" t="str">
        <f>'[1]2025年已发货'!D:D</f>
        <v>吨</v>
      </c>
      <c r="E3610" s="2">
        <f>'[1]2025年已发货'!E:E</f>
        <v>30</v>
      </c>
      <c r="F3610" s="4">
        <f>'[1]2025年已发货'!F:F</f>
        <v>45809</v>
      </c>
      <c r="G3610" s="2" t="str">
        <f>'[1]2025年已发货'!G:G</f>
        <v>（北京工程局乐山机场项目）乐山市五通桥区冠英镇</v>
      </c>
      <c r="H3610" s="2" t="str">
        <f>'[1]2025年已发货'!H:H</f>
        <v>王治</v>
      </c>
      <c r="I3610" s="2">
        <f>'[1]2025年已发货'!I:I</f>
        <v>18811564698</v>
      </c>
      <c r="J3610" s="2" vm="1" t="e">
        <f>_xlfn._xlws.FILTER(辅助信息!D:D,辅助信息!G:G=G3610)</f>
        <v>#VALUE!</v>
      </c>
    </row>
    <row r="3611" hidden="1" spans="1:10">
      <c r="A3611" s="2" t="str">
        <f>'[1]2025年已发货'!A:A</f>
        <v>湖北商贸</v>
      </c>
      <c r="B3611" s="2" t="str">
        <f>'[1]2025年已发货'!B:B</f>
        <v>高线</v>
      </c>
      <c r="C3611" s="2" t="str">
        <f>'[1]2025年已发货'!C:C</f>
        <v>HPB300Φ8</v>
      </c>
      <c r="D3611" s="2" t="str">
        <f>'[1]2025年已发货'!D:D</f>
        <v>吨</v>
      </c>
      <c r="E3611" s="2">
        <f>'[1]2025年已发货'!E:E</f>
        <v>35</v>
      </c>
      <c r="F3611" s="4">
        <f>'[1]2025年已发货'!F:F</f>
        <v>45809</v>
      </c>
      <c r="G3611" s="2" t="str">
        <f>'[1]2025年已发货'!G:G</f>
        <v>（中铁十局-资乐高速4标）四川省眉山市仁寿县彰加镇促进村中铁十局资乐高速1#钢筋场</v>
      </c>
      <c r="H3611" s="2" t="str">
        <f>'[1]2025年已发货'!H:H</f>
        <v>杨飞</v>
      </c>
      <c r="I3611" s="2">
        <f>'[1]2025年已发货'!I:I</f>
        <v>15667998777</v>
      </c>
      <c r="J3611" s="2" vm="1" t="e">
        <f>_xlfn._xlws.FILTER(辅助信息!D:D,辅助信息!G:G=G3611)</f>
        <v>#VALUE!</v>
      </c>
    </row>
    <row r="3612" hidden="1" spans="1:10">
      <c r="A3612" s="2" t="str">
        <f>'[1]2025年已发货'!A:A</f>
        <v>湖北商贸</v>
      </c>
      <c r="B3612" s="2" t="str">
        <f>'[1]2025年已发货'!B:B</f>
        <v>高线</v>
      </c>
      <c r="C3612" s="2" t="str">
        <f>'[1]2025年已发货'!C:C</f>
        <v>HPB300Φ10</v>
      </c>
      <c r="D3612" s="2" t="str">
        <f>'[1]2025年已发货'!D:D</f>
        <v>吨</v>
      </c>
      <c r="E3612" s="2">
        <f>'[1]2025年已发货'!E:E</f>
        <v>30</v>
      </c>
      <c r="F3612" s="4">
        <f>'[1]2025年已发货'!F:F</f>
        <v>45809</v>
      </c>
      <c r="G3612" s="2" t="str">
        <f>'[1]2025年已发货'!G:G</f>
        <v>（中铁十局-资乐高速4标）四川省眉山市仁寿县彰加镇促进村中铁十局资乐高速1#钢筋场</v>
      </c>
      <c r="H3612" s="2" t="str">
        <f>'[1]2025年已发货'!H:H</f>
        <v>杨飞</v>
      </c>
      <c r="I3612" s="2">
        <f>'[1]2025年已发货'!I:I</f>
        <v>15667998777</v>
      </c>
      <c r="J3612" s="2" vm="1" t="e">
        <f>_xlfn._xlws.FILTER(辅助信息!D:D,辅助信息!G:G=G3612)</f>
        <v>#VALUE!</v>
      </c>
    </row>
    <row r="3613" hidden="1" spans="1:10">
      <c r="A3613" s="2" t="str">
        <f>'[1]2025年已发货'!A:A</f>
        <v>湖北商贸</v>
      </c>
      <c r="B3613" s="2" t="str">
        <f>'[1]2025年已发货'!B:B</f>
        <v>螺纹钢</v>
      </c>
      <c r="C3613" s="2" t="str">
        <f>'[1]2025年已发货'!C:C</f>
        <v>HRB400E Φ12 9m</v>
      </c>
      <c r="D3613" s="2" t="str">
        <f>'[1]2025年已发货'!D:D</f>
        <v>吨</v>
      </c>
      <c r="E3613" s="2">
        <f>'[1]2025年已发货'!E:E</f>
        <v>5</v>
      </c>
      <c r="F3613" s="4">
        <f>'[1]2025年已发货'!F:F</f>
        <v>45809</v>
      </c>
      <c r="G3613" s="2" t="str">
        <f>'[1]2025年已发货'!G:G</f>
        <v>（中铁十局-资乐高速4标）四川省眉山市仁寿县彰加镇促进村中铁十局资乐高速1#钢筋场</v>
      </c>
      <c r="H3613" s="2" t="str">
        <f>'[1]2025年已发货'!H:H</f>
        <v>杨飞</v>
      </c>
      <c r="I3613" s="2">
        <f>'[1]2025年已发货'!I:I</f>
        <v>15667998777</v>
      </c>
      <c r="J3613" s="2" vm="1" t="e">
        <f>_xlfn._xlws.FILTER(辅助信息!D:D,辅助信息!G:G=G3613)</f>
        <v>#VALUE!</v>
      </c>
    </row>
    <row r="3614" hidden="1" spans="1:10">
      <c r="A3614" s="2" t="str">
        <f>'[1]2025年已发货'!A:A</f>
        <v>湖北商贸</v>
      </c>
      <c r="B3614" s="2" t="str">
        <f>'[1]2025年已发货'!B:B</f>
        <v>高线</v>
      </c>
      <c r="C3614" s="2" t="str">
        <f>'[1]2025年已发货'!C:C</f>
        <v>HPB300Φ10</v>
      </c>
      <c r="D3614" s="2" t="str">
        <f>'[1]2025年已发货'!D:D</f>
        <v>吨</v>
      </c>
      <c r="E3614" s="2">
        <f>'[1]2025年已发货'!E:E</f>
        <v>35</v>
      </c>
      <c r="F3614" s="4">
        <f>'[1]2025年已发货'!F:F</f>
        <v>45809</v>
      </c>
      <c r="G3614" s="2" t="str">
        <f>'[1]2025年已发货'!G:G</f>
        <v>（中铁北京局-资乐高速6标）四川省乐山市市中区土主镇资乐高速TJ6标项目试验室</v>
      </c>
      <c r="H3614" s="2" t="str">
        <f>'[1]2025年已发货'!H:H</f>
        <v>刘岩</v>
      </c>
      <c r="I3614" s="2">
        <f>'[1]2025年已发货'!I:I</f>
        <v>18543566469</v>
      </c>
      <c r="J3614" s="2" vm="1" t="e">
        <f>_xlfn._xlws.FILTER(辅助信息!D:D,辅助信息!G:G=G3614)</f>
        <v>#VALUE!</v>
      </c>
    </row>
    <row r="3615" hidden="1" spans="1:10">
      <c r="A3615" s="2" t="str">
        <f>'[1]2025年已发货'!A:A</f>
        <v>德胜</v>
      </c>
      <c r="B3615" s="2" t="str">
        <f>'[1]2025年已发货'!B:B</f>
        <v>螺纹钢</v>
      </c>
      <c r="C3615" s="2" t="str">
        <f>'[1]2025年已发货'!C:C</f>
        <v>HRB400E Φ14 9m</v>
      </c>
      <c r="D3615" s="2" t="str">
        <f>'[1]2025年已发货'!D:D</f>
        <v>吨</v>
      </c>
      <c r="E3615" s="2">
        <f>'[1]2025年已发货'!E:E</f>
        <v>35</v>
      </c>
      <c r="F3615" s="4">
        <f>'[1]2025年已发货'!F:F</f>
        <v>45810</v>
      </c>
      <c r="G3615" s="2" t="str">
        <f>'[1]2025年已发货'!G:G</f>
        <v>（北京工程局乐山机场项目）乐山市五通桥区冠英镇</v>
      </c>
      <c r="H3615" s="2" t="str">
        <f>'[1]2025年已发货'!H:H</f>
        <v>王治</v>
      </c>
      <c r="I3615" s="2">
        <f>'[1]2025年已发货'!I:I</f>
        <v>18811564698</v>
      </c>
      <c r="J3615" s="2" vm="1" t="e">
        <f>_xlfn._xlws.FILTER(辅助信息!D:D,辅助信息!G:G=G3615)</f>
        <v>#VALUE!</v>
      </c>
    </row>
    <row r="3616" hidden="1" spans="1:10">
      <c r="A3616" s="2" t="str">
        <f>'[1]2025年已发货'!A:A</f>
        <v>德胜</v>
      </c>
      <c r="B3616" s="2" t="str">
        <f>'[1]2025年已发货'!B:B</f>
        <v>螺纹钢</v>
      </c>
      <c r="C3616" s="2" t="str">
        <f>'[1]2025年已发货'!C:C</f>
        <v>HRB400E Φ18 9m</v>
      </c>
      <c r="D3616" s="2" t="str">
        <f>'[1]2025年已发货'!D:D</f>
        <v>吨</v>
      </c>
      <c r="E3616" s="2">
        <f>'[1]2025年已发货'!E:E</f>
        <v>35</v>
      </c>
      <c r="F3616" s="4">
        <f>'[1]2025年已发货'!F:F</f>
        <v>45810</v>
      </c>
      <c r="G3616" s="2" t="str">
        <f>'[1]2025年已发货'!G:G</f>
        <v>（北京工程局乐山机场项目）乐山市五通桥区冠英镇</v>
      </c>
      <c r="H3616" s="2" t="str">
        <f>'[1]2025年已发货'!H:H</f>
        <v>王治</v>
      </c>
      <c r="I3616" s="2">
        <f>'[1]2025年已发货'!I:I</f>
        <v>18811564698</v>
      </c>
      <c r="J3616" s="2" vm="1" t="e">
        <f>_xlfn._xlws.FILTER(辅助信息!D:D,辅助信息!G:G=G3616)</f>
        <v>#VALUE!</v>
      </c>
    </row>
    <row r="3617" hidden="1" spans="1:10">
      <c r="A3617" s="2" t="str">
        <f>'[1]2025年已发货'!A:A</f>
        <v>晋邦</v>
      </c>
      <c r="B3617" s="2" t="str">
        <f>'[1]2025年已发货'!B:B</f>
        <v>盘螺</v>
      </c>
      <c r="C3617" s="2" t="str">
        <f>'[1]2025年已发货'!C:C</f>
        <v>HRB400E Φ8</v>
      </c>
      <c r="D3617" s="2" t="str">
        <f>'[1]2025年已发货'!D:D</f>
        <v>吨</v>
      </c>
      <c r="E3617" s="2">
        <f>'[1]2025年已发货'!E:E</f>
        <v>2</v>
      </c>
      <c r="F3617" s="4">
        <f>'[1]2025年已发货'!F:F</f>
        <v>45810</v>
      </c>
      <c r="G3617" s="2" t="str">
        <f>'[1]2025年已发货'!G:G</f>
        <v>（十九冶-华电重庆奉节）重庆市奉节县康乐镇七星村</v>
      </c>
      <c r="H3617" s="2" t="str">
        <f>'[1]2025年已发货'!H:H</f>
        <v>岑甲乐</v>
      </c>
      <c r="I3617" s="2">
        <f>'[1]2025年已发货'!I:I</f>
        <v>17349037782</v>
      </c>
      <c r="J3617" s="2" vm="1" t="e">
        <f>_xlfn._xlws.FILTER(辅助信息!D:D,辅助信息!G:G=G3617)</f>
        <v>#VALUE!</v>
      </c>
    </row>
    <row r="3618" hidden="1" spans="1:10">
      <c r="A3618" s="2" t="str">
        <f>'[1]2025年已发货'!A:A</f>
        <v>晋邦</v>
      </c>
      <c r="B3618" s="2" t="str">
        <f>'[1]2025年已发货'!B:B</f>
        <v>盘螺</v>
      </c>
      <c r="C3618" s="2" t="str">
        <f>'[1]2025年已发货'!C:C</f>
        <v>HRB400E Φ10</v>
      </c>
      <c r="D3618" s="2" t="str">
        <f>'[1]2025年已发货'!D:D</f>
        <v>吨</v>
      </c>
      <c r="E3618" s="2">
        <f>'[1]2025年已发货'!E:E</f>
        <v>12</v>
      </c>
      <c r="F3618" s="4">
        <f>'[1]2025年已发货'!F:F</f>
        <v>45810</v>
      </c>
      <c r="G3618" s="2" t="str">
        <f>'[1]2025年已发货'!G:G</f>
        <v>（十九冶-华电重庆奉节）重庆市奉节县康乐镇七星村</v>
      </c>
      <c r="H3618" s="2" t="str">
        <f>'[1]2025年已发货'!H:H</f>
        <v>岑甲乐</v>
      </c>
      <c r="I3618" s="2">
        <f>'[1]2025年已发货'!I:I</f>
        <v>17349037782</v>
      </c>
      <c r="J3618" s="2" vm="1" t="e">
        <f>_xlfn._xlws.FILTER(辅助信息!D:D,辅助信息!G:G=G3618)</f>
        <v>#VALUE!</v>
      </c>
    </row>
    <row r="3619" hidden="1" spans="1:10">
      <c r="A3619" s="2" t="str">
        <f>'[1]2025年已发货'!A:A</f>
        <v>晋邦</v>
      </c>
      <c r="B3619" s="2" t="str">
        <f>'[1]2025年已发货'!B:B</f>
        <v>螺纹钢</v>
      </c>
      <c r="C3619" s="2" t="str">
        <f>'[1]2025年已发货'!C:C</f>
        <v>HRB400E Φ16 9m</v>
      </c>
      <c r="D3619" s="2" t="str">
        <f>'[1]2025年已发货'!D:D</f>
        <v>吨</v>
      </c>
      <c r="E3619" s="2">
        <f>'[1]2025年已发货'!E:E</f>
        <v>13</v>
      </c>
      <c r="F3619" s="4">
        <f>'[1]2025年已发货'!F:F</f>
        <v>45810</v>
      </c>
      <c r="G3619" s="2" t="str">
        <f>'[1]2025年已发货'!G:G</f>
        <v>（十九冶-华电重庆奉节）重庆市奉节县康乐镇七星村</v>
      </c>
      <c r="H3619" s="2" t="str">
        <f>'[1]2025年已发货'!H:H</f>
        <v>岑甲乐</v>
      </c>
      <c r="I3619" s="2">
        <f>'[1]2025年已发货'!I:I</f>
        <v>17349037782</v>
      </c>
      <c r="J3619" s="2" vm="1" t="e">
        <f>_xlfn._xlws.FILTER(辅助信息!D:D,辅助信息!G:G=G3619)</f>
        <v>#VALUE!</v>
      </c>
    </row>
    <row r="3620" hidden="1" spans="1:10">
      <c r="A3620" s="2" t="str">
        <f>'[1]2025年已发货'!A:A</f>
        <v>晋邦</v>
      </c>
      <c r="B3620" s="2" t="str">
        <f>'[1]2025年已发货'!B:B</f>
        <v>螺纹钢</v>
      </c>
      <c r="C3620" s="2" t="str">
        <f>'[1]2025年已发货'!C:C</f>
        <v>HRB400E Φ18 9m</v>
      </c>
      <c r="D3620" s="2" t="str">
        <f>'[1]2025年已发货'!D:D</f>
        <v>吨</v>
      </c>
      <c r="E3620" s="2">
        <f>'[1]2025年已发货'!E:E</f>
        <v>5</v>
      </c>
      <c r="F3620" s="4">
        <f>'[1]2025年已发货'!F:F</f>
        <v>45810</v>
      </c>
      <c r="G3620" s="2" t="str">
        <f>'[1]2025年已发货'!G:G</f>
        <v>（十九冶-华电重庆奉节）重庆市奉节县康乐镇七星村</v>
      </c>
      <c r="H3620" s="2" t="str">
        <f>'[1]2025年已发货'!H:H</f>
        <v>岑甲乐</v>
      </c>
      <c r="I3620" s="2">
        <f>'[1]2025年已发货'!I:I</f>
        <v>17349037782</v>
      </c>
      <c r="J3620" s="2" vm="1" t="e">
        <f>_xlfn._xlws.FILTER(辅助信息!D:D,辅助信息!G:G=G3620)</f>
        <v>#VALUE!</v>
      </c>
    </row>
    <row r="3621" hidden="1" spans="1:10">
      <c r="A3621" s="2" t="str">
        <f>'[1]2025年已发货'!A:A</f>
        <v>晋邦</v>
      </c>
      <c r="B3621" s="2" t="str">
        <f>'[1]2025年已发货'!B:B</f>
        <v>螺纹钢</v>
      </c>
      <c r="C3621" s="2" t="str">
        <f>'[1]2025年已发货'!C:C</f>
        <v>HRB400E Φ20 9m</v>
      </c>
      <c r="D3621" s="2" t="str">
        <f>'[1]2025年已发货'!D:D</f>
        <v>吨</v>
      </c>
      <c r="E3621" s="2">
        <f>'[1]2025年已发货'!E:E</f>
        <v>2</v>
      </c>
      <c r="F3621" s="4">
        <f>'[1]2025年已发货'!F:F</f>
        <v>45810</v>
      </c>
      <c r="G3621" s="2" t="str">
        <f>'[1]2025年已发货'!G:G</f>
        <v>（十九冶-华电重庆奉节）重庆市奉节县康乐镇七星村</v>
      </c>
      <c r="H3621" s="2" t="str">
        <f>'[1]2025年已发货'!H:H</f>
        <v>岑甲乐</v>
      </c>
      <c r="I3621" s="2">
        <f>'[1]2025年已发货'!I:I</f>
        <v>17349037782</v>
      </c>
      <c r="J3621" s="2" vm="1" t="e">
        <f>_xlfn._xlws.FILTER(辅助信息!D:D,辅助信息!G:G=G3621)</f>
        <v>#VALUE!</v>
      </c>
    </row>
    <row r="3622" hidden="1" spans="1:10">
      <c r="A3622" s="2" t="str">
        <f>'[1]2025年已发货'!A:A</f>
        <v>晋邦</v>
      </c>
      <c r="B3622" s="2" t="str">
        <f>'[1]2025年已发货'!B:B</f>
        <v>螺纹钢</v>
      </c>
      <c r="C3622" s="2" t="str">
        <f>'[1]2025年已发货'!C:C</f>
        <v>HRB400E Φ22 9m</v>
      </c>
      <c r="D3622" s="2" t="str">
        <f>'[1]2025年已发货'!D:D</f>
        <v>吨</v>
      </c>
      <c r="E3622" s="2">
        <f>'[1]2025年已发货'!E:E</f>
        <v>5</v>
      </c>
      <c r="F3622" s="4">
        <f>'[1]2025年已发货'!F:F</f>
        <v>45810</v>
      </c>
      <c r="G3622" s="2" t="str">
        <f>'[1]2025年已发货'!G:G</f>
        <v>（十九冶-华电重庆奉节）重庆市奉节县康乐镇七星村</v>
      </c>
      <c r="H3622" s="2" t="str">
        <f>'[1]2025年已发货'!H:H</f>
        <v>岑甲乐</v>
      </c>
      <c r="I3622" s="2">
        <f>'[1]2025年已发货'!I:I</f>
        <v>17349037782</v>
      </c>
      <c r="J3622" s="2" vm="1" t="e">
        <f>_xlfn._xlws.FILTER(辅助信息!D:D,辅助信息!G:G=G3622)</f>
        <v>#VALUE!</v>
      </c>
    </row>
    <row r="3623" hidden="1" spans="1:10">
      <c r="A3623" s="2" t="str">
        <f>'[1]2025年已发货'!A:A</f>
        <v>晋邦</v>
      </c>
      <c r="B3623" s="2" t="str">
        <f>'[1]2025年已发货'!B:B</f>
        <v>螺纹钢</v>
      </c>
      <c r="C3623" s="2" t="str">
        <f>'[1]2025年已发货'!C:C</f>
        <v>HRB400E Φ25 9m</v>
      </c>
      <c r="D3623" s="2" t="str">
        <f>'[1]2025年已发货'!D:D</f>
        <v>吨</v>
      </c>
      <c r="E3623" s="2">
        <f>'[1]2025年已发货'!E:E</f>
        <v>30</v>
      </c>
      <c r="F3623" s="4">
        <f>'[1]2025年已发货'!F:F</f>
        <v>45810</v>
      </c>
      <c r="G3623" s="2" t="str">
        <f>'[1]2025年已发货'!G:G</f>
        <v>（十九冶-华电重庆奉节）重庆市奉节县康乐镇七星村</v>
      </c>
      <c r="H3623" s="2" t="str">
        <f>'[1]2025年已发货'!H:H</f>
        <v>岑甲乐</v>
      </c>
      <c r="I3623" s="2">
        <f>'[1]2025年已发货'!I:I</f>
        <v>17349037782</v>
      </c>
      <c r="J3623" s="2" vm="1" t="e">
        <f>_xlfn._xlws.FILTER(辅助信息!D:D,辅助信息!G:G=G3623)</f>
        <v>#VALUE!</v>
      </c>
    </row>
    <row r="3624" hidden="1" spans="1:10">
      <c r="A3624" s="2" t="str">
        <f>'[1]2025年已发货'!A:A</f>
        <v>晋邦</v>
      </c>
      <c r="B3624" s="2" t="str">
        <f>'[1]2025年已发货'!B:B</f>
        <v>螺纹钢</v>
      </c>
      <c r="C3624" s="2" t="str">
        <f>'[1]2025年已发货'!C:C</f>
        <v>HRB400E Φ28 9m</v>
      </c>
      <c r="D3624" s="2" t="str">
        <f>'[1]2025年已发货'!D:D</f>
        <v>吨</v>
      </c>
      <c r="E3624" s="2">
        <f>'[1]2025年已发货'!E:E</f>
        <v>2</v>
      </c>
      <c r="F3624" s="4">
        <f>'[1]2025年已发货'!F:F</f>
        <v>45810</v>
      </c>
      <c r="G3624" s="2" t="str">
        <f>'[1]2025年已发货'!G:G</f>
        <v>（十九冶-华电重庆奉节）重庆市奉节县康乐镇七星村</v>
      </c>
      <c r="H3624" s="2" t="str">
        <f>'[1]2025年已发货'!H:H</f>
        <v>岑甲乐</v>
      </c>
      <c r="I3624" s="2">
        <f>'[1]2025年已发货'!I:I</f>
        <v>17349037782</v>
      </c>
      <c r="J3624" s="2" vm="1" t="e">
        <f>_xlfn._xlws.FILTER(辅助信息!D:D,辅助信息!G:G=G3624)</f>
        <v>#VALUE!</v>
      </c>
    </row>
    <row r="3625" hidden="1" spans="1:10">
      <c r="A3625" s="2" t="str">
        <f>'[1]2025年已发货'!A:A</f>
        <v>德胜</v>
      </c>
      <c r="B3625" s="2" t="str">
        <f>'[1]2025年已发货'!B:B</f>
        <v>螺纹钢</v>
      </c>
      <c r="C3625" s="2" t="str">
        <f>'[1]2025年已发货'!C:C</f>
        <v>HRB400EΦ12*9m</v>
      </c>
      <c r="D3625" s="2" t="str">
        <f>'[1]2025年已发货'!D:D</f>
        <v>吨</v>
      </c>
      <c r="E3625" s="2">
        <f>'[1]2025年已发货'!E:E</f>
        <v>17</v>
      </c>
      <c r="F3625" s="4">
        <f>'[1]2025年已发货'!F:F</f>
        <v>45810</v>
      </c>
      <c r="G3625" s="2" t="str">
        <f>'[1]2025年已发货'!G:G</f>
        <v>乐山市峨边县沙坪镇核桃坪S309中铁一局大渡河大桥项目</v>
      </c>
      <c r="H3625" s="2" t="str">
        <f>'[1]2025年已发货'!H:H</f>
        <v>吕春春</v>
      </c>
      <c r="I3625" s="2" t="str">
        <f>'[1]2025年已发货'!I:I</f>
        <v>18329268222</v>
      </c>
      <c r="J3625" s="2" vm="1" t="e">
        <f>_xlfn._xlws.FILTER(辅助信息!D:D,辅助信息!G:G=G3625)</f>
        <v>#VALUE!</v>
      </c>
    </row>
    <row r="3626" hidden="1" spans="1:10">
      <c r="A3626" s="2" t="str">
        <f>'[1]2025年已发货'!A:A</f>
        <v>德胜</v>
      </c>
      <c r="B3626" s="2" t="str">
        <f>'[1]2025年已发货'!B:B</f>
        <v>螺纹钢</v>
      </c>
      <c r="C3626" s="2" t="str">
        <f>'[1]2025年已发货'!C:C</f>
        <v>HRB400EΦ16*9m</v>
      </c>
      <c r="D3626" s="2" t="str">
        <f>'[1]2025年已发货'!D:D</f>
        <v>吨</v>
      </c>
      <c r="E3626" s="2">
        <f>'[1]2025年已发货'!E:E</f>
        <v>35</v>
      </c>
      <c r="F3626" s="4">
        <f>'[1]2025年已发货'!F:F</f>
        <v>45810</v>
      </c>
      <c r="G3626" s="2" t="str">
        <f>'[1]2025年已发货'!G:G</f>
        <v>乐山市峨边县沙坪镇中铁一局钢筋加工厂（污水处理厂）</v>
      </c>
      <c r="H3626" s="2" t="str">
        <f>'[1]2025年已发货'!H:H</f>
        <v>吕春春</v>
      </c>
      <c r="I3626" s="2" t="str">
        <f>'[1]2025年已发货'!I:I</f>
        <v>18329268222</v>
      </c>
      <c r="J3626" s="2" vm="1" t="e">
        <f>_xlfn._xlws.FILTER(辅助信息!D:D,辅助信息!G:G=G3626)</f>
        <v>#VALUE!</v>
      </c>
    </row>
    <row r="3627" hidden="1" spans="1:10">
      <c r="A3627" s="2" t="str">
        <f>'[1]2025年已发货'!A:A</f>
        <v>德胜</v>
      </c>
      <c r="B3627" s="2" t="str">
        <f>'[1]2025年已发货'!B:B</f>
        <v>螺纹钢</v>
      </c>
      <c r="C3627" s="2" t="str">
        <f>'[1]2025年已发货'!C:C</f>
        <v>HRB400EΦ20*9m</v>
      </c>
      <c r="D3627" s="2" t="str">
        <f>'[1]2025年已发货'!D:D</f>
        <v>吨</v>
      </c>
      <c r="E3627" s="2">
        <f>'[1]2025年已发货'!E:E</f>
        <v>17</v>
      </c>
      <c r="F3627" s="4">
        <f>'[1]2025年已发货'!F:F</f>
        <v>45810</v>
      </c>
      <c r="G3627" s="2" t="str">
        <f>'[1]2025年已发货'!G:G</f>
        <v>乐山市峨边县沙坪镇中铁一局钢筋加工厂（污水处理厂）</v>
      </c>
      <c r="H3627" s="2" t="str">
        <f>'[1]2025年已发货'!H:H</f>
        <v>吕春春</v>
      </c>
      <c r="I3627" s="2" t="str">
        <f>'[1]2025年已发货'!I:I</f>
        <v>18329268222</v>
      </c>
      <c r="J3627" s="2" vm="1" t="e">
        <f>_xlfn._xlws.FILTER(辅助信息!D:D,辅助信息!G:G=G3627)</f>
        <v>#VALUE!</v>
      </c>
    </row>
    <row r="3628" hidden="1" spans="1:10">
      <c r="A3628" s="2" t="str">
        <f>'[1]2025年已发货'!A:A</f>
        <v>德胜</v>
      </c>
      <c r="B3628" s="2" t="str">
        <f>'[1]2025年已发货'!B:B</f>
        <v>螺纹钢</v>
      </c>
      <c r="C3628" s="2" t="str">
        <f>'[1]2025年已发货'!C:C</f>
        <v>HRB400EΦ25*9m</v>
      </c>
      <c r="D3628" s="2" t="str">
        <f>'[1]2025年已发货'!D:D</f>
        <v>吨</v>
      </c>
      <c r="E3628" s="2">
        <f>'[1]2025年已发货'!E:E</f>
        <v>35</v>
      </c>
      <c r="F3628" s="4">
        <f>'[1]2025年已发货'!F:F</f>
        <v>45810</v>
      </c>
      <c r="G3628" s="2" t="str">
        <f>'[1]2025年已发货'!G:G</f>
        <v>乐山市峨边县沙坪镇中铁一局钢筋加工厂（污水处理厂）</v>
      </c>
      <c r="H3628" s="2" t="str">
        <f>'[1]2025年已发货'!H:H</f>
        <v>吕春春</v>
      </c>
      <c r="I3628" s="2" t="str">
        <f>'[1]2025年已发货'!I:I</f>
        <v>18329268222</v>
      </c>
      <c r="J3628" s="2" vm="1" t="e">
        <f>_xlfn._xlws.FILTER(辅助信息!D:D,辅助信息!G:G=G3628)</f>
        <v>#VALUE!</v>
      </c>
    </row>
    <row r="3629" hidden="1" spans="1:10">
      <c r="A3629" s="2" t="str">
        <f>'[1]2025年已发货'!A:A</f>
        <v>德胜</v>
      </c>
      <c r="B3629" s="2" t="str">
        <f>'[1]2025年已发货'!B:B</f>
        <v>螺纹钢</v>
      </c>
      <c r="C3629" s="2" t="str">
        <f>'[1]2025年已发货'!C:C</f>
        <v>HRB400EΦ28*9m</v>
      </c>
      <c r="D3629" s="2" t="str">
        <f>'[1]2025年已发货'!D:D</f>
        <v>吨</v>
      </c>
      <c r="E3629" s="2">
        <f>'[1]2025年已发货'!E:E</f>
        <v>35</v>
      </c>
      <c r="F3629" s="4">
        <f>'[1]2025年已发货'!F:F</f>
        <v>45810</v>
      </c>
      <c r="G3629" s="2" t="str">
        <f>'[1]2025年已发货'!G:G</f>
        <v>乐山市峨边县沙坪镇中铁一局钢筋加工厂（污水处理厂）</v>
      </c>
      <c r="H3629" s="2" t="str">
        <f>'[1]2025年已发货'!H:H</f>
        <v>吕春春</v>
      </c>
      <c r="I3629" s="2" t="str">
        <f>'[1]2025年已发货'!I:I</f>
        <v>18329268222</v>
      </c>
      <c r="J3629" s="2" vm="1" t="e">
        <f>_xlfn._xlws.FILTER(辅助信息!D:D,辅助信息!G:G=G3629)</f>
        <v>#VALUE!</v>
      </c>
    </row>
    <row r="3630" hidden="1" spans="1:10">
      <c r="A3630" s="2" t="str">
        <f>'[1]2025年已发货'!A:A</f>
        <v>润耀</v>
      </c>
      <c r="B3630" s="2" t="str">
        <f>'[1]2025年已发货'!B:B</f>
        <v>盘螺</v>
      </c>
      <c r="C3630" s="2" t="str">
        <f>'[1]2025年已发货'!C:C</f>
        <v>HRB400E Φ8</v>
      </c>
      <c r="D3630" s="2" t="str">
        <f>'[1]2025年已发货'!D:D</f>
        <v>吨</v>
      </c>
      <c r="E3630" s="2">
        <f>'[1]2025年已发货'!E:E</f>
        <v>11</v>
      </c>
      <c r="F3630" s="4">
        <f>'[1]2025年已发货'!F:F</f>
        <v>45810</v>
      </c>
      <c r="G3630" s="2" t="str">
        <f>'[1]2025年已发货'!G:G</f>
        <v>（华西简阳西城嘉苑）四川省成都市简阳市简城街道高屋村</v>
      </c>
      <c r="H3630" s="2" t="str">
        <f>'[1]2025年已发货'!H:H</f>
        <v>张瀚镭</v>
      </c>
      <c r="I3630" s="2">
        <f>'[1]2025年已发货'!I:I</f>
        <v>15884666220</v>
      </c>
      <c r="J3630" s="2" t="str">
        <f>_xlfn._xlws.FILTER(辅助信息!D:D,辅助信息!G:G=G3630)</f>
        <v>华西简阳西城嘉苑</v>
      </c>
    </row>
    <row r="3631" hidden="1" spans="1:10">
      <c r="A3631" s="2" t="str">
        <f>'[1]2025年已发货'!A:A</f>
        <v>润耀</v>
      </c>
      <c r="B3631" s="2" t="str">
        <f>'[1]2025年已发货'!B:B</f>
        <v>盘螺</v>
      </c>
      <c r="C3631" s="2" t="str">
        <f>'[1]2025年已发货'!C:C</f>
        <v>HRB400E Φ10</v>
      </c>
      <c r="D3631" s="2" t="str">
        <f>'[1]2025年已发货'!D:D</f>
        <v>吨</v>
      </c>
      <c r="E3631" s="2">
        <f>'[1]2025年已发货'!E:E</f>
        <v>24</v>
      </c>
      <c r="F3631" s="4">
        <f>'[1]2025年已发货'!F:F</f>
        <v>45810</v>
      </c>
      <c r="G3631" s="2" t="str">
        <f>'[1]2025年已发货'!G:G</f>
        <v>（华西简阳西城嘉苑）四川省成都市简阳市简城街道高屋村</v>
      </c>
      <c r="H3631" s="2" t="str">
        <f>'[1]2025年已发货'!H:H</f>
        <v>张瀚镭</v>
      </c>
      <c r="I3631" s="2">
        <f>'[1]2025年已发货'!I:I</f>
        <v>15884666220</v>
      </c>
      <c r="J3631" s="2" t="str">
        <f>_xlfn._xlws.FILTER(辅助信息!D:D,辅助信息!G:G=G3631)</f>
        <v>华西简阳西城嘉苑</v>
      </c>
    </row>
    <row r="3632" hidden="1" spans="1:10">
      <c r="A3632" s="2" t="str">
        <f>'[1]2025年已发货'!A:A</f>
        <v>润耀</v>
      </c>
      <c r="B3632" s="2" t="str">
        <f>'[1]2025年已发货'!B:B</f>
        <v>盘螺</v>
      </c>
      <c r="C3632" s="2" t="str">
        <f>'[1]2025年已发货'!C:C</f>
        <v>HRB400E Φ12</v>
      </c>
      <c r="D3632" s="2" t="str">
        <f>'[1]2025年已发货'!D:D</f>
        <v>吨</v>
      </c>
      <c r="E3632" s="2">
        <f>'[1]2025年已发货'!E:E</f>
        <v>35</v>
      </c>
      <c r="F3632" s="4">
        <f>'[1]2025年已发货'!F:F</f>
        <v>45810</v>
      </c>
      <c r="G3632" s="2" t="str">
        <f>'[1]2025年已发货'!G:G</f>
        <v>（华西简阳西城嘉苑）四川省成都市简阳市简城街道高屋村</v>
      </c>
      <c r="H3632" s="2" t="str">
        <f>'[1]2025年已发货'!H:H</f>
        <v>张瀚镭</v>
      </c>
      <c r="I3632" s="2">
        <f>'[1]2025年已发货'!I:I</f>
        <v>15884666220</v>
      </c>
      <c r="J3632" s="2" t="str">
        <f>_xlfn._xlws.FILTER(辅助信息!D:D,辅助信息!G:G=G3632)</f>
        <v>华西简阳西城嘉苑</v>
      </c>
    </row>
    <row r="3633" hidden="1" spans="1:10">
      <c r="A3633" s="2" t="str">
        <f>'[1]2025年已发货'!A:A</f>
        <v>德胜</v>
      </c>
      <c r="B3633" s="2" t="str">
        <f>'[1]2025年已发货'!B:B</f>
        <v>螺纹钢</v>
      </c>
      <c r="C3633" s="2" t="str">
        <f>'[1]2025年已发货'!C:C</f>
        <v>HRB400E Φ14 9m</v>
      </c>
      <c r="D3633" s="2" t="str">
        <f>'[1]2025年已发货'!D:D</f>
        <v>吨</v>
      </c>
      <c r="E3633" s="2">
        <f>'[1]2025年已发货'!E:E</f>
        <v>17</v>
      </c>
      <c r="F3633" s="4">
        <f>'[1]2025年已发货'!F:F</f>
        <v>45810</v>
      </c>
      <c r="G3633" s="2" t="str">
        <f>'[1]2025年已发货'!G:G</f>
        <v>（华西简阳西城嘉苑）四川省成都市简阳市简城街道高屋村</v>
      </c>
      <c r="H3633" s="2" t="str">
        <f>'[1]2025年已发货'!H:H</f>
        <v>张瀚镭</v>
      </c>
      <c r="I3633" s="2">
        <f>'[1]2025年已发货'!I:I</f>
        <v>15884666220</v>
      </c>
      <c r="J3633" s="2" t="str">
        <f>_xlfn._xlws.FILTER(辅助信息!D:D,辅助信息!G:G=G3633)</f>
        <v>华西简阳西城嘉苑</v>
      </c>
    </row>
    <row r="3634" hidden="1" spans="1:10">
      <c r="A3634" s="2" t="str">
        <f>'[1]2025年已发货'!A:A</f>
        <v>德胜</v>
      </c>
      <c r="B3634" s="2" t="str">
        <f>'[1]2025年已发货'!B:B</f>
        <v>螺纹钢</v>
      </c>
      <c r="C3634" s="2" t="str">
        <f>'[1]2025年已发货'!C:C</f>
        <v>HRB400E Φ16 9m</v>
      </c>
      <c r="D3634" s="2" t="str">
        <f>'[1]2025年已发货'!D:D</f>
        <v>吨</v>
      </c>
      <c r="E3634" s="2">
        <f>'[1]2025年已发货'!E:E</f>
        <v>68</v>
      </c>
      <c r="F3634" s="4">
        <f>'[1]2025年已发货'!F:F</f>
        <v>45810</v>
      </c>
      <c r="G3634" s="2" t="str">
        <f>'[1]2025年已发货'!G:G</f>
        <v>（华西简阳西城嘉苑）四川省成都市简阳市简城街道高屋村</v>
      </c>
      <c r="H3634" s="2" t="str">
        <f>'[1]2025年已发货'!H:H</f>
        <v>张瀚镭</v>
      </c>
      <c r="I3634" s="2">
        <f>'[1]2025年已发货'!I:I</f>
        <v>15884666220</v>
      </c>
      <c r="J3634" s="2" t="str">
        <f>_xlfn._xlws.FILTER(辅助信息!D:D,辅助信息!G:G=G3634)</f>
        <v>华西简阳西城嘉苑</v>
      </c>
    </row>
    <row r="3635" hidden="1" spans="1:10">
      <c r="A3635" s="2" t="str">
        <f>'[1]2025年已发货'!A:A</f>
        <v>德胜</v>
      </c>
      <c r="B3635" s="2" t="str">
        <f>'[1]2025年已发货'!B:B</f>
        <v>螺纹钢</v>
      </c>
      <c r="C3635" s="2" t="str">
        <f>'[1]2025年已发货'!C:C</f>
        <v>HRB400E Φ18 9m</v>
      </c>
      <c r="D3635" s="2" t="str">
        <f>'[1]2025年已发货'!D:D</f>
        <v>吨</v>
      </c>
      <c r="E3635" s="2">
        <f>'[1]2025年已发货'!E:E</f>
        <v>20</v>
      </c>
      <c r="F3635" s="4">
        <f>'[1]2025年已发货'!F:F</f>
        <v>45810</v>
      </c>
      <c r="G3635" s="2" t="str">
        <f>'[1]2025年已发货'!G:G</f>
        <v>（华西简阳西城嘉苑）四川省成都市简阳市简城街道高屋村</v>
      </c>
      <c r="H3635" s="2" t="str">
        <f>'[1]2025年已发货'!H:H</f>
        <v>张瀚镭</v>
      </c>
      <c r="I3635" s="2">
        <f>'[1]2025年已发货'!I:I</f>
        <v>15884666220</v>
      </c>
      <c r="J3635" s="2" t="str">
        <f>_xlfn._xlws.FILTER(辅助信息!D:D,辅助信息!G:G=G3635)</f>
        <v>华西简阳西城嘉苑</v>
      </c>
    </row>
    <row r="3636" hidden="1" spans="1:10">
      <c r="A3636" s="2" t="str">
        <f>'[1]2025年已发货'!A:A</f>
        <v>德胜</v>
      </c>
      <c r="B3636" s="2" t="str">
        <f>'[1]2025年已发货'!B:B</f>
        <v>螺纹钢</v>
      </c>
      <c r="C3636" s="2" t="str">
        <f>'[1]2025年已发货'!C:C</f>
        <v>HRB400E Φ20 9m</v>
      </c>
      <c r="D3636" s="2" t="str">
        <f>'[1]2025年已发货'!D:D</f>
        <v>吨</v>
      </c>
      <c r="E3636" s="2">
        <f>'[1]2025年已发货'!E:E</f>
        <v>94</v>
      </c>
      <c r="F3636" s="4">
        <f>'[1]2025年已发货'!F:F</f>
        <v>45810</v>
      </c>
      <c r="G3636" s="2" t="str">
        <f>'[1]2025年已发货'!G:G</f>
        <v>（华西简阳西城嘉苑）四川省成都市简阳市简城街道高屋村</v>
      </c>
      <c r="H3636" s="2" t="str">
        <f>'[1]2025年已发货'!H:H</f>
        <v>张瀚镭</v>
      </c>
      <c r="I3636" s="2">
        <f>'[1]2025年已发货'!I:I</f>
        <v>15884666220</v>
      </c>
      <c r="J3636" s="2" t="str">
        <f>_xlfn._xlws.FILTER(辅助信息!D:D,辅助信息!G:G=G3636)</f>
        <v>华西简阳西城嘉苑</v>
      </c>
    </row>
    <row r="3637" hidden="1" spans="1:10">
      <c r="A3637" s="2" t="str">
        <f>'[1]2025年已发货'!A:A</f>
        <v>德胜</v>
      </c>
      <c r="B3637" s="2" t="str">
        <f>'[1]2025年已发货'!B:B</f>
        <v>螺纹钢</v>
      </c>
      <c r="C3637" s="2" t="str">
        <f>'[1]2025年已发货'!C:C</f>
        <v>HRB400E Φ22 9m</v>
      </c>
      <c r="D3637" s="2" t="str">
        <f>'[1]2025年已发货'!D:D</f>
        <v>吨</v>
      </c>
      <c r="E3637" s="2">
        <f>'[1]2025年已发货'!E:E</f>
        <v>12</v>
      </c>
      <c r="F3637" s="4">
        <f>'[1]2025年已发货'!F:F</f>
        <v>45810</v>
      </c>
      <c r="G3637" s="2" t="str">
        <f>'[1]2025年已发货'!G:G</f>
        <v>（华西简阳西城嘉苑）四川省成都市简阳市简城街道高屋村</v>
      </c>
      <c r="H3637" s="2" t="str">
        <f>'[1]2025年已发货'!H:H</f>
        <v>张瀚镭</v>
      </c>
      <c r="I3637" s="2">
        <f>'[1]2025年已发货'!I:I</f>
        <v>15884666220</v>
      </c>
      <c r="J3637" s="2" t="str">
        <f>_xlfn._xlws.FILTER(辅助信息!D:D,辅助信息!G:G=G3637)</f>
        <v>华西简阳西城嘉苑</v>
      </c>
    </row>
    <row r="3638" hidden="1" spans="1:10">
      <c r="A3638" s="2" t="str">
        <f>'[1]2025年已发货'!A:A</f>
        <v>德胜</v>
      </c>
      <c r="B3638" s="2" t="str">
        <f>'[1]2025年已发货'!B:B</f>
        <v>螺纹钢</v>
      </c>
      <c r="C3638" s="2" t="str">
        <f>'[1]2025年已发货'!C:C</f>
        <v>HRB400E Φ25 9m</v>
      </c>
      <c r="D3638" s="2" t="str">
        <f>'[1]2025年已发货'!D:D</f>
        <v>吨</v>
      </c>
      <c r="E3638" s="2">
        <f>'[1]2025年已发货'!E:E</f>
        <v>36</v>
      </c>
      <c r="F3638" s="4">
        <f>'[1]2025年已发货'!F:F</f>
        <v>45810</v>
      </c>
      <c r="G3638" s="2" t="str">
        <f>'[1]2025年已发货'!G:G</f>
        <v>（华西简阳西城嘉苑）四川省成都市简阳市简城街道高屋村</v>
      </c>
      <c r="H3638" s="2" t="str">
        <f>'[1]2025年已发货'!H:H</f>
        <v>张瀚镭</v>
      </c>
      <c r="I3638" s="2">
        <f>'[1]2025年已发货'!I:I</f>
        <v>15884666220</v>
      </c>
      <c r="J3638" s="2" t="str">
        <f>_xlfn._xlws.FILTER(辅助信息!D:D,辅助信息!G:G=G3638)</f>
        <v>华西简阳西城嘉苑</v>
      </c>
    </row>
    <row r="3639" hidden="1" spans="1:10">
      <c r="A3639" s="2" t="str">
        <f>'[1]2025年已发货'!A:A</f>
        <v>泸钢</v>
      </c>
      <c r="B3639" s="2" t="str">
        <f>'[1]2025年已发货'!B:B</f>
        <v>盘螺</v>
      </c>
      <c r="C3639" s="2" t="str">
        <f>'[1]2025年已发货'!C:C</f>
        <v>HRB400E Φ6</v>
      </c>
      <c r="D3639" s="2" t="str">
        <f>'[1]2025年已发货'!D:D</f>
        <v>吨</v>
      </c>
      <c r="E3639" s="2">
        <f>'[1]2025年已发货'!E:E</f>
        <v>15</v>
      </c>
      <c r="F3639" s="4">
        <f>'[1]2025年已发货'!F:F</f>
        <v>45810</v>
      </c>
      <c r="G3639" s="2" t="str">
        <f>'[1]2025年已发货'!G:G</f>
        <v>（四川商建-射洪城乡一体化项目）遂宁市射洪市忠新幼儿园北侧约220米新溪小区</v>
      </c>
      <c r="H3639" s="2" t="str">
        <f>'[1]2025年已发货'!H:H</f>
        <v>柏子刚</v>
      </c>
      <c r="I3639" s="2">
        <f>'[1]2025年已发货'!I:I</f>
        <v>15692885305</v>
      </c>
      <c r="J3639" s="2" t="str">
        <f>_xlfn._xlws.FILTER(辅助信息!D:D,辅助信息!G:G=G3639)</f>
        <v>四川商建
射洪城乡一体化项目</v>
      </c>
    </row>
    <row r="3640" hidden="1" spans="1:10">
      <c r="A3640" s="2" t="str">
        <f>'[1]2025年已发货'!A:A</f>
        <v>泸钢</v>
      </c>
      <c r="B3640" s="2" t="str">
        <f>'[1]2025年已发货'!B:B</f>
        <v>螺纹钢</v>
      </c>
      <c r="C3640" s="2" t="str">
        <f>'[1]2025年已发货'!C:C</f>
        <v>HRB500E Φ12</v>
      </c>
      <c r="D3640" s="2" t="str">
        <f>'[1]2025年已发货'!D:D</f>
        <v>吨</v>
      </c>
      <c r="E3640" s="2">
        <f>'[1]2025年已发货'!E:E</f>
        <v>6</v>
      </c>
      <c r="F3640" s="4">
        <f>'[1]2025年已发货'!F:F</f>
        <v>45810</v>
      </c>
      <c r="G3640" s="2" t="str">
        <f>'[1]2025年已发货'!G:G</f>
        <v>（四川商建-射洪城乡一体化项目）遂宁市射洪市忠新幼儿园北侧约220米新溪小区</v>
      </c>
      <c r="H3640" s="2" t="str">
        <f>'[1]2025年已发货'!H:H</f>
        <v>柏子刚</v>
      </c>
      <c r="I3640" s="2">
        <f>'[1]2025年已发货'!I:I</f>
        <v>15692885305</v>
      </c>
      <c r="J3640" s="2" t="str">
        <f>_xlfn._xlws.FILTER(辅助信息!D:D,辅助信息!G:G=G3640)</f>
        <v>四川商建
射洪城乡一体化项目</v>
      </c>
    </row>
    <row r="3641" hidden="1" spans="1:10">
      <c r="A3641" s="2" t="str">
        <f>'[1]2025年已发货'!A:A</f>
        <v>泸钢</v>
      </c>
      <c r="B3641" s="2" t="str">
        <f>'[1]2025年已发货'!B:B</f>
        <v>螺纹钢</v>
      </c>
      <c r="C3641" s="2" t="str">
        <f>'[1]2025年已发货'!C:C</f>
        <v>HRB500E Φ22</v>
      </c>
      <c r="D3641" s="2" t="str">
        <f>'[1]2025年已发货'!D:D</f>
        <v>吨</v>
      </c>
      <c r="E3641" s="2">
        <f>'[1]2025年已发货'!E:E</f>
        <v>9</v>
      </c>
      <c r="F3641" s="4">
        <f>'[1]2025年已发货'!F:F</f>
        <v>45810</v>
      </c>
      <c r="G3641" s="2" t="str">
        <f>'[1]2025年已发货'!G:G</f>
        <v>（四川商建-射洪城乡一体化项目）遂宁市射洪市忠新幼儿园北侧约220米新溪小区</v>
      </c>
      <c r="H3641" s="2" t="str">
        <f>'[1]2025年已发货'!H:H</f>
        <v>柏子刚</v>
      </c>
      <c r="I3641" s="2">
        <f>'[1]2025年已发货'!I:I</f>
        <v>15692885305</v>
      </c>
      <c r="J3641" s="2" t="str">
        <f>_xlfn._xlws.FILTER(辅助信息!D:D,辅助信息!G:G=G3641)</f>
        <v>四川商建
射洪城乡一体化项目</v>
      </c>
    </row>
    <row r="3642" hidden="1" spans="1:10">
      <c r="A3642" s="2" t="str">
        <f>'[1]2025年已发货'!A:A</f>
        <v>泸钢</v>
      </c>
      <c r="B3642" s="2" t="str">
        <f>'[1]2025年已发货'!B:B</f>
        <v>螺纹钢</v>
      </c>
      <c r="C3642" s="2" t="str">
        <f>'[1]2025年已发货'!C:C</f>
        <v>HRB500E Φ25</v>
      </c>
      <c r="D3642" s="2" t="str">
        <f>'[1]2025年已发货'!D:D</f>
        <v>吨</v>
      </c>
      <c r="E3642" s="2">
        <f>'[1]2025年已发货'!E:E</f>
        <v>40</v>
      </c>
      <c r="F3642" s="4">
        <f>'[1]2025年已发货'!F:F</f>
        <v>45810</v>
      </c>
      <c r="G3642" s="2" t="str">
        <f>'[1]2025年已发货'!G:G</f>
        <v>（四川商建-射洪城乡一体化项目）遂宁市射洪市忠新幼儿园北侧约220米新溪小区</v>
      </c>
      <c r="H3642" s="2" t="str">
        <f>'[1]2025年已发货'!H:H</f>
        <v>柏子刚</v>
      </c>
      <c r="I3642" s="2">
        <f>'[1]2025年已发货'!I:I</f>
        <v>15692885305</v>
      </c>
      <c r="J3642" s="2" t="str">
        <f>_xlfn._xlws.FILTER(辅助信息!D:D,辅助信息!G:G=G3642)</f>
        <v>四川商建
射洪城乡一体化项目</v>
      </c>
    </row>
    <row r="3643" hidden="1" spans="1:10">
      <c r="A3643" s="2" t="str">
        <f>'[1]2025年已发货'!A:A</f>
        <v>德胜</v>
      </c>
      <c r="B3643" s="2" t="str">
        <f>'[1]2025年已发货'!B:B</f>
        <v>螺纹钢</v>
      </c>
      <c r="C3643" s="2" t="str">
        <f>'[1]2025年已发货'!C:C</f>
        <v>HRB400E Φ14 12m</v>
      </c>
      <c r="D3643" s="2" t="str">
        <f>'[1]2025年已发货'!D:D</f>
        <v>吨</v>
      </c>
      <c r="E3643" s="2">
        <f>'[1]2025年已发货'!E:E</f>
        <v>19.313</v>
      </c>
      <c r="F3643" s="4">
        <f>'[1]2025年已发货'!F:F</f>
        <v>45811</v>
      </c>
      <c r="G3643" s="2" t="str">
        <f>'[1]2025年已发货'!G:G</f>
        <v>（安久供应链项目）四川省宜宾市翠屏区志诚路</v>
      </c>
      <c r="H3643" s="2" t="str">
        <f>'[1]2025年已发货'!H:H</f>
        <v>毛新熠</v>
      </c>
      <c r="I3643" s="2">
        <f>'[1]2025年已发货'!I:I</f>
        <v>18208171901</v>
      </c>
      <c r="J3643" s="2" vm="1" t="e">
        <f>_xlfn._xlws.FILTER(辅助信息!D:D,辅助信息!G:G=G3643)</f>
        <v>#VALUE!</v>
      </c>
    </row>
    <row r="3644" hidden="1" spans="1:10">
      <c r="A3644" s="2" t="str">
        <f>'[1]2025年已发货'!A:A</f>
        <v>德胜</v>
      </c>
      <c r="B3644" s="2" t="str">
        <f>'[1]2025年已发货'!B:B</f>
        <v>螺纹钢</v>
      </c>
      <c r="C3644" s="2" t="str">
        <f>'[1]2025年已发货'!C:C</f>
        <v>HRB400E Φ32 12m</v>
      </c>
      <c r="D3644" s="2" t="str">
        <f>'[1]2025年已发货'!D:D</f>
        <v>吨</v>
      </c>
      <c r="E3644" s="2">
        <f>'[1]2025年已发货'!E:E</f>
        <v>16.356</v>
      </c>
      <c r="F3644" s="4">
        <f>'[1]2025年已发货'!F:F</f>
        <v>45811</v>
      </c>
      <c r="G3644" s="2" t="str">
        <f>'[1]2025年已发货'!G:G</f>
        <v>（安久供应链项目）四川省宜宾市翠屏区志诚路</v>
      </c>
      <c r="H3644" s="2" t="str">
        <f>'[1]2025年已发货'!H:H</f>
        <v>毛新熠</v>
      </c>
      <c r="I3644" s="2">
        <f>'[1]2025年已发货'!I:I</f>
        <v>18208171901</v>
      </c>
      <c r="J3644" s="2" vm="1" t="e">
        <f>_xlfn._xlws.FILTER(辅助信息!D:D,辅助信息!G:G=G3644)</f>
        <v>#VALUE!</v>
      </c>
    </row>
    <row r="3645" hidden="1" spans="1:10">
      <c r="A3645" s="2" t="str">
        <f>'[1]2025年已发货'!A:A</f>
        <v>德胜</v>
      </c>
      <c r="B3645" s="2" t="str">
        <f>'[1]2025年已发货'!B:B</f>
        <v>螺纹钢</v>
      </c>
      <c r="C3645" s="2" t="str">
        <f>'[1]2025年已发货'!C:C</f>
        <v>HRB400E Φ25 12m</v>
      </c>
      <c r="D3645" s="2" t="str">
        <f>'[1]2025年已发货'!D:D</f>
        <v>吨</v>
      </c>
      <c r="E3645" s="2">
        <f>'[1]2025年已发货'!E:E</f>
        <v>35.438</v>
      </c>
      <c r="F3645" s="4">
        <f>'[1]2025年已发货'!F:F</f>
        <v>45811</v>
      </c>
      <c r="G3645" s="2" t="str">
        <f>'[1]2025年已发货'!G:G</f>
        <v>（安久供应链项目）四川省宜宾市翠屏区志诚路</v>
      </c>
      <c r="H3645" s="2" t="str">
        <f>'[1]2025年已发货'!H:H</f>
        <v>毛新熠</v>
      </c>
      <c r="I3645" s="2">
        <f>'[1]2025年已发货'!I:I</f>
        <v>18208171901</v>
      </c>
      <c r="J3645" s="2" vm="1" t="e">
        <f>_xlfn._xlws.FILTER(辅助信息!D:D,辅助信息!G:G=G3645)</f>
        <v>#VALUE!</v>
      </c>
    </row>
    <row r="3646" hidden="1" spans="1:10">
      <c r="A3646" s="2" t="str">
        <f>'[1]2025年已发货'!A:A</f>
        <v>德胜</v>
      </c>
      <c r="B3646" s="2" t="str">
        <f>'[1]2025年已发货'!B:B</f>
        <v>螺纹钢</v>
      </c>
      <c r="C3646" s="2" t="str">
        <f>'[1]2025年已发货'!C:C</f>
        <v>HRB400E Φ14 12m</v>
      </c>
      <c r="D3646" s="2" t="str">
        <f>'[1]2025年已发货'!D:D</f>
        <v>吨</v>
      </c>
      <c r="E3646" s="2">
        <f>'[1]2025年已发货'!E:E</f>
        <v>30.349</v>
      </c>
      <c r="F3646" s="4">
        <f>'[1]2025年已发货'!F:F</f>
        <v>45811</v>
      </c>
      <c r="G3646" s="2" t="str">
        <f>'[1]2025年已发货'!G:G</f>
        <v>（安久供应链项目）四川省宜宾市翠屏区志诚路</v>
      </c>
      <c r="H3646" s="2" t="str">
        <f>'[1]2025年已发货'!H:H</f>
        <v>毛新熠</v>
      </c>
      <c r="I3646" s="2">
        <f>'[1]2025年已发货'!I:I</f>
        <v>18208171901</v>
      </c>
      <c r="J3646" s="2" vm="1" t="e">
        <f>_xlfn._xlws.FILTER(辅助信息!D:D,辅助信息!G:G=G3646)</f>
        <v>#VALUE!</v>
      </c>
    </row>
    <row r="3647" hidden="1" spans="1:10">
      <c r="A3647" s="2" t="str">
        <f>'[1]2025年已发货'!A:A</f>
        <v>德胜</v>
      </c>
      <c r="B3647" s="2" t="str">
        <f>'[1]2025年已发货'!B:B</f>
        <v>螺纹钢</v>
      </c>
      <c r="C3647" s="2" t="str">
        <f>'[1]2025年已发货'!C:C</f>
        <v>HRB400E Φ28 12m</v>
      </c>
      <c r="D3647" s="2" t="str">
        <f>'[1]2025年已发货'!D:D</f>
        <v>吨</v>
      </c>
      <c r="E3647" s="2">
        <f>'[1]2025年已发货'!E:E</f>
        <v>5.448</v>
      </c>
      <c r="F3647" s="4">
        <f>'[1]2025年已发货'!F:F</f>
        <v>45811</v>
      </c>
      <c r="G3647" s="2" t="str">
        <f>'[1]2025年已发货'!G:G</f>
        <v>（安久供应链项目）四川省宜宾市翠屏区志诚路</v>
      </c>
      <c r="H3647" s="2" t="str">
        <f>'[1]2025年已发货'!H:H</f>
        <v>毛新熠</v>
      </c>
      <c r="I3647" s="2">
        <f>'[1]2025年已发货'!I:I</f>
        <v>18208171901</v>
      </c>
      <c r="J3647" s="2" vm="1" t="e">
        <f>_xlfn._xlws.FILTER(辅助信息!D:D,辅助信息!G:G=G3647)</f>
        <v>#VALUE!</v>
      </c>
    </row>
    <row r="3648" hidden="1" spans="1:10">
      <c r="A3648" s="2" t="str">
        <f>'[1]2025年已发货'!A:A</f>
        <v>润耀</v>
      </c>
      <c r="B3648" s="2" t="str">
        <f>'[1]2025年已发货'!B:B</f>
        <v>高线</v>
      </c>
      <c r="C3648" s="2" t="str">
        <f>'[1]2025年已发货'!C:C</f>
        <v>HPB300Φ12</v>
      </c>
      <c r="D3648" s="2" t="str">
        <f>'[1]2025年已发货'!D:D</f>
        <v>吨</v>
      </c>
      <c r="E3648" s="2">
        <f>'[1]2025年已发货'!E:E</f>
        <v>35</v>
      </c>
      <c r="F3648" s="4">
        <f>'[1]2025年已发货'!F:F</f>
        <v>45811</v>
      </c>
      <c r="G3648" s="2" t="str">
        <f>'[1]2025年已发货'!G:G</f>
        <v>（中铁北京局-资乐高速6标）四川省乐山市市中区土主镇资乐高速TJ6标项目试验室</v>
      </c>
      <c r="H3648" s="2" t="str">
        <f>'[1]2025年已发货'!H:H</f>
        <v>刘岩</v>
      </c>
      <c r="I3648" s="2">
        <f>'[1]2025年已发货'!I:I</f>
        <v>18543566469</v>
      </c>
      <c r="J3648" s="2" vm="1" t="e">
        <f>_xlfn._xlws.FILTER(辅助信息!D:D,辅助信息!G:G=G3648)</f>
        <v>#VALUE!</v>
      </c>
    </row>
    <row r="3649" hidden="1" spans="1:10">
      <c r="A3649" s="2" t="str">
        <f>'[1]2025年已发货'!A:A</f>
        <v>晋邦</v>
      </c>
      <c r="B3649" s="2" t="str">
        <f>'[1]2025年已发货'!B:B</f>
        <v>盘螺</v>
      </c>
      <c r="C3649" s="2" t="str">
        <f>'[1]2025年已发货'!C:C</f>
        <v>HRB400E Φ6</v>
      </c>
      <c r="D3649" s="2" t="str">
        <f>'[1]2025年已发货'!D:D</f>
        <v>吨</v>
      </c>
      <c r="E3649" s="2">
        <f>'[1]2025年已发货'!E:E</f>
        <v>1.009</v>
      </c>
      <c r="F3649" s="4">
        <f>'[1]2025年已发货'!F:F</f>
        <v>45811</v>
      </c>
      <c r="G3649" s="2" t="str">
        <f>'[1]2025年已发货'!G:G</f>
        <v>（十九冶-江龙高速二分部）重庆市云阳县S305附近*龙角互通连接线（变更段）</v>
      </c>
      <c r="H3649" s="2" t="str">
        <f>'[1]2025年已发货'!H:H</f>
        <v>任海军</v>
      </c>
      <c r="I3649" s="2">
        <f>'[1]2025年已发货'!I:I</f>
        <v>17725037830</v>
      </c>
      <c r="J3649" s="2" vm="1" t="e">
        <f>_xlfn._xlws.FILTER(辅助信息!D:D,辅助信息!G:G=G3649)</f>
        <v>#VALUE!</v>
      </c>
    </row>
    <row r="3650" hidden="1" spans="1:10">
      <c r="A3650" s="2" t="str">
        <f>'[1]2025年已发货'!A:A</f>
        <v>晋邦</v>
      </c>
      <c r="B3650" s="2" t="str">
        <f>'[1]2025年已发货'!B:B</f>
        <v>盘螺</v>
      </c>
      <c r="C3650" s="2" t="str">
        <f>'[1]2025年已发货'!C:C</f>
        <v>HRB400E Φ8</v>
      </c>
      <c r="D3650" s="2" t="str">
        <f>'[1]2025年已发货'!D:D</f>
        <v>吨</v>
      </c>
      <c r="E3650" s="2">
        <f>'[1]2025年已发货'!E:E</f>
        <v>16.274</v>
      </c>
      <c r="F3650" s="4">
        <f>'[1]2025年已发货'!F:F</f>
        <v>45811</v>
      </c>
      <c r="G3650" s="2" t="str">
        <f>'[1]2025年已发货'!G:G</f>
        <v>（十九冶-江龙高速二分部）重庆市云阳县S305附近*龙角互通连接线（变更段）</v>
      </c>
      <c r="H3650" s="2" t="str">
        <f>'[1]2025年已发货'!H:H</f>
        <v>任海军</v>
      </c>
      <c r="I3650" s="2">
        <f>'[1]2025年已发货'!I:I</f>
        <v>17725037830</v>
      </c>
      <c r="J3650" s="2" vm="1" t="e">
        <f>_xlfn._xlws.FILTER(辅助信息!D:D,辅助信息!G:G=G3650)</f>
        <v>#VALUE!</v>
      </c>
    </row>
    <row r="3651" hidden="1" spans="1:10">
      <c r="A3651" s="2" t="str">
        <f>'[1]2025年已发货'!A:A</f>
        <v>晋邦</v>
      </c>
      <c r="B3651" s="2" t="str">
        <f>'[1]2025年已发货'!B:B</f>
        <v>盘螺</v>
      </c>
      <c r="C3651" s="2" t="str">
        <f>'[1]2025年已发货'!C:C</f>
        <v>HRB400E Φ10</v>
      </c>
      <c r="D3651" s="2" t="str">
        <f>'[1]2025年已发货'!D:D</f>
        <v>吨</v>
      </c>
      <c r="E3651" s="2">
        <f>'[1]2025年已发货'!E:E</f>
        <v>18.348</v>
      </c>
      <c r="F3651" s="4">
        <f>'[1]2025年已发货'!F:F</f>
        <v>45811</v>
      </c>
      <c r="G3651" s="2" t="str">
        <f>'[1]2025年已发货'!G:G</f>
        <v>（十九冶-江龙高速二分部）重庆市云阳县S305附近*龙角互通连接线（变更段）</v>
      </c>
      <c r="H3651" s="2" t="str">
        <f>'[1]2025年已发货'!H:H</f>
        <v>任海军</v>
      </c>
      <c r="I3651" s="2">
        <f>'[1]2025年已发货'!I:I</f>
        <v>17725037830</v>
      </c>
      <c r="J3651" s="2" vm="1" t="e">
        <f>_xlfn._xlws.FILTER(辅助信息!D:D,辅助信息!G:G=G3651)</f>
        <v>#VALUE!</v>
      </c>
    </row>
    <row r="3652" hidden="1" spans="1:10">
      <c r="A3652" s="2" t="str">
        <f>'[1]2025年已发货'!A:A</f>
        <v>晋邦</v>
      </c>
      <c r="B3652" s="2" t="str">
        <f>'[1]2025年已发货'!B:B</f>
        <v>螺纹钢</v>
      </c>
      <c r="C3652" s="2" t="str">
        <f>'[1]2025年已发货'!C:C</f>
        <v>HRB400E Φ12 9m</v>
      </c>
      <c r="D3652" s="2" t="str">
        <f>'[1]2025年已发货'!D:D</f>
        <v>吨</v>
      </c>
      <c r="E3652" s="2">
        <f>'[1]2025年已发货'!E:E</f>
        <v>9.064</v>
      </c>
      <c r="F3652" s="4">
        <f>'[1]2025年已发货'!F:F</f>
        <v>45811</v>
      </c>
      <c r="G3652" s="2" t="str">
        <f>'[1]2025年已发货'!G:G</f>
        <v>（十九冶-江龙高速二分部）重庆市云阳县S305附近*龙角互通连接线（变更段）</v>
      </c>
      <c r="H3652" s="2" t="str">
        <f>'[1]2025年已发货'!H:H</f>
        <v>任海军</v>
      </c>
      <c r="I3652" s="2">
        <f>'[1]2025年已发货'!I:I</f>
        <v>17725037830</v>
      </c>
      <c r="J3652" s="2" vm="1" t="e">
        <f>_xlfn._xlws.FILTER(辅助信息!D:D,辅助信息!G:G=G3652)</f>
        <v>#VALUE!</v>
      </c>
    </row>
    <row r="3653" hidden="1" spans="1:10">
      <c r="A3653" s="2" t="str">
        <f>'[1]2025年已发货'!A:A</f>
        <v>晋邦</v>
      </c>
      <c r="B3653" s="2" t="str">
        <f>'[1]2025年已发货'!B:B</f>
        <v>螺纹钢</v>
      </c>
      <c r="C3653" s="2" t="str">
        <f>'[1]2025年已发货'!C:C</f>
        <v>HRB400E Φ14 9m</v>
      </c>
      <c r="D3653" s="2" t="str">
        <f>'[1]2025年已发货'!D:D</f>
        <v>吨</v>
      </c>
      <c r="E3653" s="2">
        <f>'[1]2025年已发货'!E:E</f>
        <v>5.253</v>
      </c>
      <c r="F3653" s="4">
        <f>'[1]2025年已发货'!F:F</f>
        <v>45811</v>
      </c>
      <c r="G3653" s="2" t="str">
        <f>'[1]2025年已发货'!G:G</f>
        <v>（十九冶-江龙高速二分部）重庆市云阳县S305附近*龙角互通连接线（变更段）</v>
      </c>
      <c r="H3653" s="2" t="str">
        <f>'[1]2025年已发货'!H:H</f>
        <v>任海军</v>
      </c>
      <c r="I3653" s="2">
        <f>'[1]2025年已发货'!I:I</f>
        <v>17725037830</v>
      </c>
      <c r="J3653" s="2" vm="1" t="e">
        <f>_xlfn._xlws.FILTER(辅助信息!D:D,辅助信息!G:G=G3653)</f>
        <v>#VALUE!</v>
      </c>
    </row>
    <row r="3654" hidden="1" spans="1:10">
      <c r="A3654" s="2" t="str">
        <f>'[1]2025年已发货'!A:A</f>
        <v>晋邦</v>
      </c>
      <c r="B3654" s="2" t="str">
        <f>'[1]2025年已发货'!B:B</f>
        <v>螺纹钢</v>
      </c>
      <c r="C3654" s="2" t="str">
        <f>'[1]2025年已发货'!C:C</f>
        <v>HRB400E Φ16 9m</v>
      </c>
      <c r="D3654" s="2" t="str">
        <f>'[1]2025年已发货'!D:D</f>
        <v>吨</v>
      </c>
      <c r="E3654" s="2">
        <f>'[1]2025年已发货'!E:E</f>
        <v>57.165</v>
      </c>
      <c r="F3654" s="4">
        <f>'[1]2025年已发货'!F:F</f>
        <v>45811</v>
      </c>
      <c r="G3654" s="2" t="str">
        <f>'[1]2025年已发货'!G:G</f>
        <v>（十九冶-江龙高速二分部）重庆市云阳县S305附近*龙角互通连接线（变更段）</v>
      </c>
      <c r="H3654" s="2" t="str">
        <f>'[1]2025年已发货'!H:H</f>
        <v>任海军</v>
      </c>
      <c r="I3654" s="2">
        <f>'[1]2025年已发货'!I:I</f>
        <v>17725037830</v>
      </c>
      <c r="J3654" s="2" vm="1" t="e">
        <f>_xlfn._xlws.FILTER(辅助信息!D:D,辅助信息!G:G=G3654)</f>
        <v>#VALUE!</v>
      </c>
    </row>
    <row r="3655" hidden="1" spans="1:10">
      <c r="A3655" s="2" t="str">
        <f>'[1]2025年已发货'!A:A</f>
        <v>晋邦</v>
      </c>
      <c r="B3655" s="2" t="str">
        <f>'[1]2025年已发货'!B:B</f>
        <v>螺纹钢</v>
      </c>
      <c r="C3655" s="2" t="str">
        <f>'[1]2025年已发货'!C:C</f>
        <v>HRB400E Φ20 9m</v>
      </c>
      <c r="D3655" s="2" t="str">
        <f>'[1]2025年已发货'!D:D</f>
        <v>吨</v>
      </c>
      <c r="E3655" s="2">
        <f>'[1]2025年已发货'!E:E</f>
        <v>2.06</v>
      </c>
      <c r="F3655" s="4">
        <f>'[1]2025年已发货'!F:F</f>
        <v>45811</v>
      </c>
      <c r="G3655" s="2" t="str">
        <f>'[1]2025年已发货'!G:G</f>
        <v>（十九冶-江龙高速二分部）重庆市云阳县S305附近*龙角互通连接线（变更段）</v>
      </c>
      <c r="H3655" s="2" t="str">
        <f>'[1]2025年已发货'!H:H</f>
        <v>任海军</v>
      </c>
      <c r="I3655" s="2">
        <f>'[1]2025年已发货'!I:I</f>
        <v>17725037830</v>
      </c>
      <c r="J3655" s="2" vm="1" t="e">
        <f>_xlfn._xlws.FILTER(辅助信息!D:D,辅助信息!G:G=G3655)</f>
        <v>#VALUE!</v>
      </c>
    </row>
    <row r="3656" hidden="1" spans="1:10">
      <c r="A3656" s="2" t="str">
        <f>'[1]2025年已发货'!A:A</f>
        <v>晋邦</v>
      </c>
      <c r="B3656" s="2" t="str">
        <f>'[1]2025年已发货'!B:B</f>
        <v>螺纹钢</v>
      </c>
      <c r="C3656" s="2" t="str">
        <f>'[1]2025年已发货'!C:C</f>
        <v>HRB400E Φ16 9m</v>
      </c>
      <c r="D3656" s="2" t="str">
        <f>'[1]2025年已发货'!D:D</f>
        <v>吨</v>
      </c>
      <c r="E3656" s="2">
        <f>'[1]2025年已发货'!E:E</f>
        <v>15</v>
      </c>
      <c r="F3656" s="4">
        <f>'[1]2025年已发货'!F:F</f>
        <v>45811</v>
      </c>
      <c r="G3656" s="2" t="str">
        <f>'[1]2025年已发货'!G:G</f>
        <v>（十九冶-江龙高速三分部）重庆市云阳县开云高速（钢厂村）*龙缸互通</v>
      </c>
      <c r="H3656" s="2" t="str">
        <f>'[1]2025年已发货'!H:H</f>
        <v>任海军</v>
      </c>
      <c r="I3656" s="2">
        <f>'[1]2025年已发货'!I:I</f>
        <v>17725037830</v>
      </c>
      <c r="J3656" s="2" vm="1" t="e">
        <f>_xlfn._xlws.FILTER(辅助信息!D:D,辅助信息!G:G=G3656)</f>
        <v>#VALUE!</v>
      </c>
    </row>
    <row r="3657" hidden="1" spans="1:10">
      <c r="A3657" s="2" t="str">
        <f>'[1]2025年已发货'!A:A</f>
        <v>晋邦</v>
      </c>
      <c r="B3657" s="2" t="str">
        <f>'[1]2025年已发货'!B:B</f>
        <v>螺纹钢</v>
      </c>
      <c r="C3657" s="2" t="str">
        <f>'[1]2025年已发货'!C:C</f>
        <v>HRB400E Φ22 9m</v>
      </c>
      <c r="D3657" s="2" t="str">
        <f>'[1]2025年已发货'!D:D</f>
        <v>吨</v>
      </c>
      <c r="E3657" s="2">
        <f>'[1]2025年已发货'!E:E</f>
        <v>5</v>
      </c>
      <c r="F3657" s="4">
        <f>'[1]2025年已发货'!F:F</f>
        <v>45811</v>
      </c>
      <c r="G3657" s="2" t="str">
        <f>'[1]2025年已发货'!G:G</f>
        <v>（十九冶-江龙高速三分部）重庆市云阳县开云高速（钢厂村）*龙缸互通</v>
      </c>
      <c r="H3657" s="2" t="str">
        <f>'[1]2025年已发货'!H:H</f>
        <v>任海军</v>
      </c>
      <c r="I3657" s="2">
        <f>'[1]2025年已发货'!I:I</f>
        <v>17725037830</v>
      </c>
      <c r="J3657" s="2" vm="1" t="e">
        <f>_xlfn._xlws.FILTER(辅助信息!D:D,辅助信息!G:G=G3657)</f>
        <v>#VALUE!</v>
      </c>
    </row>
    <row r="3658" hidden="1" spans="1:10">
      <c r="A3658" s="2" t="str">
        <f>'[1]2025年已发货'!A:A</f>
        <v>晋邦</v>
      </c>
      <c r="B3658" s="2" t="str">
        <f>'[1]2025年已发货'!B:B</f>
        <v>高线</v>
      </c>
      <c r="C3658" s="2" t="str">
        <f>'[1]2025年已发货'!C:C</f>
        <v>HPB300Φ8</v>
      </c>
      <c r="D3658" s="2" t="str">
        <f>'[1]2025年已发货'!D:D</f>
        <v>吨</v>
      </c>
      <c r="E3658" s="2">
        <f>'[1]2025年已发货'!E:E</f>
        <v>5</v>
      </c>
      <c r="F3658" s="4">
        <f>'[1]2025年已发货'!F:F</f>
        <v>45811</v>
      </c>
      <c r="G3658" s="2" t="str">
        <f>'[1]2025年已发货'!G:G</f>
        <v>（十九冶-江龙高速三分部）重庆市云阳县开云高速（钢厂村）*龙缸互通</v>
      </c>
      <c r="H3658" s="2" t="str">
        <f>'[1]2025年已发货'!H:H</f>
        <v>任海军</v>
      </c>
      <c r="I3658" s="2">
        <f>'[1]2025年已发货'!I:I</f>
        <v>17725037830</v>
      </c>
      <c r="J3658" s="2" vm="1" t="e">
        <f>_xlfn._xlws.FILTER(辅助信息!D:D,辅助信息!G:G=G3658)</f>
        <v>#VALUE!</v>
      </c>
    </row>
    <row r="3659" hidden="1" spans="1:10">
      <c r="A3659" s="2" t="str">
        <f>'[1]2025年已发货'!A:A</f>
        <v>晋邦</v>
      </c>
      <c r="B3659" s="2" t="str">
        <f>'[1]2025年已发货'!B:B</f>
        <v>螺纹钢</v>
      </c>
      <c r="C3659" s="2" t="str">
        <f>'[1]2025年已发货'!C:C</f>
        <v>HRB400E Φ25 9m</v>
      </c>
      <c r="D3659" s="2" t="str">
        <f>'[1]2025年已发货'!D:D</f>
        <v>吨</v>
      </c>
      <c r="E3659" s="2">
        <f>'[1]2025年已发货'!E:E</f>
        <v>8</v>
      </c>
      <c r="F3659" s="4">
        <f>'[1]2025年已发货'!F:F</f>
        <v>45811</v>
      </c>
      <c r="G3659" s="2" t="str">
        <f>'[1]2025年已发货'!G:G</f>
        <v>（十九冶-江龙高速三分部）重庆市云阳县开云高速（钢厂村）*龙缸互通</v>
      </c>
      <c r="H3659" s="2" t="str">
        <f>'[1]2025年已发货'!H:H</f>
        <v>任海军</v>
      </c>
      <c r="I3659" s="2">
        <f>'[1]2025年已发货'!I:I</f>
        <v>17725037830</v>
      </c>
      <c r="J3659" s="2" vm="1" t="e">
        <f>_xlfn._xlws.FILTER(辅助信息!D:D,辅助信息!G:G=G3659)</f>
        <v>#VALUE!</v>
      </c>
    </row>
    <row r="3660" hidden="1" spans="1:10">
      <c r="A3660" s="2" t="str">
        <f>'[1]2025年已发货'!A:A</f>
        <v>晋邦</v>
      </c>
      <c r="B3660" s="2" t="str">
        <f>'[1]2025年已发货'!B:B</f>
        <v>螺纹钢</v>
      </c>
      <c r="C3660" s="2" t="str">
        <f>'[1]2025年已发货'!C:C</f>
        <v>HRB400E Φ32 9m</v>
      </c>
      <c r="D3660" s="2" t="str">
        <f>'[1]2025年已发货'!D:D</f>
        <v>吨</v>
      </c>
      <c r="E3660" s="2">
        <f>'[1]2025年已发货'!E:E</f>
        <v>12</v>
      </c>
      <c r="F3660" s="4">
        <f>'[1]2025年已发货'!F:F</f>
        <v>45811</v>
      </c>
      <c r="G3660" s="2" t="str">
        <f>'[1]2025年已发货'!G:G</f>
        <v>（十九冶-江龙高速三分部）重庆市云阳县开云高速（钢厂村）*龙缸互通</v>
      </c>
      <c r="H3660" s="2" t="str">
        <f>'[1]2025年已发货'!H:H</f>
        <v>任海军</v>
      </c>
      <c r="I3660" s="2">
        <f>'[1]2025年已发货'!I:I</f>
        <v>17725037830</v>
      </c>
      <c r="J3660" s="2" vm="1" t="e">
        <f>_xlfn._xlws.FILTER(辅助信息!D:D,辅助信息!G:G=G3660)</f>
        <v>#VALUE!</v>
      </c>
    </row>
    <row r="3661" hidden="1" spans="1:10">
      <c r="A3661" s="2" t="str">
        <f>'[1]2025年已发货'!A:A</f>
        <v>晋邦</v>
      </c>
      <c r="B3661" s="2" t="str">
        <f>'[1]2025年已发货'!B:B</f>
        <v>螺纹钢</v>
      </c>
      <c r="C3661" s="2" t="str">
        <f>'[1]2025年已发货'!C:C</f>
        <v>HRB400E Φ12 9m</v>
      </c>
      <c r="D3661" s="2" t="str">
        <f>'[1]2025年已发货'!D:D</f>
        <v>吨</v>
      </c>
      <c r="E3661" s="2">
        <f>'[1]2025年已发货'!E:E</f>
        <v>20</v>
      </c>
      <c r="F3661" s="4">
        <f>'[1]2025年已发货'!F:F</f>
        <v>45811</v>
      </c>
      <c r="G3661" s="2" t="str">
        <f>'[1]2025年已发货'!G:G</f>
        <v>（十九冶-江龙高速三分部）重庆市云阳县龙角镇*刘家漕3#桥</v>
      </c>
      <c r="H3661" s="2" t="str">
        <f>'[1]2025年已发货'!H:H</f>
        <v>任海军</v>
      </c>
      <c r="I3661" s="2">
        <f>'[1]2025年已发货'!I:I</f>
        <v>17725037830</v>
      </c>
      <c r="J3661" s="2" vm="1" t="e">
        <f>_xlfn._xlws.FILTER(辅助信息!D:D,辅助信息!G:G=G3661)</f>
        <v>#VALUE!</v>
      </c>
    </row>
    <row r="3662" hidden="1" spans="1:10">
      <c r="A3662" s="2" t="str">
        <f>'[1]2025年已发货'!A:A</f>
        <v>晋邦</v>
      </c>
      <c r="B3662" s="2" t="str">
        <f>'[1]2025年已发货'!B:B</f>
        <v>螺纹钢</v>
      </c>
      <c r="C3662" s="2" t="str">
        <f>'[1]2025年已发货'!C:C</f>
        <v>HRB400E Φ16 9m</v>
      </c>
      <c r="D3662" s="2" t="str">
        <f>'[1]2025年已发货'!D:D</f>
        <v>吨</v>
      </c>
      <c r="E3662" s="2">
        <f>'[1]2025年已发货'!E:E</f>
        <v>20</v>
      </c>
      <c r="F3662" s="4">
        <f>'[1]2025年已发货'!F:F</f>
        <v>45811</v>
      </c>
      <c r="G3662" s="2" t="str">
        <f>'[1]2025年已发货'!G:G</f>
        <v>（十九冶-江龙高速三分部）重庆市云阳县龙角镇*刘家漕3#桥</v>
      </c>
      <c r="H3662" s="2" t="str">
        <f>'[1]2025年已发货'!H:H</f>
        <v>任海军</v>
      </c>
      <c r="I3662" s="2">
        <f>'[1]2025年已发货'!I:I</f>
        <v>17725037830</v>
      </c>
      <c r="J3662" s="2" vm="1" t="e">
        <f>_xlfn._xlws.FILTER(辅助信息!D:D,辅助信息!G:G=G3662)</f>
        <v>#VALUE!</v>
      </c>
    </row>
    <row r="3663" spans="1:10">
      <c r="A3663" s="2" t="str">
        <f>'[1]2025年已发货'!A:A</f>
        <v>达钢</v>
      </c>
      <c r="B3663" s="2" t="str">
        <f>'[1]2025年已发货'!B:B</f>
        <v>盘螺</v>
      </c>
      <c r="C3663" s="2" t="str">
        <f>'[1]2025年已发货'!C:C</f>
        <v>HRB400E Φ10</v>
      </c>
      <c r="D3663" s="2" t="str">
        <f>'[1]2025年已发货'!D:D</f>
        <v>吨</v>
      </c>
      <c r="E3663" s="2">
        <f>'[1]2025年已发货'!E:E</f>
        <v>39</v>
      </c>
      <c r="F3663" s="4">
        <f>'[1]2025年已发货'!F:F</f>
        <v>45811</v>
      </c>
      <c r="G3663" s="2" t="str">
        <f>'[1]2025年已发货'!G:G</f>
        <v>（华西简阳西城嘉苑）四川省成都市简阳市简城街道高屋村</v>
      </c>
      <c r="H3663" s="2" t="str">
        <f>'[1]2025年已发货'!H:H</f>
        <v>张瀚镭</v>
      </c>
      <c r="I3663" s="2">
        <f>'[1]2025年已发货'!I:I</f>
        <v>15884666220</v>
      </c>
      <c r="J3663" s="2" t="str">
        <f>_xlfn._xlws.FILTER(辅助信息!D:D,辅助信息!G:G=G3663)</f>
        <v>华西简阳西城嘉苑</v>
      </c>
    </row>
    <row r="3664" spans="1:10">
      <c r="A3664" s="2" t="str">
        <f>'[1]2025年已发货'!A:A</f>
        <v>达钢</v>
      </c>
      <c r="B3664" s="2" t="str">
        <f>'[1]2025年已发货'!B:B</f>
        <v>螺纹钢</v>
      </c>
      <c r="C3664" s="2" t="str">
        <f>'[1]2025年已发货'!C:C</f>
        <v>HRB500E Φ20</v>
      </c>
      <c r="D3664" s="2" t="str">
        <f>'[1]2025年已发货'!D:D</f>
        <v>吨</v>
      </c>
      <c r="E3664" s="2">
        <f>'[1]2025年已发货'!E:E</f>
        <v>9</v>
      </c>
      <c r="F3664" s="4">
        <f>'[1]2025年已发货'!F:F</f>
        <v>45811</v>
      </c>
      <c r="G3664" s="2" t="str">
        <f>'[1]2025年已发货'!G:G</f>
        <v>（华西简阳西城嘉苑）四川省成都市简阳市简城街道高屋村</v>
      </c>
      <c r="H3664" s="2" t="str">
        <f>'[1]2025年已发货'!H:H</f>
        <v>张瀚镭</v>
      </c>
      <c r="I3664" s="2">
        <f>'[1]2025年已发货'!I:I</f>
        <v>15884666220</v>
      </c>
      <c r="J3664" s="2" t="str">
        <f>_xlfn._xlws.FILTER(辅助信息!D:D,辅助信息!G:G=G3664)</f>
        <v>华西简阳西城嘉苑</v>
      </c>
    </row>
    <row r="3665" spans="1:10">
      <c r="A3665" s="2" t="str">
        <f>'[1]2025年已发货'!A:A</f>
        <v>达钢</v>
      </c>
      <c r="B3665" s="2" t="str">
        <f>'[1]2025年已发货'!B:B</f>
        <v>螺纹钢</v>
      </c>
      <c r="C3665" s="2" t="str">
        <f>'[1]2025年已发货'!C:C</f>
        <v>HRB500E Φ25</v>
      </c>
      <c r="D3665" s="2" t="str">
        <f>'[1]2025年已发货'!D:D</f>
        <v>吨</v>
      </c>
      <c r="E3665" s="2">
        <f>'[1]2025年已发货'!E:E</f>
        <v>24</v>
      </c>
      <c r="F3665" s="4">
        <f>'[1]2025年已发货'!F:F</f>
        <v>45811</v>
      </c>
      <c r="G3665" s="2" t="str">
        <f>'[1]2025年已发货'!G:G</f>
        <v>（华西简阳西城嘉苑）四川省成都市简阳市简城街道高屋村</v>
      </c>
      <c r="H3665" s="2" t="str">
        <f>'[1]2025年已发货'!H:H</f>
        <v>张瀚镭</v>
      </c>
      <c r="I3665" s="2">
        <f>'[1]2025年已发货'!I:I</f>
        <v>15884666220</v>
      </c>
      <c r="J3665" s="2" t="str">
        <f>_xlfn._xlws.FILTER(辅助信息!D:D,辅助信息!G:G=G3665)</f>
        <v>华西简阳西城嘉苑</v>
      </c>
    </row>
    <row r="3666" hidden="1" spans="1:10">
      <c r="A3666" s="2" t="str">
        <f>'[1]2025年已发货'!A:A</f>
        <v>海南海控</v>
      </c>
      <c r="B3666" s="2" t="str">
        <f>'[1]2025年已发货'!B:B</f>
        <v>螺纹钢</v>
      </c>
      <c r="C3666" s="2" t="str">
        <f>'[1]2025年已发货'!C:C</f>
        <v>HRB400E Φ22 9m</v>
      </c>
      <c r="D3666" s="2" t="str">
        <f>'[1]2025年已发货'!D:D</f>
        <v>吨</v>
      </c>
      <c r="E3666" s="2">
        <f>'[1]2025年已发货'!E:E</f>
        <v>35</v>
      </c>
      <c r="F3666" s="4">
        <f>'[1]2025年已发货'!F:F</f>
        <v>45811</v>
      </c>
      <c r="G3666" s="2" t="str">
        <f>'[1]2025年已发货'!G:G</f>
        <v>（中铁一局四公司康新高速TJ1-1标吉拉隧道）四川省甘孜州康定市折多塘村车管所旁</v>
      </c>
      <c r="H3666" s="2" t="str">
        <f>'[1]2025年已发货'!H:H</f>
        <v>李彰</v>
      </c>
      <c r="I3666" s="2">
        <f>'[1]2025年已发货'!I:I</f>
        <v>18523285235</v>
      </c>
      <c r="J3666" s="2" vm="1" t="e">
        <f>_xlfn._xlws.FILTER(辅助信息!D:D,辅助信息!G:G=G3666)</f>
        <v>#VALUE!</v>
      </c>
    </row>
    <row r="3667" hidden="1" spans="1:10">
      <c r="A3667" s="2" t="str">
        <f>'[1]2025年已发货'!A:A</f>
        <v>海南海控</v>
      </c>
      <c r="B3667" s="2" t="str">
        <f>'[1]2025年已发货'!B:B</f>
        <v>盘圆</v>
      </c>
      <c r="C3667" s="2" t="str">
        <f>'[1]2025年已发货'!C:C</f>
        <v>HPB300Ф12</v>
      </c>
      <c r="D3667" s="2" t="str">
        <f>'[1]2025年已发货'!D:D</f>
        <v>吨</v>
      </c>
      <c r="E3667" s="2">
        <f>'[1]2025年已发货'!E:E</f>
        <v>35</v>
      </c>
      <c r="F3667" s="4">
        <f>'[1]2025年已发货'!F:F</f>
        <v>45812</v>
      </c>
      <c r="G3667" s="2" t="str">
        <f>'[1]2025年已发货'!G:G</f>
        <v>（中铁一局四建康新高速TJ1-2标）四川省甘孜州康定市318国道玉顶积雪观景台旁</v>
      </c>
      <c r="H3667" s="2" t="str">
        <f>'[1]2025年已发货'!H:H</f>
        <v>宋健</v>
      </c>
      <c r="I3667" s="2">
        <f>'[1]2025年已发货'!I:I</f>
        <v>15691628566</v>
      </c>
      <c r="J3667" s="2" vm="1" t="e">
        <f>_xlfn._xlws.FILTER(辅助信息!D:D,辅助信息!G:G=G3667)</f>
        <v>#VALUE!</v>
      </c>
    </row>
    <row r="3668" hidden="1" spans="1:10">
      <c r="A3668" s="2" t="str">
        <f>'[1]2025年已发货'!A:A</f>
        <v>钢固融</v>
      </c>
      <c r="B3668" s="2" t="str">
        <f>'[1]2025年已发货'!B:B</f>
        <v>盘螺</v>
      </c>
      <c r="C3668" s="2" t="str">
        <f>'[1]2025年已发货'!C:C</f>
        <v>HRB400EФ8</v>
      </c>
      <c r="D3668" s="2" t="str">
        <f>'[1]2025年已发货'!D:D</f>
        <v>吨</v>
      </c>
      <c r="E3668" s="2">
        <f>'[1]2025年已发货'!E:E</f>
        <v>6</v>
      </c>
      <c r="F3668" s="4">
        <f>'[1]2025年已发货'!F:F</f>
        <v>45812</v>
      </c>
      <c r="G3668" s="2" t="str">
        <f>'[1]2025年已发货'!G:G</f>
        <v>（中核中原-温江北林医养综合体项目）四川省成都市温江区万春大道第三人民医院东</v>
      </c>
      <c r="H3668" s="2" t="str">
        <f>'[1]2025年已发货'!H:H</f>
        <v>蔡杰</v>
      </c>
      <c r="I3668" s="2">
        <f>'[1]2025年已发货'!I:I</f>
        <v>18875129329</v>
      </c>
      <c r="J3668" s="2" vm="1" t="e">
        <f>_xlfn._xlws.FILTER(辅助信息!D:D,辅助信息!G:G=G3668)</f>
        <v>#VALUE!</v>
      </c>
    </row>
    <row r="3669" hidden="1" spans="1:10">
      <c r="A3669" s="2" t="str">
        <f>'[1]2025年已发货'!A:A</f>
        <v>钢固融</v>
      </c>
      <c r="B3669" s="2" t="str">
        <f>'[1]2025年已发货'!B:B</f>
        <v>盘螺</v>
      </c>
      <c r="C3669" s="2" t="str">
        <f>'[1]2025年已发货'!C:C</f>
        <v>HRB400EФ10</v>
      </c>
      <c r="D3669" s="2" t="str">
        <f>'[1]2025年已发货'!D:D</f>
        <v>吨</v>
      </c>
      <c r="E3669" s="2">
        <f>'[1]2025年已发货'!E:E</f>
        <v>10</v>
      </c>
      <c r="F3669" s="4">
        <f>'[1]2025年已发货'!F:F</f>
        <v>45812</v>
      </c>
      <c r="G3669" s="2" t="str">
        <f>'[1]2025年已发货'!G:G</f>
        <v>（中核中原-温江北林医养综合体项目）四川省成都市温江区万春大道第三人民医院东</v>
      </c>
      <c r="H3669" s="2" t="str">
        <f>'[1]2025年已发货'!H:H</f>
        <v>蔡杰</v>
      </c>
      <c r="I3669" s="2">
        <f>'[1]2025年已发货'!I:I</f>
        <v>18875129329</v>
      </c>
      <c r="J3669" s="2" vm="1" t="e">
        <f>_xlfn._xlws.FILTER(辅助信息!D:D,辅助信息!G:G=G3669)</f>
        <v>#VALUE!</v>
      </c>
    </row>
    <row r="3670" hidden="1" spans="1:10">
      <c r="A3670" s="2" t="str">
        <f>'[1]2025年已发货'!A:A</f>
        <v>钢固融</v>
      </c>
      <c r="B3670" s="2" t="str">
        <f>'[1]2025年已发货'!B:B</f>
        <v>螺纹钢</v>
      </c>
      <c r="C3670" s="2" t="str">
        <f>'[1]2025年已发货'!C:C</f>
        <v>HRB400EФ12*9m</v>
      </c>
      <c r="D3670" s="2" t="str">
        <f>'[1]2025年已发货'!D:D</f>
        <v>吨</v>
      </c>
      <c r="E3670" s="2">
        <f>'[1]2025年已发货'!E:E</f>
        <v>20</v>
      </c>
      <c r="F3670" s="4">
        <f>'[1]2025年已发货'!F:F</f>
        <v>45812</v>
      </c>
      <c r="G3670" s="2" t="str">
        <f>'[1]2025年已发货'!G:G</f>
        <v>（中核中原-温江北林医养综合体项目）四川省成都市温江区万春大道第三人民医院东</v>
      </c>
      <c r="H3670" s="2" t="str">
        <f>'[1]2025年已发货'!H:H</f>
        <v>蔡杰</v>
      </c>
      <c r="I3670" s="2">
        <f>'[1]2025年已发货'!I:I</f>
        <v>18875129329</v>
      </c>
      <c r="J3670" s="2" vm="1" t="e">
        <f>_xlfn._xlws.FILTER(辅助信息!D:D,辅助信息!G:G=G3670)</f>
        <v>#VALUE!</v>
      </c>
    </row>
    <row r="3671" hidden="1" spans="1:10">
      <c r="A3671" s="2" t="str">
        <f>'[1]2025年已发货'!A:A</f>
        <v>德胜</v>
      </c>
      <c r="B3671" s="2" t="str">
        <f>'[1]2025年已发货'!B:B</f>
        <v>螺纹钢</v>
      </c>
      <c r="C3671" s="2" t="str">
        <f>'[1]2025年已发货'!C:C</f>
        <v>HRB500EФ14*9m</v>
      </c>
      <c r="D3671" s="2" t="str">
        <f>'[1]2025年已发货'!D:D</f>
        <v>吨</v>
      </c>
      <c r="E3671" s="2">
        <f>'[1]2025年已发货'!E:E</f>
        <v>10</v>
      </c>
      <c r="F3671" s="4">
        <f>'[1]2025年已发货'!F:F</f>
        <v>45812</v>
      </c>
      <c r="G3671" s="2" t="str">
        <f>'[1]2025年已发货'!G:G</f>
        <v>（中核中原-温江北林医养综合体项目）四川省成都市温江区万春大道第三人民医院东</v>
      </c>
      <c r="H3671" s="2" t="str">
        <f>'[1]2025年已发货'!H:H</f>
        <v>蔡杰</v>
      </c>
      <c r="I3671" s="2">
        <f>'[1]2025年已发货'!I:I</f>
        <v>18875129329</v>
      </c>
      <c r="J3671" s="2" vm="1" t="e">
        <f>_xlfn._xlws.FILTER(辅助信息!D:D,辅助信息!G:G=G3671)</f>
        <v>#VALUE!</v>
      </c>
    </row>
    <row r="3672" hidden="1" spans="1:10">
      <c r="A3672" s="2" t="str">
        <f>'[1]2025年已发货'!A:A</f>
        <v>德胜</v>
      </c>
      <c r="B3672" s="2" t="str">
        <f>'[1]2025年已发货'!B:B</f>
        <v>螺纹钢</v>
      </c>
      <c r="C3672" s="2" t="str">
        <f>'[1]2025年已发货'!C:C</f>
        <v>HRB500EФ16*9m</v>
      </c>
      <c r="D3672" s="2" t="str">
        <f>'[1]2025年已发货'!D:D</f>
        <v>吨</v>
      </c>
      <c r="E3672" s="2">
        <f>'[1]2025年已发货'!E:E</f>
        <v>40</v>
      </c>
      <c r="F3672" s="4">
        <f>'[1]2025年已发货'!F:F</f>
        <v>45812</v>
      </c>
      <c r="G3672" s="2" t="str">
        <f>'[1]2025年已发货'!G:G</f>
        <v>（中核中原-温江北林医养综合体项目）四川省成都市温江区万春大道第三人民医院东</v>
      </c>
      <c r="H3672" s="2" t="str">
        <f>'[1]2025年已发货'!H:H</f>
        <v>蔡杰</v>
      </c>
      <c r="I3672" s="2">
        <f>'[1]2025年已发货'!I:I</f>
        <v>18875129329</v>
      </c>
      <c r="J3672" s="2" vm="1" t="e">
        <f>_xlfn._xlws.FILTER(辅助信息!D:D,辅助信息!G:G=G3672)</f>
        <v>#VALUE!</v>
      </c>
    </row>
    <row r="3673" hidden="1" spans="1:10">
      <c r="A3673" s="2" t="str">
        <f>'[1]2025年已发货'!A:A</f>
        <v>德胜</v>
      </c>
      <c r="B3673" s="2" t="str">
        <f>'[1]2025年已发货'!B:B</f>
        <v>螺纹钢</v>
      </c>
      <c r="C3673" s="2" t="str">
        <f>'[1]2025年已发货'!C:C</f>
        <v>HRB500EФ25*12m</v>
      </c>
      <c r="D3673" s="2" t="str">
        <f>'[1]2025年已发货'!D:D</f>
        <v>吨</v>
      </c>
      <c r="E3673" s="2">
        <f>'[1]2025年已发货'!E:E</f>
        <v>35</v>
      </c>
      <c r="F3673" s="4">
        <f>'[1]2025年已发货'!F:F</f>
        <v>45812</v>
      </c>
      <c r="G3673" s="2" t="str">
        <f>'[1]2025年已发货'!G:G</f>
        <v>（中核中原-温江北林医养综合体项目）四川省成都市温江区万春大道第三人民医院东</v>
      </c>
      <c r="H3673" s="2" t="str">
        <f>'[1]2025年已发货'!H:H</f>
        <v>蔡杰</v>
      </c>
      <c r="I3673" s="2">
        <f>'[1]2025年已发货'!I:I</f>
        <v>18875129329</v>
      </c>
      <c r="J3673" s="2" vm="1" t="e">
        <f>_xlfn._xlws.FILTER(辅助信息!D:D,辅助信息!G:G=G3673)</f>
        <v>#VALUE!</v>
      </c>
    </row>
    <row r="3674" hidden="1" spans="1:10">
      <c r="A3674" s="2" t="str">
        <f>'[1]2025年已发货'!A:A</f>
        <v>德胜</v>
      </c>
      <c r="B3674" s="2" t="str">
        <f>'[1]2025年已发货'!B:B</f>
        <v>螺纹钢</v>
      </c>
      <c r="C3674" s="2" t="str">
        <f>'[1]2025年已发货'!C:C</f>
        <v>HRB500EФ25*9m</v>
      </c>
      <c r="D3674" s="2" t="str">
        <f>'[1]2025年已发货'!D:D</f>
        <v>吨</v>
      </c>
      <c r="E3674" s="2">
        <f>'[1]2025年已发货'!E:E</f>
        <v>20</v>
      </c>
      <c r="F3674" s="4">
        <f>'[1]2025年已发货'!F:F</f>
        <v>45812</v>
      </c>
      <c r="G3674" s="2" t="str">
        <f>'[1]2025年已发货'!G:G</f>
        <v>（中核中原-温江北林医养综合体项目）四川省成都市温江区万春大道第三人民医院东</v>
      </c>
      <c r="H3674" s="2" t="str">
        <f>'[1]2025年已发货'!H:H</f>
        <v>蔡杰</v>
      </c>
      <c r="I3674" s="2">
        <f>'[1]2025年已发货'!I:I</f>
        <v>18875129329</v>
      </c>
      <c r="J3674" s="2" vm="1" t="e">
        <f>_xlfn._xlws.FILTER(辅助信息!D:D,辅助信息!G:G=G3674)</f>
        <v>#VALUE!</v>
      </c>
    </row>
    <row r="3675" hidden="1" spans="1:10">
      <c r="A3675" s="2" t="str">
        <f>'[1]2025年已发货'!A:A</f>
        <v>晋邦</v>
      </c>
      <c r="B3675" s="2" t="str">
        <f>'[1]2025年已发货'!B:B</f>
        <v>螺纹钢</v>
      </c>
      <c r="C3675" s="2" t="str">
        <f>'[1]2025年已发货'!C:C</f>
        <v>HRB500E Φ20</v>
      </c>
      <c r="D3675" s="2" t="str">
        <f>'[1]2025年已发货'!D:D</f>
        <v>吨</v>
      </c>
      <c r="E3675" s="2">
        <f>'[1]2025年已发货'!E:E</f>
        <v>13</v>
      </c>
      <c r="F3675" s="4">
        <f>'[1]2025年已发货'!F:F</f>
        <v>45812</v>
      </c>
      <c r="G3675" s="2" t="str">
        <f>'[1]2025年已发货'!G:G</f>
        <v>（商投建工达州中医药科技园-3工区）达州市通川区达州中医药职业学院犀牛大道北段</v>
      </c>
      <c r="H3675" s="2" t="str">
        <f>'[1]2025年已发货'!H:H</f>
        <v>程黄刚</v>
      </c>
      <c r="I3675" s="2">
        <f>'[1]2025年已发货'!I:I</f>
        <v>15108211617</v>
      </c>
      <c r="J3675" s="2" t="str">
        <f>_xlfn._xlws.FILTER(辅助信息!D:D,辅助信息!G:G=G3675)</f>
        <v>商投建工达州中医药科技园</v>
      </c>
    </row>
    <row r="3676" hidden="1" spans="1:10">
      <c r="A3676" s="2" t="str">
        <f>'[1]2025年已发货'!A:A</f>
        <v>晋邦</v>
      </c>
      <c r="B3676" s="2" t="str">
        <f>'[1]2025年已发货'!B:B</f>
        <v>螺纹钢</v>
      </c>
      <c r="C3676" s="2" t="str">
        <f>'[1]2025年已发货'!C:C</f>
        <v>HRB500E Φ22</v>
      </c>
      <c r="D3676" s="2" t="str">
        <f>'[1]2025年已发货'!D:D</f>
        <v>吨</v>
      </c>
      <c r="E3676" s="2">
        <f>'[1]2025年已发货'!E:E</f>
        <v>22</v>
      </c>
      <c r="F3676" s="4">
        <f>'[1]2025年已发货'!F:F</f>
        <v>45812</v>
      </c>
      <c r="G3676" s="2" t="str">
        <f>'[1]2025年已发货'!G:G</f>
        <v>（商投建工达州中医药科技园-3工区）达州市通川区达州中医药职业学院犀牛大道北段</v>
      </c>
      <c r="H3676" s="2" t="str">
        <f>'[1]2025年已发货'!H:H</f>
        <v>程黄刚</v>
      </c>
      <c r="I3676" s="2">
        <f>'[1]2025年已发货'!I:I</f>
        <v>15108211617</v>
      </c>
      <c r="J3676" s="2" t="str">
        <f>_xlfn._xlws.FILTER(辅助信息!D:D,辅助信息!G:G=G3676)</f>
        <v>商投建工达州中医药科技园</v>
      </c>
    </row>
    <row r="3677" hidden="1" spans="1:10">
      <c r="A3677" s="2" t="str">
        <f>'[1]2025年已发货'!A:A</f>
        <v>达钢</v>
      </c>
      <c r="B3677" s="2" t="str">
        <f>'[1]2025年已发货'!B:B</f>
        <v>盘螺</v>
      </c>
      <c r="C3677" s="2" t="str">
        <f>'[1]2025年已发货'!C:C</f>
        <v>HRB400E Φ8</v>
      </c>
      <c r="D3677" s="2" t="str">
        <f>'[1]2025年已发货'!D:D</f>
        <v>吨</v>
      </c>
      <c r="E3677" s="2">
        <f>'[1]2025年已发货'!E:E</f>
        <v>2.5</v>
      </c>
      <c r="F3677" s="4">
        <f>'[1]2025年已发货'!F:F</f>
        <v>45812</v>
      </c>
      <c r="G3677" s="2" t="str">
        <f>'[1]2025年已发货'!G:G</f>
        <v>（华西简阳西城嘉苑）四川省成都市简阳市简城街道高屋村</v>
      </c>
      <c r="H3677" s="2" t="str">
        <f>'[1]2025年已发货'!H:H</f>
        <v>张瀚镭</v>
      </c>
      <c r="I3677" s="2">
        <f>'[1]2025年已发货'!I:I</f>
        <v>15884666220</v>
      </c>
      <c r="J3677" s="2" t="str">
        <f>_xlfn._xlws.FILTER(辅助信息!D:D,辅助信息!G:G=G3677)</f>
        <v>华西简阳西城嘉苑</v>
      </c>
    </row>
    <row r="3678" hidden="1" spans="1:10">
      <c r="A3678" s="2" t="str">
        <f>'[1]2025年已发货'!A:A</f>
        <v>达钢</v>
      </c>
      <c r="B3678" s="2" t="str">
        <f>'[1]2025年已发货'!B:B</f>
        <v>盘螺</v>
      </c>
      <c r="C3678" s="2" t="str">
        <f>'[1]2025年已发货'!C:C</f>
        <v>HRB400E Φ10</v>
      </c>
      <c r="D3678" s="2" t="str">
        <f>'[1]2025年已发货'!D:D</f>
        <v>吨</v>
      </c>
      <c r="E3678" s="2">
        <f>'[1]2025年已发货'!E:E</f>
        <v>12</v>
      </c>
      <c r="F3678" s="4">
        <f>'[1]2025年已发货'!F:F</f>
        <v>45812</v>
      </c>
      <c r="G3678" s="2" t="str">
        <f>'[1]2025年已发货'!G:G</f>
        <v>（华西简阳西城嘉苑）四川省成都市简阳市简城街道高屋村</v>
      </c>
      <c r="H3678" s="2" t="str">
        <f>'[1]2025年已发货'!H:H</f>
        <v>张瀚镭</v>
      </c>
      <c r="I3678" s="2">
        <f>'[1]2025年已发货'!I:I</f>
        <v>15884666220</v>
      </c>
      <c r="J3678" s="2" t="str">
        <f>_xlfn._xlws.FILTER(辅助信息!D:D,辅助信息!G:G=G3678)</f>
        <v>华西简阳西城嘉苑</v>
      </c>
    </row>
    <row r="3679" hidden="1" spans="1:10">
      <c r="A3679" s="2" t="str">
        <f>'[1]2025年已发货'!A:A</f>
        <v>达钢</v>
      </c>
      <c r="B3679" s="2" t="str">
        <f>'[1]2025年已发货'!B:B</f>
        <v>盘螺</v>
      </c>
      <c r="C3679" s="2" t="str">
        <f>'[1]2025年已发货'!C:C</f>
        <v>HRB400E Φ12</v>
      </c>
      <c r="D3679" s="2" t="str">
        <f>'[1]2025年已发货'!D:D</f>
        <v>吨</v>
      </c>
      <c r="E3679" s="2">
        <f>'[1]2025年已发货'!E:E</f>
        <v>7</v>
      </c>
      <c r="F3679" s="4">
        <f>'[1]2025年已发货'!F:F</f>
        <v>45812</v>
      </c>
      <c r="G3679" s="2" t="str">
        <f>'[1]2025年已发货'!G:G</f>
        <v>（华西简阳西城嘉苑）四川省成都市简阳市简城街道高屋村</v>
      </c>
      <c r="H3679" s="2" t="str">
        <f>'[1]2025年已发货'!H:H</f>
        <v>张瀚镭</v>
      </c>
      <c r="I3679" s="2">
        <f>'[1]2025年已发货'!I:I</f>
        <v>15884666220</v>
      </c>
      <c r="J3679" s="2" t="str">
        <f>_xlfn._xlws.FILTER(辅助信息!D:D,辅助信息!G:G=G3679)</f>
        <v>华西简阳西城嘉苑</v>
      </c>
    </row>
    <row r="3680" hidden="1" spans="1:10">
      <c r="A3680" s="2" t="str">
        <f>'[1]2025年已发货'!A:A</f>
        <v>达钢</v>
      </c>
      <c r="B3680" s="2" t="str">
        <f>'[1]2025年已发货'!B:B</f>
        <v>螺纹钢</v>
      </c>
      <c r="C3680" s="2" t="str">
        <f>'[1]2025年已发货'!C:C</f>
        <v>HRB400E Φ14 9m</v>
      </c>
      <c r="D3680" s="2" t="str">
        <f>'[1]2025年已发货'!D:D</f>
        <v>吨</v>
      </c>
      <c r="E3680" s="2">
        <f>'[1]2025年已发货'!E:E</f>
        <v>57</v>
      </c>
      <c r="F3680" s="4">
        <f>'[1]2025年已发货'!F:F</f>
        <v>45812</v>
      </c>
      <c r="G3680" s="2" t="str">
        <f>'[1]2025年已发货'!G:G</f>
        <v>（华西简阳西城嘉苑）四川省成都市简阳市简城街道高屋村</v>
      </c>
      <c r="H3680" s="2" t="str">
        <f>'[1]2025年已发货'!H:H</f>
        <v>张瀚镭</v>
      </c>
      <c r="I3680" s="2">
        <f>'[1]2025年已发货'!I:I</f>
        <v>15884666220</v>
      </c>
      <c r="J3680" s="2" t="str">
        <f>_xlfn._xlws.FILTER(辅助信息!D:D,辅助信息!G:G=G3680)</f>
        <v>华西简阳西城嘉苑</v>
      </c>
    </row>
    <row r="3681" hidden="1" spans="1:10">
      <c r="A3681" s="2" t="str">
        <f>'[1]2025年已发货'!A:A</f>
        <v>达钢</v>
      </c>
      <c r="B3681" s="2" t="str">
        <f>'[1]2025年已发货'!B:B</f>
        <v>螺纹钢</v>
      </c>
      <c r="C3681" s="2" t="str">
        <f>'[1]2025年已发货'!C:C</f>
        <v>HRB400E Φ16 9m</v>
      </c>
      <c r="D3681" s="2" t="str">
        <f>'[1]2025年已发货'!D:D</f>
        <v>吨</v>
      </c>
      <c r="E3681" s="2">
        <f>'[1]2025年已发货'!E:E</f>
        <v>12</v>
      </c>
      <c r="F3681" s="4">
        <f>'[1]2025年已发货'!F:F</f>
        <v>45812</v>
      </c>
      <c r="G3681" s="2" t="str">
        <f>'[1]2025年已发货'!G:G</f>
        <v>（华西简阳西城嘉苑）四川省成都市简阳市简城街道高屋村</v>
      </c>
      <c r="H3681" s="2" t="str">
        <f>'[1]2025年已发货'!H:H</f>
        <v>张瀚镭</v>
      </c>
      <c r="I3681" s="2">
        <f>'[1]2025年已发货'!I:I</f>
        <v>15884666220</v>
      </c>
      <c r="J3681" s="2" t="str">
        <f>_xlfn._xlws.FILTER(辅助信息!D:D,辅助信息!G:G=G3681)</f>
        <v>华西简阳西城嘉苑</v>
      </c>
    </row>
    <row r="3682" hidden="1" spans="1:10">
      <c r="A3682" s="2" t="str">
        <f>'[1]2025年已发货'!A:A</f>
        <v>达钢</v>
      </c>
      <c r="B3682" s="2" t="str">
        <f>'[1]2025年已发货'!B:B</f>
        <v>螺纹钢</v>
      </c>
      <c r="C3682" s="2" t="str">
        <f>'[1]2025年已发货'!C:C</f>
        <v>HRB400E Φ18 9m</v>
      </c>
      <c r="D3682" s="2" t="str">
        <f>'[1]2025年已发货'!D:D</f>
        <v>吨</v>
      </c>
      <c r="E3682" s="2">
        <f>'[1]2025年已发货'!E:E</f>
        <v>6</v>
      </c>
      <c r="F3682" s="4">
        <f>'[1]2025年已发货'!F:F</f>
        <v>45812</v>
      </c>
      <c r="G3682" s="2" t="str">
        <f>'[1]2025年已发货'!G:G</f>
        <v>（华西简阳西城嘉苑）四川省成都市简阳市简城街道高屋村</v>
      </c>
      <c r="H3682" s="2" t="str">
        <f>'[1]2025年已发货'!H:H</f>
        <v>张瀚镭</v>
      </c>
      <c r="I3682" s="2">
        <f>'[1]2025年已发货'!I:I</f>
        <v>15884666220</v>
      </c>
      <c r="J3682" s="2" t="str">
        <f>_xlfn._xlws.FILTER(辅助信息!D:D,辅助信息!G:G=G3682)</f>
        <v>华西简阳西城嘉苑</v>
      </c>
    </row>
    <row r="3683" hidden="1" spans="1:10">
      <c r="A3683" s="2" t="str">
        <f>'[1]2025年已发货'!A:A</f>
        <v>达钢</v>
      </c>
      <c r="B3683" s="2" t="str">
        <f>'[1]2025年已发货'!B:B</f>
        <v>螺纹钢</v>
      </c>
      <c r="C3683" s="2" t="str">
        <f>'[1]2025年已发货'!C:C</f>
        <v>HRB400E Φ25 9m</v>
      </c>
      <c r="D3683" s="2" t="str">
        <f>'[1]2025年已发货'!D:D</f>
        <v>吨</v>
      </c>
      <c r="E3683" s="2">
        <f>'[1]2025年已发货'!E:E</f>
        <v>12</v>
      </c>
      <c r="F3683" s="4">
        <f>'[1]2025年已发货'!F:F</f>
        <v>45812</v>
      </c>
      <c r="G3683" s="2" t="str">
        <f>'[1]2025年已发货'!G:G</f>
        <v>（华西简阳西城嘉苑）四川省成都市简阳市简城街道高屋村</v>
      </c>
      <c r="H3683" s="2" t="str">
        <f>'[1]2025年已发货'!H:H</f>
        <v>张瀚镭</v>
      </c>
      <c r="I3683" s="2">
        <f>'[1]2025年已发货'!I:I</f>
        <v>15884666220</v>
      </c>
      <c r="J3683" s="2" t="str">
        <f>_xlfn._xlws.FILTER(辅助信息!D:D,辅助信息!G:G=G3683)</f>
        <v>华西简阳西城嘉苑</v>
      </c>
    </row>
    <row r="3684" hidden="1" spans="1:10">
      <c r="A3684" s="2" t="str">
        <f>'[1]2025年已发货'!A:A</f>
        <v>达钢</v>
      </c>
      <c r="B3684" s="2" t="str">
        <f>'[1]2025年已发货'!B:B</f>
        <v>盘螺</v>
      </c>
      <c r="C3684" s="2" t="str">
        <f>'[1]2025年已发货'!C:C</f>
        <v>HRB400E Φ8</v>
      </c>
      <c r="D3684" s="2" t="str">
        <f>'[1]2025年已发货'!D:D</f>
        <v>吨</v>
      </c>
      <c r="E3684" s="2">
        <f>'[1]2025年已发货'!E:E</f>
        <v>17</v>
      </c>
      <c r="F3684" s="4">
        <f>'[1]2025年已发货'!F:F</f>
        <v>45812</v>
      </c>
      <c r="G3684" s="2" t="str">
        <f>'[1]2025年已发货'!G:G</f>
        <v>（商投建工达州中医药科技园-3工区）达州市通川区达州中医药职业学院犀牛大道北段</v>
      </c>
      <c r="H3684" s="2" t="str">
        <f>'[1]2025年已发货'!H:H</f>
        <v>程黄刚</v>
      </c>
      <c r="I3684" s="2">
        <f>'[1]2025年已发货'!I:I</f>
        <v>15108211617</v>
      </c>
      <c r="J3684" s="2" t="str">
        <f>_xlfn._xlws.FILTER(辅助信息!D:D,辅助信息!G:G=G3684)</f>
        <v>商投建工达州中医药科技园</v>
      </c>
    </row>
    <row r="3685" hidden="1" spans="1:10">
      <c r="A3685" s="2" t="str">
        <f>'[1]2025年已发货'!A:A</f>
        <v>达钢</v>
      </c>
      <c r="B3685" s="2" t="str">
        <f>'[1]2025年已发货'!B:B</f>
        <v>盘螺</v>
      </c>
      <c r="C3685" s="2" t="str">
        <f>'[1]2025年已发货'!C:C</f>
        <v>HRB400E Φ10</v>
      </c>
      <c r="D3685" s="2" t="str">
        <f>'[1]2025年已发货'!D:D</f>
        <v>吨</v>
      </c>
      <c r="E3685" s="2">
        <f>'[1]2025年已发货'!E:E</f>
        <v>25</v>
      </c>
      <c r="F3685" s="4">
        <f>'[1]2025年已发货'!F:F</f>
        <v>45812</v>
      </c>
      <c r="G3685" s="2" t="str">
        <f>'[1]2025年已发货'!G:G</f>
        <v>（商投建工达州中医药科技园-3工区）达州市通川区达州中医药职业学院犀牛大道北段</v>
      </c>
      <c r="H3685" s="2" t="str">
        <f>'[1]2025年已发货'!H:H</f>
        <v>程黄刚</v>
      </c>
      <c r="I3685" s="2">
        <f>'[1]2025年已发货'!I:I</f>
        <v>15108211617</v>
      </c>
      <c r="J3685" s="2" t="str">
        <f>_xlfn._xlws.FILTER(辅助信息!D:D,辅助信息!G:G=G3685)</f>
        <v>商投建工达州中医药科技园</v>
      </c>
    </row>
    <row r="3686" hidden="1" spans="1:10">
      <c r="A3686" s="2" t="str">
        <f>'[1]2025年已发货'!A:A</f>
        <v>达钢</v>
      </c>
      <c r="B3686" s="2" t="str">
        <f>'[1]2025年已发货'!B:B</f>
        <v>螺纹钢</v>
      </c>
      <c r="C3686" s="2" t="str">
        <f>'[1]2025年已发货'!C:C</f>
        <v>HRB400E Φ18 9m</v>
      </c>
      <c r="D3686" s="2" t="str">
        <f>'[1]2025年已发货'!D:D</f>
        <v>吨</v>
      </c>
      <c r="E3686" s="2">
        <f>'[1]2025年已发货'!E:E</f>
        <v>6</v>
      </c>
      <c r="F3686" s="4">
        <f>'[1]2025年已发货'!F:F</f>
        <v>45812</v>
      </c>
      <c r="G3686" s="2" t="str">
        <f>'[1]2025年已发货'!G:G</f>
        <v>（商投建工达州中医药科技园-3工区）达州市通川区达州中医药职业学院犀牛大道北段</v>
      </c>
      <c r="H3686" s="2" t="str">
        <f>'[1]2025年已发货'!H:H</f>
        <v>程黄刚</v>
      </c>
      <c r="I3686" s="2">
        <f>'[1]2025年已发货'!I:I</f>
        <v>15108211617</v>
      </c>
      <c r="J3686" s="2" t="str">
        <f>_xlfn._xlws.FILTER(辅助信息!D:D,辅助信息!G:G=G3686)</f>
        <v>商投建工达州中医药科技园</v>
      </c>
    </row>
    <row r="3687" hidden="1" spans="1:10">
      <c r="A3687" s="2" t="str">
        <f>'[1]2025年已发货'!A:A</f>
        <v>德胜</v>
      </c>
      <c r="B3687" s="2" t="str">
        <f>'[1]2025年已发货'!B:B</f>
        <v>螺纹钢</v>
      </c>
      <c r="C3687" s="2" t="str">
        <f>'[1]2025年已发货'!C:C</f>
        <v>HRB400E Φ14 9m</v>
      </c>
      <c r="D3687" s="2" t="str">
        <f>'[1]2025年已发货'!D:D</f>
        <v>吨</v>
      </c>
      <c r="E3687" s="2">
        <f>'[1]2025年已发货'!E:E</f>
        <v>5</v>
      </c>
      <c r="F3687" s="4">
        <f>'[1]2025年已发货'!F:F</f>
        <v>45812</v>
      </c>
      <c r="G3687" s="2" t="str">
        <f>'[1]2025年已发货'!G:G</f>
        <v>（华西简阳西城嘉苑）四川省成都市简阳市简城街道高屋村</v>
      </c>
      <c r="H3687" s="2" t="str">
        <f>'[1]2025年已发货'!H:H</f>
        <v>张瀚镭</v>
      </c>
      <c r="I3687" s="2">
        <f>'[1]2025年已发货'!I:I</f>
        <v>15884666220</v>
      </c>
      <c r="J3687" s="2" t="str">
        <f>_xlfn._xlws.FILTER(辅助信息!D:D,辅助信息!G:G=G3687)</f>
        <v>华西简阳西城嘉苑</v>
      </c>
    </row>
    <row r="3688" hidden="1" spans="1:10">
      <c r="A3688" s="2" t="str">
        <f>'[1]2025年已发货'!A:A</f>
        <v>德胜</v>
      </c>
      <c r="B3688" s="2" t="str">
        <f>'[1]2025年已发货'!B:B</f>
        <v>螺纹钢</v>
      </c>
      <c r="C3688" s="2" t="str">
        <f>'[1]2025年已发货'!C:C</f>
        <v>HRB400E Φ20 9m</v>
      </c>
      <c r="D3688" s="2" t="str">
        <f>'[1]2025年已发货'!D:D</f>
        <v>吨</v>
      </c>
      <c r="E3688" s="2">
        <f>'[1]2025年已发货'!E:E</f>
        <v>18</v>
      </c>
      <c r="F3688" s="4">
        <f>'[1]2025年已发货'!F:F</f>
        <v>45812</v>
      </c>
      <c r="G3688" s="2" t="str">
        <f>'[1]2025年已发货'!G:G</f>
        <v>（华西简阳西城嘉苑）四川省成都市简阳市简城街道高屋村</v>
      </c>
      <c r="H3688" s="2" t="str">
        <f>'[1]2025年已发货'!H:H</f>
        <v>张瀚镭</v>
      </c>
      <c r="I3688" s="2">
        <f>'[1]2025年已发货'!I:I</f>
        <v>15884666220</v>
      </c>
      <c r="J3688" s="2" t="str">
        <f>_xlfn._xlws.FILTER(辅助信息!D:D,辅助信息!G:G=G3688)</f>
        <v>华西简阳西城嘉苑</v>
      </c>
    </row>
    <row r="3689" hidden="1" spans="1:10">
      <c r="A3689" s="2" t="str">
        <f>'[1]2025年已发货'!A:A</f>
        <v>德胜</v>
      </c>
      <c r="B3689" s="2" t="str">
        <f>'[1]2025年已发货'!B:B</f>
        <v>螺纹钢</v>
      </c>
      <c r="C3689" s="2" t="str">
        <f>'[1]2025年已发货'!C:C</f>
        <v>HRB400E Φ22 9m</v>
      </c>
      <c r="D3689" s="2" t="str">
        <f>'[1]2025年已发货'!D:D</f>
        <v>吨</v>
      </c>
      <c r="E3689" s="2">
        <f>'[1]2025年已发货'!E:E</f>
        <v>8</v>
      </c>
      <c r="F3689" s="4">
        <f>'[1]2025年已发货'!F:F</f>
        <v>45812</v>
      </c>
      <c r="G3689" s="2" t="str">
        <f>'[1]2025年已发货'!G:G</f>
        <v>（华西简阳西城嘉苑）四川省成都市简阳市简城街道高屋村</v>
      </c>
      <c r="H3689" s="2" t="str">
        <f>'[1]2025年已发货'!H:H</f>
        <v>张瀚镭</v>
      </c>
      <c r="I3689" s="2">
        <f>'[1]2025年已发货'!I:I</f>
        <v>15884666220</v>
      </c>
      <c r="J3689" s="2" t="str">
        <f>_xlfn._xlws.FILTER(辅助信息!D:D,辅助信息!G:G=G3689)</f>
        <v>华西简阳西城嘉苑</v>
      </c>
    </row>
    <row r="3690" hidden="1" spans="1:10">
      <c r="A3690" s="2" t="str">
        <f>'[1]2025年已发货'!A:A</f>
        <v>德胜</v>
      </c>
      <c r="B3690" s="2" t="str">
        <f>'[1]2025年已发货'!B:B</f>
        <v>螺纹钢</v>
      </c>
      <c r="C3690" s="2" t="str">
        <f>'[1]2025年已发货'!C:C</f>
        <v>HRB500E Φ22</v>
      </c>
      <c r="D3690" s="2" t="str">
        <f>'[1]2025年已发货'!D:D</f>
        <v>吨</v>
      </c>
      <c r="E3690" s="2">
        <f>'[1]2025年已发货'!E:E</f>
        <v>5</v>
      </c>
      <c r="F3690" s="4">
        <f>'[1]2025年已发货'!F:F</f>
        <v>45812</v>
      </c>
      <c r="G3690" s="2" t="str">
        <f>'[1]2025年已发货'!G:G</f>
        <v>（华西简阳西城嘉苑）四川省成都市简阳市简城街道高屋村</v>
      </c>
      <c r="H3690" s="2" t="str">
        <f>'[1]2025年已发货'!H:H</f>
        <v>张瀚镭</v>
      </c>
      <c r="I3690" s="2">
        <f>'[1]2025年已发货'!I:I</f>
        <v>15884666220</v>
      </c>
      <c r="J3690" s="2" t="str">
        <f>_xlfn._xlws.FILTER(辅助信息!D:D,辅助信息!G:G=G3690)</f>
        <v>华西简阳西城嘉苑</v>
      </c>
    </row>
    <row r="3691" hidden="1" spans="1:10">
      <c r="A3691" s="2" t="str">
        <f>'[1]2025年已发货'!A:A</f>
        <v>润耀</v>
      </c>
      <c r="B3691" s="2" t="str">
        <f>'[1]2025年已发货'!B:B</f>
        <v>高线</v>
      </c>
      <c r="C3691" s="2" t="str">
        <f>'[1]2025年已发货'!C:C</f>
        <v>HPB300Φ8</v>
      </c>
      <c r="D3691" s="2" t="str">
        <f>'[1]2025年已发货'!D:D</f>
        <v>吨</v>
      </c>
      <c r="E3691" s="2">
        <f>'[1]2025年已发货'!E:E</f>
        <v>15</v>
      </c>
      <c r="F3691" s="4">
        <f>'[1]2025年已发货'!F:F</f>
        <v>45812</v>
      </c>
      <c r="G3691" s="2" t="str">
        <f>'[1]2025年已发货'!G:G</f>
        <v>（中铁北京局-资乐高速6标）四川省乐山市市中区土主镇资乐高速TJ6标项目试验室</v>
      </c>
      <c r="H3691" s="2" t="str">
        <f>'[1]2025年已发货'!H:H</f>
        <v>刘岩</v>
      </c>
      <c r="I3691" s="2">
        <f>'[1]2025年已发货'!I:I</f>
        <v>18543566469</v>
      </c>
      <c r="J3691" s="2" vm="1" t="e">
        <f>_xlfn._xlws.FILTER(辅助信息!D:D,辅助信息!G:G=G3691)</f>
        <v>#VALUE!</v>
      </c>
    </row>
    <row r="3692" hidden="1" spans="1:10">
      <c r="A3692" s="2" t="str">
        <f>'[1]2025年已发货'!A:A</f>
        <v>润耀</v>
      </c>
      <c r="B3692" s="2" t="str">
        <f>'[1]2025年已发货'!B:B</f>
        <v>盘螺</v>
      </c>
      <c r="C3692" s="2" t="str">
        <f>'[1]2025年已发货'!C:C</f>
        <v>HRB400E Φ12</v>
      </c>
      <c r="D3692" s="2" t="str">
        <f>'[1]2025年已发货'!D:D</f>
        <v>吨</v>
      </c>
      <c r="E3692" s="2">
        <f>'[1]2025年已发货'!E:E</f>
        <v>20</v>
      </c>
      <c r="F3692" s="4">
        <f>'[1]2025年已发货'!F:F</f>
        <v>45812</v>
      </c>
      <c r="G3692" s="2" t="str">
        <f>'[1]2025年已发货'!G:G</f>
        <v>（中铁北京局-资乐高速6标）四川省乐山市市中区土主镇资乐高速TJ6标项目试验室</v>
      </c>
      <c r="H3692" s="2" t="str">
        <f>'[1]2025年已发货'!H:H</f>
        <v>刘岩</v>
      </c>
      <c r="I3692" s="2">
        <f>'[1]2025年已发货'!I:I</f>
        <v>18543566469</v>
      </c>
      <c r="J3692" s="2" vm="1" t="e">
        <f>_xlfn._xlws.FILTER(辅助信息!D:D,辅助信息!G:G=G3692)</f>
        <v>#VALUE!</v>
      </c>
    </row>
    <row r="3693" hidden="1" spans="1:10">
      <c r="A3693" s="2" t="str">
        <f>'[1]2025年已发货'!A:A</f>
        <v>润耀</v>
      </c>
      <c r="B3693" s="2" t="str">
        <f>'[1]2025年已发货'!B:B</f>
        <v>螺纹钢</v>
      </c>
      <c r="C3693" s="2" t="str">
        <f>'[1]2025年已发货'!C:C</f>
        <v>HRB400E Φ12 9m</v>
      </c>
      <c r="D3693" s="2" t="str">
        <f>'[1]2025年已发货'!D:D</f>
        <v>吨</v>
      </c>
      <c r="E3693" s="2">
        <f>'[1]2025年已发货'!E:E</f>
        <v>17</v>
      </c>
      <c r="F3693" s="4">
        <f>'[1]2025年已发货'!F:F</f>
        <v>45812</v>
      </c>
      <c r="G3693" s="2" t="str">
        <f>'[1]2025年已发货'!G:G</f>
        <v>（中铁广州局-资乐高速5标）四川省乐山市井研县希望大道116号</v>
      </c>
      <c r="H3693" s="2" t="str">
        <f>'[1]2025年已发货'!H:H</f>
        <v>廖俊杰</v>
      </c>
      <c r="I3693" s="2">
        <f>'[1]2025年已发货'!I:I</f>
        <v>15775100965</v>
      </c>
      <c r="J3693" s="2" vm="1" t="e">
        <f>_xlfn._xlws.FILTER(辅助信息!D:D,辅助信息!G:G=G3693)</f>
        <v>#VALUE!</v>
      </c>
    </row>
    <row r="3694" hidden="1" spans="1:10">
      <c r="A3694" s="2" t="str">
        <f>'[1]2025年已发货'!A:A</f>
        <v>润耀</v>
      </c>
      <c r="B3694" s="2" t="str">
        <f>'[1]2025年已发货'!B:B</f>
        <v>螺纹钢</v>
      </c>
      <c r="C3694" s="2" t="str">
        <f>'[1]2025年已发货'!C:C</f>
        <v>HRB400E Φ16 9m</v>
      </c>
      <c r="D3694" s="2" t="str">
        <f>'[1]2025年已发货'!D:D</f>
        <v>吨</v>
      </c>
      <c r="E3694" s="2">
        <f>'[1]2025年已发货'!E:E</f>
        <v>17</v>
      </c>
      <c r="F3694" s="4">
        <f>'[1]2025年已发货'!F:F</f>
        <v>45812</v>
      </c>
      <c r="G3694" s="2" t="str">
        <f>'[1]2025年已发货'!G:G</f>
        <v>（中铁广州局-资乐高速5标）四川省乐山市井研县希望大道116号</v>
      </c>
      <c r="H3694" s="2" t="str">
        <f>'[1]2025年已发货'!H:H</f>
        <v>廖俊杰</v>
      </c>
      <c r="I3694" s="2">
        <f>'[1]2025年已发货'!I:I</f>
        <v>15775100965</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3"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2025-06-05T08:37:44Z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