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09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汇总计划!$A$1:$Q$5420</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<sst xmlns="http://schemas.openxmlformats.org/spreadsheetml/2006/main" count="12316" uniqueCount="581">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</sst>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F800]dddd\,\ mmmm\ dd\,\ yyyy"/>
    <numFmt numFmtId="178" formatCode="0.0_ "/>
    <numFmt numFmtId="179" formatCode="yyyy/m/d;@"/>
    <numFmt numFmtId="180" formatCode="m/d;@"/>
    <numFmt numFmtId="181" formatCode="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7" fontId="46" fillId="0" borderId="0">
      <alignment vertical="center"/>
    </xf>
    <xf numFmtId="0" fontId="0" fillId="0" borderId="0">
      <alignment vertical="center"/>
    </xf>
    <xf numFmtId="0" fontId="38" fillId="0" borderId="0">
      <alignment vertical="center"/>
    </xf>
  </cellStyleXfs>
  <cellXfs count="168">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9"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9"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9"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80"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9"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1" fontId="20" fillId="0" borderId="1" xfId="0" applyNumberFormat="1" applyFont="1" applyBorder="1" applyAlignment="1">
      <alignment horizontal="center" vertical="center"/>
    </xf>
    <xf numFmtId="178"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9"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29</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32.5</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德胜恒嘉</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德胜恒嘉</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426"/>
  <sheetViews>
    <sheetView tabSelected="1" workbookViewId="0">
      <pane ySplit="1" topLeftCell="A5384" activePane="bottomLeft" state="frozen"/>
      <selection/>
      <selection pane="bottomLeft" activeCell="I5389" sqref="I5389"/>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265</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265</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265</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265</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265</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265</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265</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265</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265</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265</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265</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265</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265</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265</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266</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266</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266</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266</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265</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265</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265</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265</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265</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265</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266</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266</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266</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266</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267</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266</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266</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266</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265</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265</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265</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264</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264</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264</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264</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263</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263</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263</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263</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263</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263</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263</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263</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263</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263</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263</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264</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264</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264</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264</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264</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264</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264</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264</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264</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264</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264</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264</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264</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264</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264</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265</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265</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265</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264</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264</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264</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264</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263</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263</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263</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263</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263</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263</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263</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263</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263</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264</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264</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264</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264</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263</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263</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263</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259</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259</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259</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259</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262</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262</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257</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257</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257</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257</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265</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265</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265</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264</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264</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263</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263</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263</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263</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263</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264</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264</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264</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264</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263</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263</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263</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259</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262</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262</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257</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257</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257</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257</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262</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262</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262</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262</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265</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265</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265</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263</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263</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263</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263</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263</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264</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264</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264</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264</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263</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263</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263</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259</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262</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262</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257</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257</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257</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257</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262</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262</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262</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262</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262</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262</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262</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262</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262</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262</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262</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262</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261</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261</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261</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261</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260</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260</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260</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260</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260</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260</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260</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260</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260</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260</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260</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260</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260</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260</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260</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265</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265</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265</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265</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263</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263</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263</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263</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264</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263</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263</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259</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262</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262</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257</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257</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257</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257</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262</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262</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262</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262</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260</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260</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260</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260</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260</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260</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260</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260</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260</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260</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260</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260</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260</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260</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260</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260</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260</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260</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263</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263</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263</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263</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264</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263</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263</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259</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262</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262</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257</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257</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257</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257</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262</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262</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262</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260</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260</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260</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260</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260</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259</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259</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259</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259</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259</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259</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260</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260</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260</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260</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260</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260</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260</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260</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260</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260</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260</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260</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260</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258</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264</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263</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263</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263</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263</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259</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262</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262</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257</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257</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257</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257</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262</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262</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262</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260</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260</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260</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260</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259</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259</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259</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259</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259</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259</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260</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260</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258</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257</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264</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258</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258</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263</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263</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263</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263</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257</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257</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257</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257</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259</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259</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259</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259</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259</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259</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260</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260</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257</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264</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263</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263</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263</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263</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257</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257</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257</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257</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259</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259</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259</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259</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259</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259</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260</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260</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256</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256</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256</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256</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256</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256</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250</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250</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250</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250</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250</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254</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254</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252</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252</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252</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252</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252</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256</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256</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256</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256</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254</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254</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252</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252</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252</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254</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254</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254</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254</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254</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254</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259</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259</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259</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259</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259</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252</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252</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252</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252</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252</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252</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252</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252</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252</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252</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252</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252</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252</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252</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252</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251</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251</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251</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251</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251</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252</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252</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252</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252</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252</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252</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252</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252</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252</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252</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252</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252</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252</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252</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252</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252</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252</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252</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252</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252</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252</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252</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251</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251</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251</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251</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251</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252</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252</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252</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252</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252</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252</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252</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252</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252</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251</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251</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251</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251</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251</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252</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252</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252</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252</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252</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252</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251</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250</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250</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250</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250</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250</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250</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248</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248</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250</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250</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250</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249</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249</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244</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244</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250</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250</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249</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249</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249</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249</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249</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249</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249</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251</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251</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251</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252</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252</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248</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250</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250</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246</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246</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246</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246</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246</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245</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245</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246</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246</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246</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246</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246</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246</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246</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252</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252</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248</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250</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250</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246</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246</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246</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246</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246</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246</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246</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246</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244</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244</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244</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244</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245</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245</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245</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245</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245</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245</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252</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252</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248</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242</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242</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246</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246</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246</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246</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246</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246</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246</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246</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244</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244</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244</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244</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242</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240</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240</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242</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242</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242</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242</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241</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241</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241</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241</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241</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241</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241</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241</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241</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241</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241</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241</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241</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241</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240</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240</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240</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240</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237</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237</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237</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240</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240</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240</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240</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240</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240</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240</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240</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240</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240</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240</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240</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240</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240</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240</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240</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240</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240</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240</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240</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242</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242</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242</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242</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242</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242</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242</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240</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240</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241</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241</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241</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241</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241</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240</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240</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240</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240</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240</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240</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242</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242</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242</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237</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237</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237</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237</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240</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240</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240</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240</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240</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240</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242</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242</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242</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237</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237</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237</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237</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235</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235</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235</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235</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230</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230</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230</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230</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235</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235</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235</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235</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235</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235</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235</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235</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235</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235</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235</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235</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235</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235</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235</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235</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235</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235</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235</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234</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237</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235</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235</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232</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230</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230</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230</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230</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230</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230</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230</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230</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230</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230</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230</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230</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230</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230</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230</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230</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230</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227</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227</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227</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230</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230</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230</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230</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230</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216</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216</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216</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216</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222</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222</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221</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221</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221</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221</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221</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221</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221</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218</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218</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218</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218</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218</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218</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218</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218</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218</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219</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219</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219</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219</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218</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218</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221</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221</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221</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221</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221</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221</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221</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221</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221</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221</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221</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221</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221</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200</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200</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200</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200</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200</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200</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200</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200</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200</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200</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200</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199</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199</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199</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199</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199</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199</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199</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199</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199</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199</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199</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199</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199</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199</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199</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199</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200</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199</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199</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199</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199</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199</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199</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196</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196</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196</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196</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196</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199</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199</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199</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199</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199</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199</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199</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199</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199</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199</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199</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199</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199</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199</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199</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199</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199</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199</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199</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199</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205</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205</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205</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205</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196</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196</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196</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196</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196</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196</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199</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199</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200</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196</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196</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196</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196</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196</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202</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202</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202</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202</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199</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199</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199</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199</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205</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205</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205</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205</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200</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200</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196</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196</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196</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196</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196</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196</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196</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196</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196</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196</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195</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195</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195</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195</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195</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195</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195</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195</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195</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195</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195</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195</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195</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195</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195</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195</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195</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195</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195</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195</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195</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195</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195</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195</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195</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195</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195</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195</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195</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195</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195</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195</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195</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195</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199</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199</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205</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205</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205</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205</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200</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200</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196</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196</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196</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196</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196</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195</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195</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195</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195</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195</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195</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189</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189</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189</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189</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189</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189</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189</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189</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189</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195</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195</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195</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195</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195</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195</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195</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195</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195</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195</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195</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195</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195</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195</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195</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195</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195</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195</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195</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195</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193</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193</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193</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193</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193</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193</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193</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193</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193</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193</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199</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199</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193</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193</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193</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189</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189</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189</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189</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189</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189</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193</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191</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191</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191</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191</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191</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191</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191</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191</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191</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191</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191</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191</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191</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191</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191</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191</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191</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191</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191</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191</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191</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191</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191</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189</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189</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189</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189</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189</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190</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190</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190</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190</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190</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190</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190</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190</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188</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188</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188</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189</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189</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189</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189</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189</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189</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193</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191</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191</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191</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191</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191</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191</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190</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190</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190</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190</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188</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188</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188</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186</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186</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186</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186</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186</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186</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186</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186</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186</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186</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186</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188</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188</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189</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189</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191</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191</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191</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191</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188</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188</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188</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188</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188</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188</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186</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186</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186</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186</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186</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186</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186</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186</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186</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186</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188</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188</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184</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184</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184</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184</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184</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184</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184</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184</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184</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184</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184</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184</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184</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184</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184</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184</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184</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184</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184</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184</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184</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184</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184</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184</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184</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184</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184</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184</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184</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183</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183</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183</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183</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183</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183</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183</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183</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183</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183</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183</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183</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183</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181</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181</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181</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181</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181</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181</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181</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181</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181</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181</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181</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181</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181</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181</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181</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184</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184</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184</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184</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183</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183</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183</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183</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183</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183</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183</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183</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183</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183</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183</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183</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181</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181</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181</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181</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181</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181</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181</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181</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181</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181</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181</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181</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181</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181</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181</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181</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181</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181</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181</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181</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181</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181</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181</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181</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181</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181</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181</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181</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181</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181</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181</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181</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181</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181</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181</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181</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184</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184</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183</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183</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183</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183</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183</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183</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183</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183</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183</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183</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181</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181</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181</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181</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180</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180</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181</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181</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181</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181</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181</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181</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181</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181</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180</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180</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180</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180</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180</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180</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180</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180</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176</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176</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176</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184</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184</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183</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183</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183</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183</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183</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181</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180</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180</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181</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181</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181</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181</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181</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180</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180</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180</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176</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176</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176</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184</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184</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183</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183</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183</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181</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180</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180</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181</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181</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181</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181</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181</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180</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180</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176</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176</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176</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174</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174</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175</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175</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175</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175</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175</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171</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171</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171</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171</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171</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171</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171</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171</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171</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171</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171</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171</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171</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171</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171</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171</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171</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171</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168</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168</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168</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168</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168</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168</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168</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168</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168</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168</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171</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171</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171</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168</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168</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168</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168</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168</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168</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168</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168</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169</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169</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169</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169</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169</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169</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169</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169</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169</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169</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169</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169</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169</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169</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169</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169</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169</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169</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169</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169</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165</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165</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165</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165</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165</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165</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163</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163</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164</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164</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164</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164</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164</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164</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165</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165</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164</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164</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164</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164</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169</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161</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164</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164</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164</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164</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164</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164</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162</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162</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162</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162</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162</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162</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162</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161</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161</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161</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161</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161</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161</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161</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161</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161</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161</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161</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161</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161</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161</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161</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161</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161</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161</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161</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161</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161</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155</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155</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155</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155</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157</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157</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157</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157</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157</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157</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157</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157</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157</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157</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157</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156</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156</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156</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156</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156</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156</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155</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155</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155</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155</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155</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155</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155</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155</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155</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155</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155</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155</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155</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155</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155</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155</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155</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155</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155</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155</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155</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155</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155</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155</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155</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155</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155</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155</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155</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155</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155</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155</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155</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155</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155</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155</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155</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155</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155</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155</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155</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155</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155</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155</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155</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155</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148</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148</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148</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148</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148</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148</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149</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149</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149</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149</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149</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149</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149</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149</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149</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149</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149</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149</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149</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149</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149</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149</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149</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149</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149</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149</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149</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149</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146</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146</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146</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146</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146</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146</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146</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146</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146</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146</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146</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146</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146</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146</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146</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146</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146</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146</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146</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146</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146</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146</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146</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146</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146</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146</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146</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146</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146</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146</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149</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149</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149</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149</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149</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149</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149</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149</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146</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146</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146</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146</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146</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146</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146</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146</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146</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146</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146</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149</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149</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146</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146</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140</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140</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140</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140</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140</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140</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140</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140</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140</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140</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140</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149</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149</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140</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140</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140</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140</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140</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140</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140</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140</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140</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140</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140</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140</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140</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140</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140</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140</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140</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140</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140</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140</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140</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140</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140</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140</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141</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141</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141</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141</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141</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141</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141</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141</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141</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141</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140</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140</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140</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140</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140</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140</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140</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140</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140</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140</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140</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140</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140</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140</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140</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140</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140</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140</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140</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140</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140</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140</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140</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140</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140</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140</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140</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139</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139</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139</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139</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139</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139</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139</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139</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139</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139</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139</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139</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139</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139</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139</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139</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139</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139</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137</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137</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137</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137</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137</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137</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137</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137</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137</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137</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138</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138</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138</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138</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137</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137</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137</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137</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137</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137</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137</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137</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137</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137</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137</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137</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137</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137</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137</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137</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137</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137</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137</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137</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137</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137</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137</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137</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137</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137</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137</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133</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133</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133</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133</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133</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133</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133</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133</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133</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133</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133</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133</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133</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133</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133</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133</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133</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133</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133</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133</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137</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137</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137</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137</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137</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137</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137</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137</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137</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137</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137</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137</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137</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137</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137</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137</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137</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137</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137</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137</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137</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137</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137</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133</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133</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133</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133</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133</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133</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133</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133</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133</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133</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133</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133</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133</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133</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133</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133</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133</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133</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133</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133</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133</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133</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133</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133</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133</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133</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133</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133</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133</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133</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133</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133</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133</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130</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130</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130</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130</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130</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130</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130</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130</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130</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str">
        <f>VLOOKUP(B2052,辅助信息!E:K,7,FALSE)</f>
        <v>JWDD2025071500089</v>
      </c>
      <c r="E2052" s="121" t="str">
        <f>VLOOKUP(F2052,辅助信息!A:B,2,FALSE)</f>
        <v>高线</v>
      </c>
      <c r="F2052" s="40" t="s">
        <v>53</v>
      </c>
      <c r="G2052" s="36">
        <v>32</v>
      </c>
      <c r="H2052" s="135" t="str">
        <f>_xlfn.XLOOKUP(C2052&amp;F2052&amp;I2052&amp;J2052,'[1]2025年已发货'!$F:$F&amp;'[1]2025年已发货'!$C:$C&amp;'[1]2025年已发货'!$G:$G&amp;'[1]2025年已发货'!$H:$H,'[1]2025年已发货'!$E:$E,"未发货")</f>
        <v>未发货</v>
      </c>
      <c r="I2052" s="121" t="str">
        <f>VLOOKUP(B2052,辅助信息!E:I,3,FALSE)</f>
        <v>(宜宾兴港三江新区长江工业园保障性租赁住房建设项目-边坡支护)四川省宜宾市翠屏区永善路南段宜宾市三江新区长江工业园区</v>
      </c>
      <c r="J2052" s="121" t="str">
        <f>VLOOKUP(B2052,辅助信息!E:I,4,FALSE)</f>
        <v>赵元虎</v>
      </c>
      <c r="K2052" s="121">
        <f>VLOOKUP(J2052,辅助信息!H:I,2,FALSE)</f>
        <v>13684167136</v>
      </c>
      <c r="L2052" s="123" t="str">
        <f>VLOOKUP(B2052,辅助信息!E:J,6,FALSE)</f>
        <v>现场要求调度统一联系指定收货人，不单独发司机位置。锈货不收，装货前联系收货人核实到场规格,没提前告知进场规格现场不给予接收</v>
      </c>
      <c r="M2052" s="92" t="s">
        <v>185</v>
      </c>
      <c r="O2052" s="63" t="e">
        <f ca="1" t="shared" si="137"/>
        <v>#VALUE!</v>
      </c>
      <c r="P2052" s="63">
        <f ca="1" t="shared" si="138"/>
        <v>0</v>
      </c>
      <c r="Q2052" s="29" t="str">
        <f>VLOOKUP(B2052,辅助信息!E:M,9,FALSE)</f>
        <v>ZTWM-CDYXGS-XS-2025-0014-宜宾兴港建材-三江新区长江工业园片区保障性租赁住房建设项目</v>
      </c>
      <c r="R2052" s="29" t="str">
        <f>_xlfn._xlws.FILTER(辅助信息!D:D,辅助信息!E:E=B2052)</f>
        <v>宜宾兴港三江新区长江工业园建设项目</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130</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130</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130</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130</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130</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130</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130</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130</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130</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130</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130</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130</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130</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130</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130</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t="str">
        <f>_xlfn.XLOOKUP(C2068&amp;F2068&amp;I2068&amp;J2068,'[1]2025年已发货'!$F:$F&amp;'[1]2025年已发货'!$C:$C&amp;'[1]2025年已发货'!$G:$G&amp;'[1]2025年已发货'!$H:$H,'[1]2025年已发货'!$E:$E,"未发货")</f>
        <v>未发货</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130</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t="str">
        <f>_xlfn.XLOOKUP(C2069&amp;F2069&amp;I2069&amp;J2069,'[1]2025年已发货'!$F:$F&amp;'[1]2025年已发货'!$C:$C&amp;'[1]2025年已发货'!$G:$G&amp;'[1]2025年已发货'!$H:$H,'[1]2025年已发货'!$E:$E,"未发货")</f>
        <v>未发货</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130</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t="str">
        <f>_xlfn.XLOOKUP(C2070&amp;F2070&amp;I2070&amp;J2070,'[1]2025年已发货'!$F:$F&amp;'[1]2025年已发货'!$C:$C&amp;'[1]2025年已发货'!$G:$G&amp;'[1]2025年已发货'!$H:$H,'[1]2025年已发货'!$E:$E,"未发货")</f>
        <v>未发货</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130</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130</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t="str">
        <f>_xlfn.XLOOKUP(C2072&amp;F2072&amp;I2072&amp;J2072,'[1]2025年已发货'!$F:$F&amp;'[1]2025年已发货'!$C:$C&amp;'[1]2025年已发货'!$G:$G&amp;'[1]2025年已发货'!$H:$H,'[1]2025年已发货'!$E:$E,"未发货")</f>
        <v>未发货</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130</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130</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130</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130</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130</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130</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130</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130</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130</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130</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130</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130</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130</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130</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130</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127</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127</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127</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127</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126</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126</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126</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126</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123</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123</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123</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123</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123</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123</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123</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123</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125</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125</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125</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125</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125</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125</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123</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123</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123</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123</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123</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123</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123</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123</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123</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123</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123</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123</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123</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123</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123</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123</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123</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123</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123</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123</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123</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123</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123</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123</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123</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123</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123</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123</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123</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123</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123</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123</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123</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123</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123</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123</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123</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123</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123</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123</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123</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123</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123</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123</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123</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123</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123</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123</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123</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123</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123</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123</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123</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121</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121</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121</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121</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121</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121</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121</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121</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123</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123</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123</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123</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123</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123</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123</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123</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121</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121</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119</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119</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119</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119</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119</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119</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119</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119</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123</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123</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123</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123</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123</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123</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123</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123</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121</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117</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117</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117</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117</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117</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117</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117</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117</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117</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117</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117</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117</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117</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117</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117</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117</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117</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117</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117</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115</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115</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115</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115</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115</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115</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115</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115</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115</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113</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113</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113</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113</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113</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113</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113</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113</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113</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113</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113</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113</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113</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113</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113</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113</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115</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115</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113</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113</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113</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113</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113</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113</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113</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113</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113</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113</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113</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113</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113</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113</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113</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113</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113</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113</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113</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113</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113</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113</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115</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115</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113</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113</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113</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113</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113</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113</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113</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113</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108</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108</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108</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108</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108</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108</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108</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108</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108</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108</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108</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108</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108</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108</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108</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108</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108</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108</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108</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108</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108</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108</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108</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108</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108</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108</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108</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108</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108</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108</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108</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108</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108</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108</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108</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108</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108</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108</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108</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108</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108</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108</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108</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108</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108</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108</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108</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108</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108</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108</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108</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108</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108</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108</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108</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108</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108</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107</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107</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107</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107</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107</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107</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107</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107</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107</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105</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105</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105</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105</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105</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105</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105</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105</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105</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105</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105</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105</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105</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105</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105</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105</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105</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105</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105</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105</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105</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105</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105</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105</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105</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105</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105</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105</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105</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105</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105</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105</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105</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105</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105</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105</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105</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105</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105</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105</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105</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105</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105</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105</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105</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105</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105</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105</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105</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105</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105</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105</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105</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105</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105</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105</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105</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105</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105</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105</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105</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105</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105</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105</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105</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105</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105</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105</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105</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105</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105</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102</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102</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102</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102</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102</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102</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102</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102</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102</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102</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102</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102</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102</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102</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102</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102</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102</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102</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102</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99</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99</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99</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99</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99</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99</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99</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99</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99</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99</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102</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102</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102</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102</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102</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102</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102</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102</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102</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100</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100</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100</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100</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100</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100</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100</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100</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100</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100</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100</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100</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100</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100</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100</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100</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100</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100</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100</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100</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100</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100</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100</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100</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100</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100</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100</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98</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98</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98</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98</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98</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98</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98</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98</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98</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98</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98</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98</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98</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98</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98</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98</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98</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98</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98</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98</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98</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98</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98</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98</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98</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98</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98</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98</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94</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94</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94</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94</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94</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94</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94</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94</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94</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94</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94</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94</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94</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94</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94</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94</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94</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94</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94</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94</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94</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94</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94</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94</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t="str">
        <f>_xlfn.XLOOKUP(C2610&amp;F2610&amp;I2610&amp;J2610,'[1]2025年已发货'!$F:$F&amp;'[1]2025年已发货'!$C:$C&amp;'[1]2025年已发货'!$G:$G&amp;'[1]2025年已发货'!$H:$H,'[1]2025年已发货'!$E:$E,"未发货")</f>
        <v>未发货</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93</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t="str">
        <f>_xlfn.XLOOKUP(C2611&amp;F2611&amp;I2611&amp;J2611,'[1]2025年已发货'!$F:$F&amp;'[1]2025年已发货'!$C:$C&amp;'[1]2025年已发货'!$G:$G&amp;'[1]2025年已发货'!$H:$H,'[1]2025年已发货'!$E:$E,"未发货")</f>
        <v>未发货</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93</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93</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93</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93</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93</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93</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93</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93</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93</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93</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93</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93</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93</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93</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93</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93</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93</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93</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93</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93</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93</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93</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93</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93</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93</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93</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93</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93</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93</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93</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93</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93</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93</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93</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93</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93</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89</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89</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89</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89</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89</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89</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89</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89</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89</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89</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89</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89</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89</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89</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89</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89</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89</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89</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89</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89</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89</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89</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89</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89</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89</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89</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89</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89</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89</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89</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89</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89</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89</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89</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89</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89</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98</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t="str">
        <f>_xlfn.XLOOKUP(C2902&amp;F2902&amp;I2902&amp;J2902,'[1]2025年已发货'!$F:$F&amp;'[1]2025年已发货'!$C:$C&amp;'[1]2025年已发货'!$G:$G&amp;'[1]2025年已发货'!$H:$H,'[1]2025年已发货'!$E:$E,"未发货")</f>
        <v>未发货</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98</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t="str">
        <f>_xlfn.XLOOKUP(C2903&amp;F2903&amp;I2903&amp;J2903,'[1]2025年已发货'!$F:$F&amp;'[1]2025年已发货'!$C:$C&amp;'[1]2025年已发货'!$G:$G&amp;'[1]2025年已发货'!$H:$H,'[1]2025年已发货'!$E:$E,"未发货")</f>
        <v>未发货</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98</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98</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t="str">
        <f>_xlfn.XLOOKUP(C2905&amp;F2905&amp;I2905&amp;J2905,'[1]2025年已发货'!$F:$F&amp;'[1]2025年已发货'!$C:$C&amp;'[1]2025年已发货'!$G:$G&amp;'[1]2025年已发货'!$H:$H,'[1]2025年已发货'!$E:$E,"未发货")</f>
        <v>未发货</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98</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t="str">
        <f>_xlfn.XLOOKUP(C2906&amp;F2906&amp;I2906&amp;J2906,'[1]2025年已发货'!$F:$F&amp;'[1]2025年已发货'!$C:$C&amp;'[1]2025年已发货'!$G:$G&amp;'[1]2025年已发货'!$H:$H,'[1]2025年已发货'!$E:$E,"未发货")</f>
        <v>未发货</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98</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98</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t="str">
        <f>_xlfn.XLOOKUP(C2908&amp;F2908&amp;I2908&amp;J2908,'[1]2025年已发货'!$F:$F&amp;'[1]2025年已发货'!$C:$C&amp;'[1]2025年已发货'!$G:$G&amp;'[1]2025年已发货'!$H:$H,'[1]2025年已发货'!$E:$E,"未发货")</f>
        <v>未发货</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98</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t="str">
        <f>_xlfn.XLOOKUP(C2909&amp;F2909&amp;I2909&amp;J2909,'[1]2025年已发货'!$F:$F&amp;'[1]2025年已发货'!$C:$C&amp;'[1]2025年已发货'!$G:$G&amp;'[1]2025年已发货'!$H:$H,'[1]2025年已发货'!$E:$E,"未发货")</f>
        <v>未发货</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98</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98</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t="str">
        <f>_xlfn.XLOOKUP(C2911&amp;F2911&amp;I2911&amp;J2911,'[1]2025年已发货'!$F:$F&amp;'[1]2025年已发货'!$C:$C&amp;'[1]2025年已发货'!$G:$G&amp;'[1]2025年已发货'!$H:$H,'[1]2025年已发货'!$E:$E,"未发货")</f>
        <v>未发货</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98</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98</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98</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98</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98</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98</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98</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98</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71</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71</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71</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71</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71</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71</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71</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71</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71</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71</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71</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71</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71</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71</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71</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71</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71</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71</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68</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67</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66</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66</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66</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65</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65</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65</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65</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65</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65</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65</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65</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65</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65</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65</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65</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65</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65</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65</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64</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64</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64</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64</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64</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64</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64</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64</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64</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64</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64</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64</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64</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64</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64</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66</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66</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66</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66</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66</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66</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66</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66</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67</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67</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67</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67</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67</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67</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64</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64</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64</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64</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64</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64</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64</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64</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64</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64</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66</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66</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66</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65</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65</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65</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65</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65</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65</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65</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65</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65</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65</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65</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65</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65</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65</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65</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64</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64</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64</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64</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64</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64</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64</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64</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64</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64</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64</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64</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64</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64</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64</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65</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65</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65</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65</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62</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62</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62</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62</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62</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62</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62</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62</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62</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62</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62</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65</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65</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65</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65</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65</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65</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65</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65</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65</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65</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65</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65</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65</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65</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64</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64</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64</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64</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64</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64</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64</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64</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65</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65</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65</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65</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65</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65</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64</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64</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64</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64</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64</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64</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64</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64</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65</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65</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65</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65</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62</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62</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62</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62</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62</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62</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62</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62</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62</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62</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62</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65</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65</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65</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63</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63</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63</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63</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63</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63</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63</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63</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63</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63</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63</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63</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63</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63</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63</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63</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63</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63</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63</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63</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63</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63</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63</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63</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63</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63</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63</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63</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63</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63</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63</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63</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63</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63</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64</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64</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64</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64</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64</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64</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64</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64</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65</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62</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62</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62</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62</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62</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62</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65</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65</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65</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63</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63</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63</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63</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63</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58</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58</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58</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58</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58</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58</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58</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58</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58</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58</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58</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58</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58</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58</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58</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58</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58</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58</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58</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58</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58</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58</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58</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58</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58</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58</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58</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60</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60</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60</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60</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60</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58</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58</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58</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58</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58</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58</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58</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58</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56</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56</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56</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56</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56</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56</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57</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57</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57</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57</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57</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57</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57</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57</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57</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50</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50</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50</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50</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50</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50</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50</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50</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50</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50</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50</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50</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50</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50</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51</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51</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51</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50</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50</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50</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50</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50</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50</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49</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49</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50</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50</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50</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50</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50</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50</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49</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47</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47</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47</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47</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47</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47</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47</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47</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47</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47</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47</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47</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47</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47</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47</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50</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50</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50</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50</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50</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50</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50</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50</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50</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50</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49</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49</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49</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47</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47</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47</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47</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47</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47</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47</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47</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47</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48</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48</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48</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48</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48</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48</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48</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48</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48</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48</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48</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48</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48</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48</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48</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48</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48</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48</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48</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48</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48</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48</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48</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48</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50</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50</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50</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50</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49</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47</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47</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47</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47</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47</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47</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47</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48</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48</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46</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46</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46</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46</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46</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46</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46</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46</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46</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46</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46</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46</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46</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46</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46</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46</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46</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46</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46</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46</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46</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46</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46</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46</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46</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46</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46</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46</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46</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46</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46</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46</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46</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46</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43</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43</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43</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43</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43</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43</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45</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45</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45</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45</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45</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45</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45</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45</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43</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43</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43</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43</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43</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43</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47</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47</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46</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46</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46</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46</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46</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43</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43</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43</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43</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43</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43</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43</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43</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43</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43</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43</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43</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44</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44</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44</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44</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44</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44</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44</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44</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44</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44</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44</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44</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44</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46</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46</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43</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43</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43</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43</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43</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43</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43</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43</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43</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46</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46</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43</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43</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43</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43</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43</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43</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43</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43</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43</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43</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43</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43</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43</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39</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39</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39</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39</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39</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39</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39</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39</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39</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39</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39</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39</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39</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39</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39</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39</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39</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39</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39</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39</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39</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39</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39</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39</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39</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39</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39</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39</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39</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39</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39</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39</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39</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40</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40</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39</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39</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39</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39</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39</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39</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39</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39</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39</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39</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39</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39</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39</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39</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39</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39</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39</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39</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39</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39</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39</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39</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39</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39</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39</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39</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39</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39</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39</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39</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39</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39</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39</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39</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39</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39</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39</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39</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39</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39</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39</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39</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39</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39</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39</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39</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39</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39</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39</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39</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39</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39</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39</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39</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39</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39</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39</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39</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39</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39</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39</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39</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39</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39</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39</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39</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39</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39</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39</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39</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39</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39</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39</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39</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39</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39</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39</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39</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39</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40</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40</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39</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39</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39</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39</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39</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39</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39</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39</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39</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39</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39</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39</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39</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39</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39</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39</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39</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39</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39</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39</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39</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39</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39</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39</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39</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40</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40</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39</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39</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39</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39</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39</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39</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39</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39</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39</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39</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39</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39</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39</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39</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39</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39</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28</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28</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28</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28</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28</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28</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28</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26</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26</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26</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26</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26</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26</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26</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26</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26</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27</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27</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27</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27</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27</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27</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27</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27</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27</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27</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27</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27</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27</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27</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27</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27</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27</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27</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27</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27</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27</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27</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27</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27</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27</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27</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27</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27</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27</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27</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27</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27</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27</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27</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27</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27</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27</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27</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27</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27</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27</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27</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27</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27</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27</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27</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27</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27</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27</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27</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27</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27</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27</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28</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28</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28</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28</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28</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28</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28</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26</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26</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26</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26</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26</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26</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26</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26</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26</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27</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27</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27</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27</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27</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27</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27</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27</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27</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27</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27</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27</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27</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27</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27</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27</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27</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27</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27</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27</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27</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27</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27</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27</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27</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27</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27</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27</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27</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27</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27</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27</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27</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27</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27</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27</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27</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27</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27</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27</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26</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26</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26</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27</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27</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27</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27</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27</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27</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27</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27</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27</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27</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27</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27</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27</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27</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27</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27</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27</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27</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27</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27</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27</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27</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27</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27</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27</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27</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27</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27</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27</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27</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27</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27</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27</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27</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24</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24</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24</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24</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24</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20</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20</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20</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20</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20</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20</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20</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20</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27</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20</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20</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20</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20</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20</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20</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20</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20</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20</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20</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20</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20</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20</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20</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20</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20</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20</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20</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20</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20</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20</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20</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20</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19</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19</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19</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19</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19</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19</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19</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19</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19</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19</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19</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22</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22</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22</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22</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19</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19</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19</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19</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19</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22</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22</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22</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22</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22</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22</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22</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22</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22</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22</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22</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22</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22</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18</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18</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18</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24</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20</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20</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20</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20</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20</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20</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20</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20</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20</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20</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20</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20</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20</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19</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19</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19</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19</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19</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19</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19</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22</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22</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22</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22</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19</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19</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19</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19</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22</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22</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22</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22</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18</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18</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18</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18</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18</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18</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18</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18</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18</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18</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18</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18</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18</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18</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18</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18</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18</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18</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18</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18</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18</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18</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18</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18</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18</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18</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18</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18</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18</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18</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18</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18</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18</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18</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18</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18</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18</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18</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18</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18</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18</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18</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18</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18</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18</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18</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18</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18</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18</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20</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20</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20</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20</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20</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20</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15</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15</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15</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15</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15</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18</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18</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18</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18</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18</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18</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18</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18</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18</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18</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18</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18</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18</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18</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18</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18</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18</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18</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15</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15</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15</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15</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15</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15</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15</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15</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15</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15</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15</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15</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15</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15</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15</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15</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15</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15</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15</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15</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15</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15</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15</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15</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15</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15</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15</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15</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15</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15</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20</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20</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18</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18</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18</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18</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18</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18</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18</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18</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18</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18</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18</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18</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18</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18</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18</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18</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18</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18</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15</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15</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15</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15</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15</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15</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15</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15</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15</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14</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14</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14</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14</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14</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14</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14</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14</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14</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14</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14</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14</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14</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14</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14</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14</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14</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14</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14</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14</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14</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14</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14</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14</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14</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14</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14</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14</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14</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14</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14</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14</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14</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14</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14</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12</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12</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12</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12</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12</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11</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11</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11</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11</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11</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11</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11</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11</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11</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11</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11</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11</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11</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11</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11</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11</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11</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11</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11</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11</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11</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11</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11</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11</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11</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11</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11</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11</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11</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9</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9</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9</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9</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9</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9</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9</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9</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9</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9</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9</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9</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9</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9</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9</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9</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9</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9</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9</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9</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9</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9</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9</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8</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8</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8</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8</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8</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8</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8</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8</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8</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8</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8</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8</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8</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8</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8</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9</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9</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9</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9</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9</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9</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3</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3</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3</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3</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3</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3</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3</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3</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3</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3</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3</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3</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3</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3</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3</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3</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3</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3</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3</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3</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3</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3</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3</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3</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3</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3</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3</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3</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3</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3</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3</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3</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3</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3</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3</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3</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3</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3</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7" t="s">
        <v>229</v>
      </c>
      <c r="C5281" s="71">
        <v>45967</v>
      </c>
      <c r="D5281" s="121" t="str">
        <f>VLOOKUP(B5281,辅助信息!E:K,7,FALSE)</f>
        <v>JWDDCD2025092400212</v>
      </c>
      <c r="E5281" s="121" t="str">
        <f>VLOOKUP(F5281,辅助信息!A:B,2,FALSE)</f>
        <v>高线</v>
      </c>
      <c r="F5281" s="121" t="s">
        <v>57</v>
      </c>
      <c r="G5281" s="122">
        <v>2</v>
      </c>
      <c r="H5281" s="135"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7" t="s">
        <v>229</v>
      </c>
      <c r="C5282" s="71">
        <v>45967</v>
      </c>
      <c r="D5282" s="121" t="str">
        <f>VLOOKUP(B5282,辅助信息!E:K,7,FALSE)</f>
        <v>JWDDCD2025092400212</v>
      </c>
      <c r="E5282" s="121" t="str">
        <f>VLOOKUP(F5282,辅助信息!A:B,2,FALSE)</f>
        <v>高线</v>
      </c>
      <c r="F5282" s="121" t="s">
        <v>53</v>
      </c>
      <c r="G5282" s="122">
        <v>2</v>
      </c>
      <c r="H5282" s="135"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45" si="250">IF(OR(M5282="",N5282&lt;&gt;""),"",MAX(M5282-TODAY(),0))</f>
        <v/>
      </c>
      <c r="P5282" s="63"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7" t="s">
        <v>229</v>
      </c>
      <c r="C5283" s="71">
        <v>45967</v>
      </c>
      <c r="D5283" s="121" t="str">
        <f>VLOOKUP(B5283,辅助信息!E:K,7,FALSE)</f>
        <v>JWDDCD2025092400212</v>
      </c>
      <c r="E5283" s="121" t="str">
        <f>VLOOKUP(F5283,辅助信息!A:B,2,FALSE)</f>
        <v>螺纹钢</v>
      </c>
      <c r="F5283" s="121" t="s">
        <v>27</v>
      </c>
      <c r="G5283" s="122">
        <v>52</v>
      </c>
      <c r="H5283" s="135"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7" t="s">
        <v>229</v>
      </c>
      <c r="C5284" s="71">
        <v>45967</v>
      </c>
      <c r="D5284" s="121" t="str">
        <f>VLOOKUP(B5284,辅助信息!E:K,7,FALSE)</f>
        <v>JWDDCD2025092400212</v>
      </c>
      <c r="E5284" s="121" t="str">
        <f>VLOOKUP(F5284,辅助信息!A:B,2,FALSE)</f>
        <v>螺纹钢</v>
      </c>
      <c r="F5284" s="121" t="s">
        <v>19</v>
      </c>
      <c r="G5284" s="122">
        <v>35</v>
      </c>
      <c r="H5284" s="135"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7" t="s">
        <v>229</v>
      </c>
      <c r="C5285" s="71">
        <v>45967</v>
      </c>
      <c r="D5285" s="121" t="str">
        <f>VLOOKUP(B5285,辅助信息!E:K,7,FALSE)</f>
        <v>JWDDCD2025092400212</v>
      </c>
      <c r="E5285" s="121" t="str">
        <f>VLOOKUP(F5285,辅助信息!A:B,2,FALSE)</f>
        <v>螺纹钢</v>
      </c>
      <c r="F5285" s="121" t="s">
        <v>32</v>
      </c>
      <c r="G5285" s="122">
        <v>10</v>
      </c>
      <c r="H5285" s="135"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7" t="s">
        <v>229</v>
      </c>
      <c r="C5286" s="71">
        <v>45967</v>
      </c>
      <c r="D5286" s="121" t="str">
        <f>VLOOKUP(B5286,辅助信息!E:K,7,FALSE)</f>
        <v>JWDDCD2025092400212</v>
      </c>
      <c r="E5286" s="121" t="str">
        <f>VLOOKUP(F5286,辅助信息!A:B,2,FALSE)</f>
        <v>螺纹钢</v>
      </c>
      <c r="F5286" s="121" t="s">
        <v>30</v>
      </c>
      <c r="G5286" s="122">
        <v>11</v>
      </c>
      <c r="H5286" s="135"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7" t="s">
        <v>229</v>
      </c>
      <c r="C5287" s="71">
        <v>45967</v>
      </c>
      <c r="D5287" s="121" t="str">
        <f>VLOOKUP(B5287,辅助信息!E:K,7,FALSE)</f>
        <v>JWDDCD2025092400212</v>
      </c>
      <c r="E5287" s="121" t="str">
        <f>VLOOKUP(F5287,辅助信息!A:B,2,FALSE)</f>
        <v>螺纹钢</v>
      </c>
      <c r="F5287" s="121" t="s">
        <v>33</v>
      </c>
      <c r="G5287" s="122">
        <v>8</v>
      </c>
      <c r="H5287" s="135"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7" t="s">
        <v>229</v>
      </c>
      <c r="C5288" s="71">
        <v>45967</v>
      </c>
      <c r="D5288" s="121" t="str">
        <f>VLOOKUP(B5288,辅助信息!E:K,7,FALSE)</f>
        <v>JWDDCD2025092400212</v>
      </c>
      <c r="E5288" s="121" t="str">
        <f>VLOOKUP(F5288,辅助信息!A:B,2,FALSE)</f>
        <v>螺纹钢</v>
      </c>
      <c r="F5288" s="121" t="s">
        <v>28</v>
      </c>
      <c r="G5288" s="122">
        <v>16</v>
      </c>
      <c r="H5288" s="135"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7" t="s">
        <v>229</v>
      </c>
      <c r="C5289" s="71">
        <v>45967</v>
      </c>
      <c r="D5289" s="121" t="str">
        <f>VLOOKUP(B5289,辅助信息!E:K,7,FALSE)</f>
        <v>JWDDCD2025092400212</v>
      </c>
      <c r="E5289" s="121" t="str">
        <f>VLOOKUP(F5289,辅助信息!A:B,2,FALSE)</f>
        <v>螺纹钢</v>
      </c>
      <c r="F5289" s="121" t="s">
        <v>18</v>
      </c>
      <c r="G5289" s="122">
        <v>10</v>
      </c>
      <c r="H5289" s="135"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7" t="s">
        <v>229</v>
      </c>
      <c r="C5290" s="71">
        <v>45967</v>
      </c>
      <c r="D5290" s="121" t="str">
        <f>VLOOKUP(B5290,辅助信息!E:K,7,FALSE)</f>
        <v>JWDDCD2025092400212</v>
      </c>
      <c r="E5290" s="121" t="str">
        <f>VLOOKUP(F5290,辅助信息!A:B,2,FALSE)</f>
        <v>螺纹钢</v>
      </c>
      <c r="F5290" s="121" t="s">
        <v>46</v>
      </c>
      <c r="G5290" s="122">
        <v>9</v>
      </c>
      <c r="H5290" s="135"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7" t="s">
        <v>229</v>
      </c>
      <c r="C5291" s="71">
        <v>45967</v>
      </c>
      <c r="D5291" s="121" t="str">
        <f>VLOOKUP(B5291,辅助信息!E:K,7,FALSE)</f>
        <v>JWDDCD2025092400212</v>
      </c>
      <c r="E5291" s="121" t="str">
        <f>VLOOKUP(F5291,辅助信息!A:B,2,FALSE)</f>
        <v>盘螺</v>
      </c>
      <c r="F5291" s="121" t="s">
        <v>41</v>
      </c>
      <c r="G5291" s="122">
        <v>35</v>
      </c>
      <c r="H5291" s="135"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7" t="s">
        <v>229</v>
      </c>
      <c r="C5292" s="71">
        <v>45967</v>
      </c>
      <c r="D5292" s="121" t="str">
        <f>VLOOKUP(B5292,辅助信息!E:K,7,FALSE)</f>
        <v>JWDDCD2025092400212</v>
      </c>
      <c r="E5292" s="121" t="str">
        <f>VLOOKUP(F5292,辅助信息!A:B,2,FALSE)</f>
        <v>盘螺</v>
      </c>
      <c r="F5292" s="121" t="s">
        <v>49</v>
      </c>
      <c r="G5292" s="122">
        <v>8</v>
      </c>
      <c r="H5292" s="135"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7" t="s">
        <v>243</v>
      </c>
      <c r="C5293" s="71">
        <v>45967</v>
      </c>
      <c r="D5293" s="121" t="str">
        <f>VLOOKUP(B5293,辅助信息!E:K,7,FALSE)</f>
        <v>JWDDCD2025062200016</v>
      </c>
      <c r="E5293" s="121" t="str">
        <f>VLOOKUP(F5293,辅助信息!A:B,2,FALSE)</f>
        <v>螺纹钢</v>
      </c>
      <c r="F5293" s="121" t="s">
        <v>32</v>
      </c>
      <c r="G5293" s="122">
        <v>35</v>
      </c>
      <c r="H5293" s="135"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3</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7" t="s">
        <v>243</v>
      </c>
      <c r="C5294" s="71">
        <v>45967</v>
      </c>
      <c r="D5294" s="121" t="str">
        <f>VLOOKUP(B5294,辅助信息!E:K,7,FALSE)</f>
        <v>JWDDCD2025062200016</v>
      </c>
      <c r="E5294" s="121" t="str">
        <f>VLOOKUP(F5294,辅助信息!A:B,2,FALSE)</f>
        <v>螺纹钢</v>
      </c>
      <c r="F5294" s="121" t="s">
        <v>18</v>
      </c>
      <c r="G5294" s="122">
        <v>4</v>
      </c>
      <c r="H5294" s="135"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3</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7" t="s">
        <v>81</v>
      </c>
      <c r="C5295" s="71">
        <v>45967</v>
      </c>
      <c r="D5295" s="121" t="str">
        <f>VLOOKUP(B5295,辅助信息!E:K,7,FALSE)</f>
        <v>JWDDCD2025060900080</v>
      </c>
      <c r="E5295" s="121" t="str">
        <f>VLOOKUP(F5295,辅助信息!A:B,2,FALSE)</f>
        <v>盘螺</v>
      </c>
      <c r="F5295" s="121" t="s">
        <v>49</v>
      </c>
      <c r="G5295" s="122">
        <v>30</v>
      </c>
      <c r="H5295" s="135"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hidden="1" spans="2:18">
      <c r="B5296" s="137" t="s">
        <v>81</v>
      </c>
      <c r="C5296" s="71">
        <v>45967</v>
      </c>
      <c r="D5296" s="121" t="str">
        <f>VLOOKUP(B5296,辅助信息!E:K,7,FALSE)</f>
        <v>JWDDCD2025060900080</v>
      </c>
      <c r="E5296" s="121" t="str">
        <f>VLOOKUP(F5296,辅助信息!A:B,2,FALSE)</f>
        <v>盘螺</v>
      </c>
      <c r="F5296" s="121" t="s">
        <v>40</v>
      </c>
      <c r="G5296" s="122">
        <v>100</v>
      </c>
      <c r="H5296" s="135"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hidden="1" spans="2:18">
      <c r="B5297" s="137" t="s">
        <v>81</v>
      </c>
      <c r="C5297" s="71">
        <v>45967</v>
      </c>
      <c r="D5297" s="121" t="str">
        <f>VLOOKUP(B5297,辅助信息!E:K,7,FALSE)</f>
        <v>JWDDCD2025060900080</v>
      </c>
      <c r="E5297" s="121" t="str">
        <f>VLOOKUP(F5297,辅助信息!A:B,2,FALSE)</f>
        <v>盘螺</v>
      </c>
      <c r="F5297" s="121" t="s">
        <v>41</v>
      </c>
      <c r="G5297" s="122">
        <v>30</v>
      </c>
      <c r="H5297" s="135"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hidden="1" spans="2:18">
      <c r="B5298" s="137" t="s">
        <v>81</v>
      </c>
      <c r="C5298" s="71">
        <v>45967</v>
      </c>
      <c r="D5298" s="121" t="str">
        <f>VLOOKUP(B5298,辅助信息!E:K,7,FALSE)</f>
        <v>JWDDCD2025060900080</v>
      </c>
      <c r="E5298" s="121" t="str">
        <f>VLOOKUP(F5298,辅助信息!A:B,2,FALSE)</f>
        <v>盘螺</v>
      </c>
      <c r="F5298" s="121" t="s">
        <v>26</v>
      </c>
      <c r="G5298" s="122">
        <v>50</v>
      </c>
      <c r="H5298" s="135"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hidden="1" spans="2:18">
      <c r="B5299" s="137" t="s">
        <v>81</v>
      </c>
      <c r="C5299" s="71">
        <v>45967</v>
      </c>
      <c r="D5299" s="121" t="str">
        <f>VLOOKUP(B5299,辅助信息!E:K,7,FALSE)</f>
        <v>JWDDCD2025060900080</v>
      </c>
      <c r="E5299" s="121" t="str">
        <f>VLOOKUP(F5299,辅助信息!A:B,2,FALSE)</f>
        <v>螺纹钢</v>
      </c>
      <c r="F5299" s="121" t="s">
        <v>30</v>
      </c>
      <c r="G5299" s="122">
        <v>20</v>
      </c>
      <c r="H5299" s="135"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hidden="1" spans="2:18">
      <c r="B5300" s="137" t="s">
        <v>81</v>
      </c>
      <c r="C5300" s="71">
        <v>45967</v>
      </c>
      <c r="D5300" s="121" t="str">
        <f>VLOOKUP(B5300,辅助信息!E:K,7,FALSE)</f>
        <v>JWDDCD2025060900080</v>
      </c>
      <c r="E5300" s="121" t="str">
        <f>VLOOKUP(F5300,辅助信息!A:B,2,FALSE)</f>
        <v>螺纹钢</v>
      </c>
      <c r="F5300" s="121" t="s">
        <v>33</v>
      </c>
      <c r="G5300" s="122">
        <v>15</v>
      </c>
      <c r="H5300" s="135"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hidden="1" spans="2:18">
      <c r="B5301" s="137" t="s">
        <v>196</v>
      </c>
      <c r="C5301" s="71">
        <v>45967</v>
      </c>
      <c r="D5301" s="121" t="str">
        <f>VLOOKUP(B5301,辅助信息!E:K,7,FALSE)</f>
        <v>JWDDCD2025102100476</v>
      </c>
      <c r="E5301" s="121" t="str">
        <f>VLOOKUP(F5301,辅助信息!A:B,2,FALSE)</f>
        <v>盘螺</v>
      </c>
      <c r="F5301" s="121" t="s">
        <v>49</v>
      </c>
      <c r="G5301" s="122">
        <v>8</v>
      </c>
      <c r="H5301" s="135">
        <f>IF(SUMIFS('[1]2025年已发货'!$E:$E,'[1]2025年已发货'!$F:$F,C5301,'[1]2025年已发货'!$C:$C,F5301,'[1]2025年已发货'!$G:$G,I5301,'[1]2025年已发货'!$H:$H,J5301)=0,"未发货",SUMIFS('[1]2025年已发货'!$E:$E,'[1]2025年已发货'!$F:$F,C5301,'[1]2025年已发货'!$C:$C,F5301,'[1]2025年已发货'!$G:$G,I5301,'[1]2025年已发货'!$H:$H,J5301))</f>
        <v>8</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7" t="s">
        <v>196</v>
      </c>
      <c r="C5302" s="71">
        <v>45967</v>
      </c>
      <c r="D5302" s="121" t="str">
        <f>VLOOKUP(B5302,辅助信息!E:K,7,FALSE)</f>
        <v>JWDDCD2025102100476</v>
      </c>
      <c r="E5302" s="121" t="str">
        <f>VLOOKUP(F5302,辅助信息!A:B,2,FALSE)</f>
        <v>盘螺</v>
      </c>
      <c r="F5302" s="121" t="s">
        <v>40</v>
      </c>
      <c r="G5302" s="122">
        <v>8</v>
      </c>
      <c r="H5302" s="135">
        <f>IF(SUMIFS('[1]2025年已发货'!$E:$E,'[1]2025年已发货'!$F:$F,C5302,'[1]2025年已发货'!$C:$C,F5302,'[1]2025年已发货'!$G:$G,I5302,'[1]2025年已发货'!$H:$H,J5302)=0,"未发货",SUMIFS('[1]2025年已发货'!$E:$E,'[1]2025年已发货'!$F:$F,C5302,'[1]2025年已发货'!$C:$C,F5302,'[1]2025年已发货'!$G:$G,I5302,'[1]2025年已发货'!$H:$H,J5302))</f>
        <v>8</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7" t="s">
        <v>196</v>
      </c>
      <c r="C5303" s="71">
        <v>45967</v>
      </c>
      <c r="D5303" s="121" t="str">
        <f>VLOOKUP(B5303,辅助信息!E:K,7,FALSE)</f>
        <v>JWDDCD2025102100476</v>
      </c>
      <c r="E5303" s="121" t="str">
        <f>VLOOKUP(F5303,辅助信息!A:B,2,FALSE)</f>
        <v>盘螺</v>
      </c>
      <c r="F5303" s="121" t="s">
        <v>41</v>
      </c>
      <c r="G5303" s="122">
        <v>14</v>
      </c>
      <c r="H5303" s="135">
        <f>IF(SUMIFS('[1]2025年已发货'!$E:$E,'[1]2025年已发货'!$F:$F,C5303,'[1]2025年已发货'!$C:$C,F5303,'[1]2025年已发货'!$G:$G,I5303,'[1]2025年已发货'!$H:$H,J5303)=0,"未发货",SUMIFS('[1]2025年已发货'!$E:$E,'[1]2025年已发货'!$F:$F,C5303,'[1]2025年已发货'!$C:$C,F5303,'[1]2025年已发货'!$G:$G,I5303,'[1]2025年已发货'!$H:$H,J5303))</f>
        <v>14</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7" t="s">
        <v>196</v>
      </c>
      <c r="C5304" s="71">
        <v>45967</v>
      </c>
      <c r="D5304" s="121" t="str">
        <f>VLOOKUP(B5304,辅助信息!E:K,7,FALSE)</f>
        <v>JWDDCD2025102100476</v>
      </c>
      <c r="E5304" s="121" t="str">
        <f>VLOOKUP(F5304,辅助信息!A:B,2,FALSE)</f>
        <v>螺纹钢</v>
      </c>
      <c r="F5304" s="121" t="s">
        <v>22</v>
      </c>
      <c r="G5304" s="122">
        <v>5</v>
      </c>
      <c r="H5304" s="135">
        <f>IF(SUMIFS('[1]2025年已发货'!$E:$E,'[1]2025年已发货'!$F:$F,C5304,'[1]2025年已发货'!$C:$C,F5304,'[1]2025年已发货'!$G:$G,I5304,'[1]2025年已发货'!$H:$H,J5304)=0,"未发货",SUMIFS('[1]2025年已发货'!$E:$E,'[1]2025年已发货'!$F:$F,C5304,'[1]2025年已发货'!$C:$C,F5304,'[1]2025年已发货'!$G:$G,I5304,'[1]2025年已发货'!$H:$H,J5304))</f>
        <v>5</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7" t="s">
        <v>187</v>
      </c>
      <c r="C5305" s="71">
        <v>45967</v>
      </c>
      <c r="D5305" s="121" t="str">
        <f>VLOOKUP(B5305,辅助信息!E:K,7,FALSE)</f>
        <v>JWDDCD2025072900121</v>
      </c>
      <c r="E5305" s="121" t="str">
        <f>VLOOKUP(F5305,辅助信息!A:B,2,FALSE)</f>
        <v>盘螺</v>
      </c>
      <c r="F5305" s="121" t="s">
        <v>40</v>
      </c>
      <c r="G5305" s="122">
        <v>16</v>
      </c>
      <c r="H5305" s="135">
        <f>IF(SUMIFS('[1]2025年已发货'!$E:$E,'[1]2025年已发货'!$F:$F,C5305,'[1]2025年已发货'!$C:$C,F5305,'[1]2025年已发货'!$G:$G,I5305,'[1]2025年已发货'!$H:$H,J5305)=0,"未发货",SUMIFS('[1]2025年已发货'!$E:$E,'[1]2025年已发货'!$F:$F,C5305,'[1]2025年已发货'!$C:$C,F5305,'[1]2025年已发货'!$G:$G,I5305,'[1]2025年已发货'!$H:$H,J5305))</f>
        <v>16</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7" t="s">
        <v>187</v>
      </c>
      <c r="C5306" s="71">
        <v>45967</v>
      </c>
      <c r="D5306" s="121" t="str">
        <f>VLOOKUP(B5306,辅助信息!E:K,7,FALSE)</f>
        <v>JWDDCD2025072900121</v>
      </c>
      <c r="E5306" s="121" t="str">
        <f>VLOOKUP(F5306,辅助信息!A:B,2,FALSE)</f>
        <v>盘螺</v>
      </c>
      <c r="F5306" s="121" t="s">
        <v>41</v>
      </c>
      <c r="G5306" s="122">
        <v>16</v>
      </c>
      <c r="H5306" s="135">
        <f>IF(SUMIFS('[1]2025年已发货'!$E:$E,'[1]2025年已发货'!$F:$F,C5306,'[1]2025年已发货'!$C:$C,F5306,'[1]2025年已发货'!$G:$G,I5306,'[1]2025年已发货'!$H:$H,J5306)=0,"未发货",SUMIFS('[1]2025年已发货'!$E:$E,'[1]2025年已发货'!$F:$F,C5306,'[1]2025年已发货'!$C:$C,F5306,'[1]2025年已发货'!$G:$G,I5306,'[1]2025年已发货'!$H:$H,J5306))</f>
        <v>16</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7" t="s">
        <v>187</v>
      </c>
      <c r="C5307" s="71">
        <v>45967</v>
      </c>
      <c r="D5307" s="121" t="str">
        <f>VLOOKUP(B5307,辅助信息!E:K,7,FALSE)</f>
        <v>JWDDCD2025072900121</v>
      </c>
      <c r="E5307" s="121" t="str">
        <f>VLOOKUP(F5307,辅助信息!A:B,2,FALSE)</f>
        <v>螺纹钢</v>
      </c>
      <c r="F5307" s="121" t="s">
        <v>22</v>
      </c>
      <c r="G5307" s="122">
        <v>10</v>
      </c>
      <c r="H5307" s="135">
        <f>IF(SUMIFS('[1]2025年已发货'!$E:$E,'[1]2025年已发货'!$F:$F,C5307,'[1]2025年已发货'!$C:$C,F5307,'[1]2025年已发货'!$G:$G,I5307,'[1]2025年已发货'!$H:$H,J5307)=0,"未发货",SUMIFS('[1]2025年已发货'!$E:$E,'[1]2025年已发货'!$F:$F,C5307,'[1]2025年已发货'!$C:$C,F5307,'[1]2025年已发货'!$G:$G,I5307,'[1]2025年已发货'!$H:$H,J5307))</f>
        <v>10</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7" t="s">
        <v>187</v>
      </c>
      <c r="C5308" s="71">
        <v>45967</v>
      </c>
      <c r="D5308" s="121" t="str">
        <f>VLOOKUP(B5308,辅助信息!E:K,7,FALSE)</f>
        <v>JWDDCD2025072900121</v>
      </c>
      <c r="E5308" s="121" t="str">
        <f>VLOOKUP(F5308,辅助信息!A:B,2,FALSE)</f>
        <v>螺纹钢</v>
      </c>
      <c r="F5308" s="121" t="s">
        <v>142</v>
      </c>
      <c r="G5308" s="122">
        <v>25</v>
      </c>
      <c r="H5308" s="135">
        <f>IF(SUMIFS('[1]2025年已发货'!$E:$E,'[1]2025年已发货'!$F:$F,C5308,'[1]2025年已发货'!$C:$C,F5308,'[1]2025年已发货'!$G:$G,I5308,'[1]2025年已发货'!$H:$H,J5308)=0,"未发货",SUMIFS('[1]2025年已发货'!$E:$E,'[1]2025年已发货'!$F:$F,C5308,'[1]2025年已发货'!$C:$C,F5308,'[1]2025年已发货'!$G:$G,I5308,'[1]2025年已发货'!$H:$H,J5308))</f>
        <v>25</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7" t="s">
        <v>187</v>
      </c>
      <c r="C5309" s="71">
        <v>45967</v>
      </c>
      <c r="D5309" s="121" t="str">
        <f>VLOOKUP(B5309,辅助信息!E:K,7,FALSE)</f>
        <v>JWDDCD2025072900121</v>
      </c>
      <c r="E5309" s="121" t="str">
        <f>VLOOKUP(F5309,辅助信息!A:B,2,FALSE)</f>
        <v>螺纹钢</v>
      </c>
      <c r="F5309" s="121" t="s">
        <v>182</v>
      </c>
      <c r="G5309" s="122">
        <v>3</v>
      </c>
      <c r="H5309" s="135">
        <f>IF(SUMIFS('[1]2025年已发货'!$E:$E,'[1]2025年已发货'!$F:$F,C5309,'[1]2025年已发货'!$C:$C,F5309,'[1]2025年已发货'!$G:$G,I5309,'[1]2025年已发货'!$H:$H,J5309)=0,"未发货",SUMIFS('[1]2025年已发货'!$E:$E,'[1]2025年已发货'!$F:$F,C5309,'[1]2025年已发货'!$C:$C,F5309,'[1]2025年已发货'!$G:$G,I5309,'[1]2025年已发货'!$H:$H,J5309))</f>
        <v>3</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6" t="s">
        <v>160</v>
      </c>
      <c r="C5310" s="71">
        <v>45967</v>
      </c>
      <c r="D5310" s="40" t="str">
        <f>VLOOKUP(B5310,辅助信息!E:K,7,FALSE)</f>
        <v>JWDDCD2025071500024</v>
      </c>
      <c r="E5310" s="40" t="str">
        <f>VLOOKUP(F5310,辅助信息!A:B,2,FALSE)</f>
        <v>盘螺</v>
      </c>
      <c r="F5310" s="40" t="s">
        <v>40</v>
      </c>
      <c r="G5310" s="36">
        <v>5</v>
      </c>
      <c r="H5310" s="135"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6" t="s">
        <v>160</v>
      </c>
      <c r="C5311" s="71">
        <v>45967</v>
      </c>
      <c r="D5311" s="40" t="str">
        <f>VLOOKUP(B5311,辅助信息!E:K,7,FALSE)</f>
        <v>JWDDCD2025071500024</v>
      </c>
      <c r="E5311" s="40" t="str">
        <f>VLOOKUP(F5311,辅助信息!A:B,2,FALSE)</f>
        <v>盘螺</v>
      </c>
      <c r="F5311" s="40" t="s">
        <v>41</v>
      </c>
      <c r="G5311" s="36">
        <v>5</v>
      </c>
      <c r="H5311" s="135"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6" t="s">
        <v>160</v>
      </c>
      <c r="C5312" s="71">
        <v>45967</v>
      </c>
      <c r="D5312" s="40" t="str">
        <f>VLOOKUP(B5312,辅助信息!E:K,7,FALSE)</f>
        <v>JWDDCD2025071500024</v>
      </c>
      <c r="E5312" s="40" t="str">
        <f>VLOOKUP(F5312,辅助信息!A:B,2,FALSE)</f>
        <v>盘螺</v>
      </c>
      <c r="F5312" s="40" t="s">
        <v>26</v>
      </c>
      <c r="G5312" s="36">
        <v>5</v>
      </c>
      <c r="H5312" s="135"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6" t="s">
        <v>160</v>
      </c>
      <c r="C5313" s="71">
        <v>45967</v>
      </c>
      <c r="D5313" s="40" t="str">
        <f>VLOOKUP(B5313,辅助信息!E:K,7,FALSE)</f>
        <v>JWDDCD2025071500024</v>
      </c>
      <c r="E5313" s="40" t="str">
        <f>VLOOKUP(F5313,辅助信息!A:B,2,FALSE)</f>
        <v>螺纹钢</v>
      </c>
      <c r="F5313" s="40" t="s">
        <v>32</v>
      </c>
      <c r="G5313" s="36">
        <v>9</v>
      </c>
      <c r="H5313" s="135"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6" t="s">
        <v>160</v>
      </c>
      <c r="C5314" s="71">
        <v>45967</v>
      </c>
      <c r="D5314" s="40" t="str">
        <f>VLOOKUP(B5314,辅助信息!E:K,7,FALSE)</f>
        <v>JWDDCD2025071500024</v>
      </c>
      <c r="E5314" s="40" t="str">
        <f>VLOOKUP(F5314,辅助信息!A:B,2,FALSE)</f>
        <v>螺纹钢</v>
      </c>
      <c r="F5314" s="40" t="s">
        <v>33</v>
      </c>
      <c r="G5314" s="36">
        <v>12</v>
      </c>
      <c r="H5314" s="135"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6" t="s">
        <v>231</v>
      </c>
      <c r="C5315" s="71">
        <v>45967</v>
      </c>
      <c r="D5315" s="40" t="str">
        <f>VLOOKUP(B5315,辅助信息!E:K,7,FALSE)</f>
        <v>JWDDCD2025102100481</v>
      </c>
      <c r="E5315" s="40" t="str">
        <f>VLOOKUP(F5315,辅助信息!A:B,2,FALSE)</f>
        <v>盘螺</v>
      </c>
      <c r="F5315" s="40" t="s">
        <v>40</v>
      </c>
      <c r="G5315" s="36">
        <v>12</v>
      </c>
      <c r="H5315" s="135">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6" t="s">
        <v>231</v>
      </c>
      <c r="C5316" s="71">
        <v>45967</v>
      </c>
      <c r="D5316" s="40" t="str">
        <f>VLOOKUP(B5316,辅助信息!E:K,7,FALSE)</f>
        <v>JWDDCD2025102100481</v>
      </c>
      <c r="E5316" s="40" t="str">
        <f>VLOOKUP(F5316,辅助信息!A:B,2,FALSE)</f>
        <v>盘螺</v>
      </c>
      <c r="F5316" s="40" t="s">
        <v>41</v>
      </c>
      <c r="G5316" s="36">
        <v>8</v>
      </c>
      <c r="H5316" s="135">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6" t="s">
        <v>231</v>
      </c>
      <c r="C5317" s="71">
        <v>45967</v>
      </c>
      <c r="D5317" s="40" t="str">
        <f>VLOOKUP(B5317,辅助信息!E:K,7,FALSE)</f>
        <v>JWDDCD2025102100481</v>
      </c>
      <c r="E5317" s="40" t="str">
        <f>VLOOKUP(F5317,辅助信息!A:B,2,FALSE)</f>
        <v>螺纹钢</v>
      </c>
      <c r="F5317" s="40" t="s">
        <v>28</v>
      </c>
      <c r="G5317" s="36">
        <v>5</v>
      </c>
      <c r="H5317" s="135">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6" t="s">
        <v>231</v>
      </c>
      <c r="C5318" s="71">
        <v>45967</v>
      </c>
      <c r="D5318" s="40" t="str">
        <f>VLOOKUP(B5318,辅助信息!E:K,7,FALSE)</f>
        <v>JWDDCD2025102100481</v>
      </c>
      <c r="E5318" s="40" t="str">
        <f>VLOOKUP(F5318,辅助信息!A:B,2,FALSE)</f>
        <v>螺纹钢</v>
      </c>
      <c r="F5318" s="40" t="s">
        <v>18</v>
      </c>
      <c r="G5318" s="36">
        <v>10</v>
      </c>
      <c r="H5318" s="135">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6" t="s">
        <v>228</v>
      </c>
      <c r="C5319" s="71">
        <v>45967</v>
      </c>
      <c r="D5319" s="40" t="str">
        <f>VLOOKUP(B5319,辅助信息!E:K,7,FALSE)</f>
        <v>JWDDCD2025092400190</v>
      </c>
      <c r="E5319" s="40" t="str">
        <f>VLOOKUP(F5319,辅助信息!A:B,2,FALSE)</f>
        <v>螺纹钢</v>
      </c>
      <c r="F5319" s="40" t="s">
        <v>27</v>
      </c>
      <c r="G5319" s="36">
        <v>10</v>
      </c>
      <c r="H5319" s="135"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6" t="s">
        <v>228</v>
      </c>
      <c r="C5320" s="71">
        <v>45967</v>
      </c>
      <c r="D5320" s="40" t="str">
        <f>VLOOKUP(B5320,辅助信息!E:K,7,FALSE)</f>
        <v>JWDDCD2025092400190</v>
      </c>
      <c r="E5320" s="40" t="str">
        <f>VLOOKUP(F5320,辅助信息!A:B,2,FALSE)</f>
        <v>螺纹钢</v>
      </c>
      <c r="F5320" s="40" t="s">
        <v>19</v>
      </c>
      <c r="G5320" s="36">
        <v>10</v>
      </c>
      <c r="H5320" s="135"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6" t="s">
        <v>228</v>
      </c>
      <c r="C5321" s="71">
        <v>45967</v>
      </c>
      <c r="D5321" s="40" t="str">
        <f>VLOOKUP(B5321,辅助信息!E:K,7,FALSE)</f>
        <v>JWDDCD2025092400190</v>
      </c>
      <c r="E5321" s="40" t="str">
        <f>VLOOKUP(F5321,辅助信息!A:B,2,FALSE)</f>
        <v>螺纹钢</v>
      </c>
      <c r="F5321" s="40" t="s">
        <v>32</v>
      </c>
      <c r="G5321" s="36">
        <v>15</v>
      </c>
      <c r="H5321" s="135"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6" t="s">
        <v>228</v>
      </c>
      <c r="C5322" s="71">
        <v>45967</v>
      </c>
      <c r="D5322" s="40" t="str">
        <f>VLOOKUP(B5322,辅助信息!E:K,7,FALSE)</f>
        <v>JWDDCD2025092400190</v>
      </c>
      <c r="E5322" s="40" t="str">
        <f>VLOOKUP(F5322,辅助信息!A:B,2,FALSE)</f>
        <v>螺纹钢</v>
      </c>
      <c r="F5322" s="40" t="s">
        <v>30</v>
      </c>
      <c r="G5322" s="36">
        <v>27.5</v>
      </c>
      <c r="H5322" s="135"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6" t="s">
        <v>228</v>
      </c>
      <c r="C5323" s="71">
        <v>45967</v>
      </c>
      <c r="D5323" s="40" t="str">
        <f>VLOOKUP(B5323,辅助信息!E:K,7,FALSE)</f>
        <v>JWDDCD2025092400190</v>
      </c>
      <c r="E5323" s="40" t="str">
        <f>VLOOKUP(F5323,辅助信息!A:B,2,FALSE)</f>
        <v>螺纹钢</v>
      </c>
      <c r="F5323" s="40" t="s">
        <v>28</v>
      </c>
      <c r="G5323" s="36">
        <v>7.5</v>
      </c>
      <c r="H5323" s="135"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6" t="s">
        <v>215</v>
      </c>
      <c r="C5324" s="71">
        <v>45967</v>
      </c>
      <c r="D5324" s="40" t="str">
        <f>VLOOKUP(B5324,辅助信息!E:K,7,FALSE)</f>
        <v>JWDDCD2025102100486</v>
      </c>
      <c r="E5324" s="40" t="str">
        <f>VLOOKUP(F5324,辅助信息!A:B,2,FALSE)</f>
        <v>盘螺</v>
      </c>
      <c r="F5324" s="40" t="s">
        <v>49</v>
      </c>
      <c r="G5324" s="36">
        <v>2</v>
      </c>
      <c r="H5324" s="135">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6" t="s">
        <v>215</v>
      </c>
      <c r="C5325" s="71">
        <v>45967</v>
      </c>
      <c r="D5325" s="40" t="str">
        <f>VLOOKUP(B5325,辅助信息!E:K,7,FALSE)</f>
        <v>JWDDCD2025102100486</v>
      </c>
      <c r="E5325" s="40" t="str">
        <f>VLOOKUP(F5325,辅助信息!A:B,2,FALSE)</f>
        <v>盘螺</v>
      </c>
      <c r="F5325" s="40" t="s">
        <v>40</v>
      </c>
      <c r="G5325" s="36">
        <v>20</v>
      </c>
      <c r="H5325" s="135">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6" t="s">
        <v>215</v>
      </c>
      <c r="C5326" s="71">
        <v>45967</v>
      </c>
      <c r="D5326" s="40" t="str">
        <f>VLOOKUP(B5326,辅助信息!E:K,7,FALSE)</f>
        <v>JWDDCD2025102100486</v>
      </c>
      <c r="E5326" s="40" t="str">
        <f>VLOOKUP(F5326,辅助信息!A:B,2,FALSE)</f>
        <v>盘螺</v>
      </c>
      <c r="F5326" s="40" t="s">
        <v>41</v>
      </c>
      <c r="G5326" s="36">
        <v>12</v>
      </c>
      <c r="H5326" s="135">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6" t="s">
        <v>215</v>
      </c>
      <c r="C5327" s="71">
        <v>45967</v>
      </c>
      <c r="D5327" s="40" t="str">
        <f>VLOOKUP(B5327,辅助信息!E:K,7,FALSE)</f>
        <v>JWDDCD2025102100486</v>
      </c>
      <c r="E5327" s="40" t="str">
        <f>VLOOKUP(F5327,辅助信息!A:B,2,FALSE)</f>
        <v>盘螺</v>
      </c>
      <c r="F5327" s="40" t="s">
        <v>26</v>
      </c>
      <c r="G5327" s="36">
        <v>8</v>
      </c>
      <c r="H5327" s="135"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6" t="s">
        <v>215</v>
      </c>
      <c r="C5328" s="71">
        <v>45967</v>
      </c>
      <c r="D5328" s="40" t="str">
        <f>VLOOKUP(B5328,辅助信息!E:K,7,FALSE)</f>
        <v>JWDDCD2025102100486</v>
      </c>
      <c r="E5328" s="40" t="str">
        <f>VLOOKUP(F5328,辅助信息!A:B,2,FALSE)</f>
        <v>螺纹钢</v>
      </c>
      <c r="F5328" s="40" t="s">
        <v>27</v>
      </c>
      <c r="G5328" s="36">
        <v>6</v>
      </c>
      <c r="H5328" s="135"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6" t="s">
        <v>215</v>
      </c>
      <c r="C5329" s="71">
        <v>45967</v>
      </c>
      <c r="D5329" s="40" t="str">
        <f>VLOOKUP(B5329,辅助信息!E:K,7,FALSE)</f>
        <v>JWDDCD2025102100486</v>
      </c>
      <c r="E5329" s="40" t="str">
        <f>VLOOKUP(F5329,辅助信息!A:B,2,FALSE)</f>
        <v>螺纹钢</v>
      </c>
      <c r="F5329" s="40" t="s">
        <v>32</v>
      </c>
      <c r="G5329" s="36">
        <v>2.5</v>
      </c>
      <c r="H5329" s="135"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6" t="s">
        <v>215</v>
      </c>
      <c r="C5330" s="71">
        <v>45967</v>
      </c>
      <c r="D5330" s="40" t="str">
        <f>VLOOKUP(B5330,辅助信息!E:K,7,FALSE)</f>
        <v>JWDDCD2025102100486</v>
      </c>
      <c r="E5330" s="40" t="str">
        <f>VLOOKUP(F5330,辅助信息!A:B,2,FALSE)</f>
        <v>螺纹钢</v>
      </c>
      <c r="F5330" s="40" t="s">
        <v>30</v>
      </c>
      <c r="G5330" s="36">
        <v>2.5</v>
      </c>
      <c r="H5330" s="135"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6" t="s">
        <v>215</v>
      </c>
      <c r="C5331" s="71">
        <v>45967</v>
      </c>
      <c r="D5331" s="40" t="str">
        <f>VLOOKUP(B5331,辅助信息!E:K,7,FALSE)</f>
        <v>JWDDCD2025102100486</v>
      </c>
      <c r="E5331" s="40" t="str">
        <f>VLOOKUP(F5331,辅助信息!A:B,2,FALSE)</f>
        <v>螺纹钢</v>
      </c>
      <c r="F5331" s="40" t="s">
        <v>33</v>
      </c>
      <c r="G5331" s="36">
        <v>2.5</v>
      </c>
      <c r="H5331" s="135"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6" t="s">
        <v>215</v>
      </c>
      <c r="C5332" s="71">
        <v>45967</v>
      </c>
      <c r="D5332" s="40" t="str">
        <f>VLOOKUP(B5332,辅助信息!E:K,7,FALSE)</f>
        <v>JWDDCD2025102100486</v>
      </c>
      <c r="E5332" s="40" t="str">
        <f>VLOOKUP(F5332,辅助信息!A:B,2,FALSE)</f>
        <v>螺纹钢</v>
      </c>
      <c r="F5332" s="40" t="s">
        <v>28</v>
      </c>
      <c r="G5332" s="36">
        <v>2.5</v>
      </c>
      <c r="H5332" s="135"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6" t="s">
        <v>215</v>
      </c>
      <c r="C5333" s="71">
        <v>45967</v>
      </c>
      <c r="D5333" s="40" t="str">
        <f>VLOOKUP(B5333,辅助信息!E:K,7,FALSE)</f>
        <v>JWDDCD2025102100486</v>
      </c>
      <c r="E5333" s="40" t="str">
        <f>VLOOKUP(F5333,辅助信息!A:B,2,FALSE)</f>
        <v>螺纹钢</v>
      </c>
      <c r="F5333" s="40" t="s">
        <v>58</v>
      </c>
      <c r="G5333" s="36">
        <v>10</v>
      </c>
      <c r="H5333" s="135"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6" t="s">
        <v>215</v>
      </c>
      <c r="C5334" s="71">
        <v>45967</v>
      </c>
      <c r="D5334" s="40" t="str">
        <f>VLOOKUP(B5334,辅助信息!E:K,7,FALSE)</f>
        <v>JWDDCD2025102100486</v>
      </c>
      <c r="E5334" s="40" t="str">
        <f>VLOOKUP(F5334,辅助信息!A:B,2,FALSE)</f>
        <v>螺纹钢</v>
      </c>
      <c r="F5334" s="40" t="s">
        <v>46</v>
      </c>
      <c r="G5334" s="36">
        <v>10</v>
      </c>
      <c r="H5334" s="135"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6" t="s">
        <v>215</v>
      </c>
      <c r="C5335" s="71">
        <v>45967</v>
      </c>
      <c r="D5335" s="40" t="str">
        <f>VLOOKUP(B5335,辅助信息!E:K,7,FALSE)</f>
        <v>JWDDCD2025102100486</v>
      </c>
      <c r="E5335" s="40" t="str">
        <f>VLOOKUP(F5335,辅助信息!A:B,2,FALSE)</f>
        <v>螺纹钢</v>
      </c>
      <c r="F5335" s="40" t="s">
        <v>22</v>
      </c>
      <c r="G5335" s="36">
        <v>32</v>
      </c>
      <c r="H5335" s="135"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spans="2:18">
      <c r="B5336" s="137" t="s">
        <v>229</v>
      </c>
      <c r="C5336" s="71">
        <v>45968</v>
      </c>
      <c r="D5336" s="121" t="str">
        <f>VLOOKUP(B5336,辅助信息!E:K,7,FALSE)</f>
        <v>JWDDCD2025092400212</v>
      </c>
      <c r="E5336" s="121" t="str">
        <f>VLOOKUP(F5336,辅助信息!A:B,2,FALSE)</f>
        <v>高线</v>
      </c>
      <c r="F5336" s="121" t="s">
        <v>57</v>
      </c>
      <c r="G5336" s="122">
        <v>2</v>
      </c>
      <c r="H5336" s="135"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57" t="str">
        <f>VLOOKUP(B5336,辅助信息!E:I,3,FALSE)</f>
        <v>(五冶钢构龙泉东洪片区85亩住宅、商业及配套工程项目三标段)成都市龙泉驿外东洪路地铁2号线惠王陵地铁C口</v>
      </c>
      <c r="J5336" s="121" t="str">
        <f>VLOOKUP(B5336,辅助信息!E:I,4,FALSE)</f>
        <v>王军宝</v>
      </c>
      <c r="K5336" s="121">
        <f>VLOOKUP(J5336,辅助信息!H:I,2,FALSE)</f>
        <v>13889142392</v>
      </c>
      <c r="L5336" s="123">
        <f>VLOOKUP(B5336,辅助信息!E:J,6,FALSE)</f>
        <v>0</v>
      </c>
      <c r="M5336" s="92"/>
      <c r="O5336" s="63" t="str">
        <f ca="1" t="shared" si="250"/>
        <v/>
      </c>
      <c r="P5336" s="63" t="str">
        <f ca="1" t="shared" si="251"/>
        <v/>
      </c>
      <c r="Q5336" s="29" t="str">
        <f>VLOOKUP(B5336,辅助信息!E:M,9,FALSE)</f>
        <v>ZTWM-CDGS-XS-2025-0156-五冶钢构-2025年九月第一批次钢筋采购合同(三圣乡项目)-中铁物贸成都公司</v>
      </c>
      <c r="R5336" s="29" t="str">
        <f>_xlfn._xlws.FILTER(辅助信息!D:D,辅助信息!E:E=B5336)</f>
        <v>五冶钢构龙泉东洪片区(70亩、85亩)住宅、商业及配套工程项目</v>
      </c>
    </row>
    <row r="5337" spans="2:18">
      <c r="B5337" s="137" t="s">
        <v>229</v>
      </c>
      <c r="C5337" s="71">
        <v>45968</v>
      </c>
      <c r="D5337" s="121" t="str">
        <f>VLOOKUP(B5337,辅助信息!E:K,7,FALSE)</f>
        <v>JWDDCD2025092400212</v>
      </c>
      <c r="E5337" s="121" t="str">
        <f>VLOOKUP(F5337,辅助信息!A:B,2,FALSE)</f>
        <v>高线</v>
      </c>
      <c r="F5337" s="121" t="s">
        <v>53</v>
      </c>
      <c r="G5337" s="122">
        <v>2</v>
      </c>
      <c r="H5337" s="135" t="str">
        <f>IF(SUMIFS('[1]2025年已发货'!$E:$E,'[1]2025年已发货'!$F:$F,C5337,'[1]2025年已发货'!$C:$C,F5337,'[1]2025年已发货'!$G:$G,I5337,'[1]2025年已发货'!$H:$H,J5337)=0,"未发货",SUMIFS('[1]2025年已发货'!$E:$E,'[1]2025年已发货'!$F:$F,C5337,'[1]2025年已发货'!$C:$C,F5337,'[1]2025年已发货'!$G:$G,I5337,'[1]2025年已发货'!$H:$H,J5337))</f>
        <v>未发货</v>
      </c>
      <c r="I5337" s="157" t="str">
        <f>VLOOKUP(B5337,辅助信息!E:I,3,FALSE)</f>
        <v>(五冶钢构龙泉东洪片区85亩住宅、商业及配套工程项目三标段)成都市龙泉驿外东洪路地铁2号线惠王陵地铁C口</v>
      </c>
      <c r="J5337" s="121" t="str">
        <f>VLOOKUP(B5337,辅助信息!E:I,4,FALSE)</f>
        <v>王军宝</v>
      </c>
      <c r="K5337" s="121">
        <f>VLOOKUP(J5337,辅助信息!H:I,2,FALSE)</f>
        <v>13889142392</v>
      </c>
      <c r="L5337" s="123">
        <f>VLOOKUP(B5337,辅助信息!E:J,6,FALSE)</f>
        <v>0</v>
      </c>
      <c r="M5337" s="92"/>
      <c r="O5337" s="63" t="str">
        <f ca="1" t="shared" si="250"/>
        <v/>
      </c>
      <c r="P5337" s="63" t="str">
        <f ca="1" t="shared" si="251"/>
        <v/>
      </c>
      <c r="Q5337" s="29" t="str">
        <f>VLOOKUP(B5337,辅助信息!E:M,9,FALSE)</f>
        <v>ZTWM-CDGS-XS-2025-0156-五冶钢构-2025年九月第一批次钢筋采购合同(三圣乡项目)-中铁物贸成都公司</v>
      </c>
      <c r="R5337" s="29" t="str">
        <f>_xlfn._xlws.FILTER(辅助信息!D:D,辅助信息!E:E=B5337)</f>
        <v>五冶钢构龙泉东洪片区(70亩、85亩)住宅、商业及配套工程项目</v>
      </c>
    </row>
    <row r="5338" spans="2:18">
      <c r="B5338" s="137" t="s">
        <v>229</v>
      </c>
      <c r="C5338" s="71">
        <v>45968</v>
      </c>
      <c r="D5338" s="121" t="str">
        <f>VLOOKUP(B5338,辅助信息!E:K,7,FALSE)</f>
        <v>JWDDCD2025092400212</v>
      </c>
      <c r="E5338" s="121" t="str">
        <f>VLOOKUP(F5338,辅助信息!A:B,2,FALSE)</f>
        <v>螺纹钢</v>
      </c>
      <c r="F5338" s="121" t="s">
        <v>27</v>
      </c>
      <c r="G5338" s="122">
        <v>52</v>
      </c>
      <c r="H5338" s="135" t="str">
        <f>IF(SUMIFS('[1]2025年已发货'!$E:$E,'[1]2025年已发货'!$F:$F,C5338,'[1]2025年已发货'!$C:$C,F5338,'[1]2025年已发货'!$G:$G,I5338,'[1]2025年已发货'!$H:$H,J5338)=0,"未发货",SUMIFS('[1]2025年已发货'!$E:$E,'[1]2025年已发货'!$F:$F,C5338,'[1]2025年已发货'!$C:$C,F5338,'[1]2025年已发货'!$G:$G,I5338,'[1]2025年已发货'!$H:$H,J5338))</f>
        <v>未发货</v>
      </c>
      <c r="I5338" s="157" t="str">
        <f>VLOOKUP(B5338,辅助信息!E:I,3,FALSE)</f>
        <v>(五冶钢构龙泉东洪片区85亩住宅、商业及配套工程项目三标段)成都市龙泉驿外东洪路地铁2号线惠王陵地铁C口</v>
      </c>
      <c r="J5338" s="121" t="str">
        <f>VLOOKUP(B5338,辅助信息!E:I,4,FALSE)</f>
        <v>王军宝</v>
      </c>
      <c r="K5338" s="121">
        <f>VLOOKUP(J5338,辅助信息!H:I,2,FALSE)</f>
        <v>13889142392</v>
      </c>
      <c r="L5338" s="123">
        <f>VLOOKUP(B5338,辅助信息!E:J,6,FALSE)</f>
        <v>0</v>
      </c>
      <c r="M5338" s="92"/>
      <c r="O5338" s="63" t="str">
        <f ca="1" t="shared" si="250"/>
        <v/>
      </c>
      <c r="P5338" s="63" t="str">
        <f ca="1" t="shared" si="251"/>
        <v/>
      </c>
      <c r="Q5338" s="29" t="str">
        <f>VLOOKUP(B5338,辅助信息!E:M,9,FALSE)</f>
        <v>ZTWM-CDGS-XS-2025-0156-五冶钢构-2025年九月第一批次钢筋采购合同(三圣乡项目)-中铁物贸成都公司</v>
      </c>
      <c r="R5338" s="29" t="str">
        <f>_xlfn._xlws.FILTER(辅助信息!D:D,辅助信息!E:E=B5338)</f>
        <v>五冶钢构龙泉东洪片区(70亩、85亩)住宅、商业及配套工程项目</v>
      </c>
    </row>
    <row r="5339" spans="2:18">
      <c r="B5339" s="137" t="s">
        <v>229</v>
      </c>
      <c r="C5339" s="71">
        <v>45968</v>
      </c>
      <c r="D5339" s="121" t="str">
        <f>VLOOKUP(B5339,辅助信息!E:K,7,FALSE)</f>
        <v>JWDDCD2025092400212</v>
      </c>
      <c r="E5339" s="121" t="str">
        <f>VLOOKUP(F5339,辅助信息!A:B,2,FALSE)</f>
        <v>螺纹钢</v>
      </c>
      <c r="F5339" s="121" t="s">
        <v>19</v>
      </c>
      <c r="G5339" s="122">
        <v>35</v>
      </c>
      <c r="H5339" s="135" t="str">
        <f>IF(SUMIFS('[1]2025年已发货'!$E:$E,'[1]2025年已发货'!$F:$F,C5339,'[1]2025年已发货'!$C:$C,F5339,'[1]2025年已发货'!$G:$G,I5339,'[1]2025年已发货'!$H:$H,J5339)=0,"未发货",SUMIFS('[1]2025年已发货'!$E:$E,'[1]2025年已发货'!$F:$F,C5339,'[1]2025年已发货'!$C:$C,F5339,'[1]2025年已发货'!$G:$G,I5339,'[1]2025年已发货'!$H:$H,J5339))</f>
        <v>未发货</v>
      </c>
      <c r="I5339" s="157" t="str">
        <f>VLOOKUP(B5339,辅助信息!E:I,3,FALSE)</f>
        <v>(五冶钢构龙泉东洪片区85亩住宅、商业及配套工程项目三标段)成都市龙泉驿外东洪路地铁2号线惠王陵地铁C口</v>
      </c>
      <c r="J5339" s="121" t="str">
        <f>VLOOKUP(B5339,辅助信息!E:I,4,FALSE)</f>
        <v>王军宝</v>
      </c>
      <c r="K5339" s="121">
        <f>VLOOKUP(J5339,辅助信息!H:I,2,FALSE)</f>
        <v>13889142392</v>
      </c>
      <c r="L5339" s="123">
        <f>VLOOKUP(B5339,辅助信息!E:J,6,FALSE)</f>
        <v>0</v>
      </c>
      <c r="M5339" s="92"/>
      <c r="O5339" s="63" t="str">
        <f ca="1" t="shared" si="250"/>
        <v/>
      </c>
      <c r="P5339" s="63" t="str">
        <f ca="1" t="shared" si="251"/>
        <v/>
      </c>
      <c r="Q5339" s="29" t="str">
        <f>VLOOKUP(B5339,辅助信息!E:M,9,FALSE)</f>
        <v>ZTWM-CDGS-XS-2025-0156-五冶钢构-2025年九月第一批次钢筋采购合同(三圣乡项目)-中铁物贸成都公司</v>
      </c>
      <c r="R5339" s="29" t="str">
        <f>_xlfn._xlws.FILTER(辅助信息!D:D,辅助信息!E:E=B5339)</f>
        <v>五冶钢构龙泉东洪片区(70亩、85亩)住宅、商业及配套工程项目</v>
      </c>
    </row>
    <row r="5340" spans="2:18">
      <c r="B5340" s="137" t="s">
        <v>229</v>
      </c>
      <c r="C5340" s="71">
        <v>45968</v>
      </c>
      <c r="D5340" s="121" t="str">
        <f>VLOOKUP(B5340,辅助信息!E:K,7,FALSE)</f>
        <v>JWDDCD2025092400212</v>
      </c>
      <c r="E5340" s="121" t="str">
        <f>VLOOKUP(F5340,辅助信息!A:B,2,FALSE)</f>
        <v>螺纹钢</v>
      </c>
      <c r="F5340" s="121" t="s">
        <v>32</v>
      </c>
      <c r="G5340" s="122">
        <v>10</v>
      </c>
      <c r="H5340" s="135" t="str">
        <f>IF(SUMIFS('[1]2025年已发货'!$E:$E,'[1]2025年已发货'!$F:$F,C5340,'[1]2025年已发货'!$C:$C,F5340,'[1]2025年已发货'!$G:$G,I5340,'[1]2025年已发货'!$H:$H,J5340)=0,"未发货",SUMIFS('[1]2025年已发货'!$E:$E,'[1]2025年已发货'!$F:$F,C5340,'[1]2025年已发货'!$C:$C,F5340,'[1]2025年已发货'!$G:$G,I5340,'[1]2025年已发货'!$H:$H,J5340))</f>
        <v>未发货</v>
      </c>
      <c r="I5340" s="157" t="str">
        <f>VLOOKUP(B5340,辅助信息!E:I,3,FALSE)</f>
        <v>(五冶钢构龙泉东洪片区85亩住宅、商业及配套工程项目三标段)成都市龙泉驿外东洪路地铁2号线惠王陵地铁C口</v>
      </c>
      <c r="J5340" s="121" t="str">
        <f>VLOOKUP(B5340,辅助信息!E:I,4,FALSE)</f>
        <v>王军宝</v>
      </c>
      <c r="K5340" s="121">
        <f>VLOOKUP(J5340,辅助信息!H:I,2,FALSE)</f>
        <v>13889142392</v>
      </c>
      <c r="L5340" s="123">
        <f>VLOOKUP(B5340,辅助信息!E:J,6,FALSE)</f>
        <v>0</v>
      </c>
      <c r="M5340" s="92"/>
      <c r="O5340" s="63" t="str">
        <f ca="1" t="shared" si="250"/>
        <v/>
      </c>
      <c r="P5340" s="63" t="str">
        <f ca="1" t="shared" si="251"/>
        <v/>
      </c>
      <c r="Q5340" s="29" t="str">
        <f>VLOOKUP(B5340,辅助信息!E:M,9,FALSE)</f>
        <v>ZTWM-CDGS-XS-2025-0156-五冶钢构-2025年九月第一批次钢筋采购合同(三圣乡项目)-中铁物贸成都公司</v>
      </c>
      <c r="R5340" s="29" t="str">
        <f>_xlfn._xlws.FILTER(辅助信息!D:D,辅助信息!E:E=B5340)</f>
        <v>五冶钢构龙泉东洪片区(70亩、85亩)住宅、商业及配套工程项目</v>
      </c>
    </row>
    <row r="5341" spans="2:18">
      <c r="B5341" s="137" t="s">
        <v>229</v>
      </c>
      <c r="C5341" s="71">
        <v>45968</v>
      </c>
      <c r="D5341" s="121" t="str">
        <f>VLOOKUP(B5341,辅助信息!E:K,7,FALSE)</f>
        <v>JWDDCD2025092400212</v>
      </c>
      <c r="E5341" s="121" t="str">
        <f>VLOOKUP(F5341,辅助信息!A:B,2,FALSE)</f>
        <v>螺纹钢</v>
      </c>
      <c r="F5341" s="121" t="s">
        <v>30</v>
      </c>
      <c r="G5341" s="122">
        <v>11</v>
      </c>
      <c r="H5341" s="135" t="str">
        <f>IF(SUMIFS('[1]2025年已发货'!$E:$E,'[1]2025年已发货'!$F:$F,C5341,'[1]2025年已发货'!$C:$C,F5341,'[1]2025年已发货'!$G:$G,I5341,'[1]2025年已发货'!$H:$H,J5341)=0,"未发货",SUMIFS('[1]2025年已发货'!$E:$E,'[1]2025年已发货'!$F:$F,C5341,'[1]2025年已发货'!$C:$C,F5341,'[1]2025年已发货'!$G:$G,I5341,'[1]2025年已发货'!$H:$H,J5341))</f>
        <v>未发货</v>
      </c>
      <c r="I5341" s="157" t="str">
        <f>VLOOKUP(B5341,辅助信息!E:I,3,FALSE)</f>
        <v>(五冶钢构龙泉东洪片区85亩住宅、商业及配套工程项目三标段)成都市龙泉驿外东洪路地铁2号线惠王陵地铁C口</v>
      </c>
      <c r="J5341" s="121" t="str">
        <f>VLOOKUP(B5341,辅助信息!E:I,4,FALSE)</f>
        <v>王军宝</v>
      </c>
      <c r="K5341" s="121">
        <f>VLOOKUP(J5341,辅助信息!H:I,2,FALSE)</f>
        <v>13889142392</v>
      </c>
      <c r="L5341" s="123">
        <f>VLOOKUP(B5341,辅助信息!E:J,6,FALSE)</f>
        <v>0</v>
      </c>
      <c r="M5341" s="92"/>
      <c r="O5341" s="63" t="str">
        <f ca="1" t="shared" si="250"/>
        <v/>
      </c>
      <c r="P5341" s="63" t="str">
        <f ca="1" t="shared" si="251"/>
        <v/>
      </c>
      <c r="Q5341" s="29" t="str">
        <f>VLOOKUP(B5341,辅助信息!E:M,9,FALSE)</f>
        <v>ZTWM-CDGS-XS-2025-0156-五冶钢构-2025年九月第一批次钢筋采购合同(三圣乡项目)-中铁物贸成都公司</v>
      </c>
      <c r="R5341" s="29" t="str">
        <f>_xlfn._xlws.FILTER(辅助信息!D:D,辅助信息!E:E=B5341)</f>
        <v>五冶钢构龙泉东洪片区(70亩、85亩)住宅、商业及配套工程项目</v>
      </c>
    </row>
    <row r="5342" spans="2:18">
      <c r="B5342" s="137" t="s">
        <v>229</v>
      </c>
      <c r="C5342" s="71">
        <v>45968</v>
      </c>
      <c r="D5342" s="121" t="str">
        <f>VLOOKUP(B5342,辅助信息!E:K,7,FALSE)</f>
        <v>JWDDCD2025092400212</v>
      </c>
      <c r="E5342" s="121" t="str">
        <f>VLOOKUP(F5342,辅助信息!A:B,2,FALSE)</f>
        <v>螺纹钢</v>
      </c>
      <c r="F5342" s="121" t="s">
        <v>33</v>
      </c>
      <c r="G5342" s="122">
        <v>8</v>
      </c>
      <c r="H5342" s="135" t="str">
        <f>IF(SUMIFS('[1]2025年已发货'!$E:$E,'[1]2025年已发货'!$F:$F,C5342,'[1]2025年已发货'!$C:$C,F5342,'[1]2025年已发货'!$G:$G,I5342,'[1]2025年已发货'!$H:$H,J5342)=0,"未发货",SUMIFS('[1]2025年已发货'!$E:$E,'[1]2025年已发货'!$F:$F,C5342,'[1]2025年已发货'!$C:$C,F5342,'[1]2025年已发货'!$G:$G,I5342,'[1]2025年已发货'!$H:$H,J5342))</f>
        <v>未发货</v>
      </c>
      <c r="I5342" s="157" t="str">
        <f>VLOOKUP(B5342,辅助信息!E:I,3,FALSE)</f>
        <v>(五冶钢构龙泉东洪片区85亩住宅、商业及配套工程项目三标段)成都市龙泉驿外东洪路地铁2号线惠王陵地铁C口</v>
      </c>
      <c r="J5342" s="121" t="str">
        <f>VLOOKUP(B5342,辅助信息!E:I,4,FALSE)</f>
        <v>王军宝</v>
      </c>
      <c r="K5342" s="121">
        <f>VLOOKUP(J5342,辅助信息!H:I,2,FALSE)</f>
        <v>13889142392</v>
      </c>
      <c r="L5342" s="123">
        <f>VLOOKUP(B5342,辅助信息!E:J,6,FALSE)</f>
        <v>0</v>
      </c>
      <c r="M5342" s="92"/>
      <c r="O5342" s="63" t="str">
        <f ca="1" t="shared" si="250"/>
        <v/>
      </c>
      <c r="P5342" s="63" t="str">
        <f ca="1" t="shared" si="251"/>
        <v/>
      </c>
      <c r="Q5342" s="29" t="str">
        <f>VLOOKUP(B5342,辅助信息!E:M,9,FALSE)</f>
        <v>ZTWM-CDGS-XS-2025-0156-五冶钢构-2025年九月第一批次钢筋采购合同(三圣乡项目)-中铁物贸成都公司</v>
      </c>
      <c r="R5342" s="29" t="str">
        <f>_xlfn._xlws.FILTER(辅助信息!D:D,辅助信息!E:E=B5342)</f>
        <v>五冶钢构龙泉东洪片区(70亩、85亩)住宅、商业及配套工程项目</v>
      </c>
    </row>
    <row r="5343" spans="2:18">
      <c r="B5343" s="137" t="s">
        <v>229</v>
      </c>
      <c r="C5343" s="71">
        <v>45968</v>
      </c>
      <c r="D5343" s="121" t="str">
        <f>VLOOKUP(B5343,辅助信息!E:K,7,FALSE)</f>
        <v>JWDDCD2025092400212</v>
      </c>
      <c r="E5343" s="121" t="str">
        <f>VLOOKUP(F5343,辅助信息!A:B,2,FALSE)</f>
        <v>螺纹钢</v>
      </c>
      <c r="F5343" s="121" t="s">
        <v>28</v>
      </c>
      <c r="G5343" s="122">
        <v>16</v>
      </c>
      <c r="H5343" s="135" t="str">
        <f>IF(SUMIFS('[1]2025年已发货'!$E:$E,'[1]2025年已发货'!$F:$F,C5343,'[1]2025年已发货'!$C:$C,F5343,'[1]2025年已发货'!$G:$G,I5343,'[1]2025年已发货'!$H:$H,J5343)=0,"未发货",SUMIFS('[1]2025年已发货'!$E:$E,'[1]2025年已发货'!$F:$F,C5343,'[1]2025年已发货'!$C:$C,F5343,'[1]2025年已发货'!$G:$G,I5343,'[1]2025年已发货'!$H:$H,J5343))</f>
        <v>未发货</v>
      </c>
      <c r="I5343" s="157" t="str">
        <f>VLOOKUP(B5343,辅助信息!E:I,3,FALSE)</f>
        <v>(五冶钢构龙泉东洪片区85亩住宅、商业及配套工程项目三标段)成都市龙泉驿外东洪路地铁2号线惠王陵地铁C口</v>
      </c>
      <c r="J5343" s="121" t="str">
        <f>VLOOKUP(B5343,辅助信息!E:I,4,FALSE)</f>
        <v>王军宝</v>
      </c>
      <c r="K5343" s="121">
        <f>VLOOKUP(J5343,辅助信息!H:I,2,FALSE)</f>
        <v>13889142392</v>
      </c>
      <c r="L5343" s="123">
        <f>VLOOKUP(B5343,辅助信息!E:J,6,FALSE)</f>
        <v>0</v>
      </c>
      <c r="M5343" s="92"/>
      <c r="O5343" s="63" t="str">
        <f ca="1" t="shared" si="250"/>
        <v/>
      </c>
      <c r="P5343" s="63" t="str">
        <f ca="1" t="shared" si="251"/>
        <v/>
      </c>
      <c r="Q5343" s="29" t="str">
        <f>VLOOKUP(B5343,辅助信息!E:M,9,FALSE)</f>
        <v>ZTWM-CDGS-XS-2025-0156-五冶钢构-2025年九月第一批次钢筋采购合同(三圣乡项目)-中铁物贸成都公司</v>
      </c>
      <c r="R5343" s="29" t="str">
        <f>_xlfn._xlws.FILTER(辅助信息!D:D,辅助信息!E:E=B5343)</f>
        <v>五冶钢构龙泉东洪片区(70亩、85亩)住宅、商业及配套工程项目</v>
      </c>
    </row>
    <row r="5344" spans="2:18">
      <c r="B5344" s="137" t="s">
        <v>229</v>
      </c>
      <c r="C5344" s="71">
        <v>45968</v>
      </c>
      <c r="D5344" s="121" t="str">
        <f>VLOOKUP(B5344,辅助信息!E:K,7,FALSE)</f>
        <v>JWDDCD2025092400212</v>
      </c>
      <c r="E5344" s="121" t="str">
        <f>VLOOKUP(F5344,辅助信息!A:B,2,FALSE)</f>
        <v>螺纹钢</v>
      </c>
      <c r="F5344" s="121" t="s">
        <v>18</v>
      </c>
      <c r="G5344" s="122">
        <v>10</v>
      </c>
      <c r="H5344" s="135" t="str">
        <f>IF(SUMIFS('[1]2025年已发货'!$E:$E,'[1]2025年已发货'!$F:$F,C5344,'[1]2025年已发货'!$C:$C,F5344,'[1]2025年已发货'!$G:$G,I5344,'[1]2025年已发货'!$H:$H,J5344)=0,"未发货",SUMIFS('[1]2025年已发货'!$E:$E,'[1]2025年已发货'!$F:$F,C5344,'[1]2025年已发货'!$C:$C,F5344,'[1]2025年已发货'!$G:$G,I5344,'[1]2025年已发货'!$H:$H,J5344))</f>
        <v>未发货</v>
      </c>
      <c r="I5344" s="157" t="str">
        <f>VLOOKUP(B5344,辅助信息!E:I,3,FALSE)</f>
        <v>(五冶钢构龙泉东洪片区85亩住宅、商业及配套工程项目三标段)成都市龙泉驿外东洪路地铁2号线惠王陵地铁C口</v>
      </c>
      <c r="J5344" s="121" t="str">
        <f>VLOOKUP(B5344,辅助信息!E:I,4,FALSE)</f>
        <v>王军宝</v>
      </c>
      <c r="K5344" s="121">
        <f>VLOOKUP(J5344,辅助信息!H:I,2,FALSE)</f>
        <v>13889142392</v>
      </c>
      <c r="L5344" s="123">
        <f>VLOOKUP(B5344,辅助信息!E:J,6,FALSE)</f>
        <v>0</v>
      </c>
      <c r="M5344" s="92"/>
      <c r="O5344" s="63" t="str">
        <f ca="1" t="shared" si="250"/>
        <v/>
      </c>
      <c r="P5344" s="63" t="str">
        <f ca="1" t="shared" si="251"/>
        <v/>
      </c>
      <c r="Q5344" s="29" t="str">
        <f>VLOOKUP(B5344,辅助信息!E:M,9,FALSE)</f>
        <v>ZTWM-CDGS-XS-2025-0156-五冶钢构-2025年九月第一批次钢筋采购合同(三圣乡项目)-中铁物贸成都公司</v>
      </c>
      <c r="R5344" s="29" t="str">
        <f>_xlfn._xlws.FILTER(辅助信息!D:D,辅助信息!E:E=B5344)</f>
        <v>五冶钢构龙泉东洪片区(70亩、85亩)住宅、商业及配套工程项目</v>
      </c>
    </row>
    <row r="5345" spans="2:18">
      <c r="B5345" s="137" t="s">
        <v>229</v>
      </c>
      <c r="C5345" s="71">
        <v>45968</v>
      </c>
      <c r="D5345" s="121" t="str">
        <f>VLOOKUP(B5345,辅助信息!E:K,7,FALSE)</f>
        <v>JWDDCD2025092400212</v>
      </c>
      <c r="E5345" s="121" t="str">
        <f>VLOOKUP(F5345,辅助信息!A:B,2,FALSE)</f>
        <v>螺纹钢</v>
      </c>
      <c r="F5345" s="121" t="s">
        <v>46</v>
      </c>
      <c r="G5345" s="122">
        <v>9</v>
      </c>
      <c r="H5345" s="135" t="str">
        <f>IF(SUMIFS('[1]2025年已发货'!$E:$E,'[1]2025年已发货'!$F:$F,C5345,'[1]2025年已发货'!$C:$C,F5345,'[1]2025年已发货'!$G:$G,I5345,'[1]2025年已发货'!$H:$H,J5345)=0,"未发货",SUMIFS('[1]2025年已发货'!$E:$E,'[1]2025年已发货'!$F:$F,C5345,'[1]2025年已发货'!$C:$C,F5345,'[1]2025年已发货'!$G:$G,I5345,'[1]2025年已发货'!$H:$H,J5345))</f>
        <v>未发货</v>
      </c>
      <c r="I5345" s="157" t="str">
        <f>VLOOKUP(B5345,辅助信息!E:I,3,FALSE)</f>
        <v>(五冶钢构龙泉东洪片区85亩住宅、商业及配套工程项目三标段)成都市龙泉驿外东洪路地铁2号线惠王陵地铁C口</v>
      </c>
      <c r="J5345" s="121" t="str">
        <f>VLOOKUP(B5345,辅助信息!E:I,4,FALSE)</f>
        <v>王军宝</v>
      </c>
      <c r="K5345" s="121">
        <f>VLOOKUP(J5345,辅助信息!H:I,2,FALSE)</f>
        <v>13889142392</v>
      </c>
      <c r="L5345" s="123">
        <f>VLOOKUP(B5345,辅助信息!E:J,6,FALSE)</f>
        <v>0</v>
      </c>
      <c r="M5345" s="92"/>
      <c r="O5345" s="63" t="str">
        <f ca="1" t="shared" si="250"/>
        <v/>
      </c>
      <c r="P5345" s="63" t="str">
        <f ca="1" t="shared" si="251"/>
        <v/>
      </c>
      <c r="Q5345" s="29" t="str">
        <f>VLOOKUP(B5345,辅助信息!E:M,9,FALSE)</f>
        <v>ZTWM-CDGS-XS-2025-0156-五冶钢构-2025年九月第一批次钢筋采购合同(三圣乡项目)-中铁物贸成都公司</v>
      </c>
      <c r="R5345" s="29" t="str">
        <f>_xlfn._xlws.FILTER(辅助信息!D:D,辅助信息!E:E=B5345)</f>
        <v>五冶钢构龙泉东洪片区(70亩、85亩)住宅、商业及配套工程项目</v>
      </c>
    </row>
    <row r="5346" spans="2:18">
      <c r="B5346" s="137" t="s">
        <v>229</v>
      </c>
      <c r="C5346" s="71">
        <v>45968</v>
      </c>
      <c r="D5346" s="121" t="str">
        <f>VLOOKUP(B5346,辅助信息!E:K,7,FALSE)</f>
        <v>JWDDCD2025092400212</v>
      </c>
      <c r="E5346" s="121" t="str">
        <f>VLOOKUP(F5346,辅助信息!A:B,2,FALSE)</f>
        <v>盘螺</v>
      </c>
      <c r="F5346" s="121" t="s">
        <v>41</v>
      </c>
      <c r="G5346" s="122">
        <v>35</v>
      </c>
      <c r="H5346" s="135" t="str">
        <f>IF(SUMIFS('[1]2025年已发货'!$E:$E,'[1]2025年已发货'!$F:$F,C5346,'[1]2025年已发货'!$C:$C,F5346,'[1]2025年已发货'!$G:$G,I5346,'[1]2025年已发货'!$H:$H,J5346)=0,"未发货",SUMIFS('[1]2025年已发货'!$E:$E,'[1]2025年已发货'!$F:$F,C5346,'[1]2025年已发货'!$C:$C,F5346,'[1]2025年已发货'!$G:$G,I5346,'[1]2025年已发货'!$H:$H,J5346))</f>
        <v>未发货</v>
      </c>
      <c r="I5346" s="157" t="str">
        <f>VLOOKUP(B5346,辅助信息!E:I,3,FALSE)</f>
        <v>(五冶钢构龙泉东洪片区85亩住宅、商业及配套工程项目三标段)成都市龙泉驿外东洪路地铁2号线惠王陵地铁C口</v>
      </c>
      <c r="J5346" s="121" t="str">
        <f>VLOOKUP(B5346,辅助信息!E:I,4,FALSE)</f>
        <v>王军宝</v>
      </c>
      <c r="K5346" s="121">
        <f>VLOOKUP(J5346,辅助信息!H:I,2,FALSE)</f>
        <v>13889142392</v>
      </c>
      <c r="L5346" s="123">
        <f>VLOOKUP(B5346,辅助信息!E:J,6,FALSE)</f>
        <v>0</v>
      </c>
      <c r="M5346" s="92"/>
      <c r="O5346" s="63" t="str">
        <f ca="1" t="shared" ref="O5346:O5409" si="252">IF(OR(M5346="",N5346&lt;&gt;""),"",MAX(M5346-TODAY(),0))</f>
        <v/>
      </c>
      <c r="P5346" s="63" t="str">
        <f ca="1" t="shared" ref="P5346:P5409" si="253">IF(M5346="","",IF(N5346&lt;&gt;"",MAX(N5346-M5346,0),IF(TODAY()&gt;M5346,TODAY()-M5346,0)))</f>
        <v/>
      </c>
      <c r="Q5346" s="29" t="str">
        <f>VLOOKUP(B5346,辅助信息!E:M,9,FALSE)</f>
        <v>ZTWM-CDGS-XS-2025-0156-五冶钢构-2025年九月第一批次钢筋采购合同(三圣乡项目)-中铁物贸成都公司</v>
      </c>
      <c r="R5346" s="29" t="str">
        <f>_xlfn._xlws.FILTER(辅助信息!D:D,辅助信息!E:E=B5346)</f>
        <v>五冶钢构龙泉东洪片区(70亩、85亩)住宅、商业及配套工程项目</v>
      </c>
    </row>
    <row r="5347" spans="2:18">
      <c r="B5347" s="137" t="s">
        <v>229</v>
      </c>
      <c r="C5347" s="71">
        <v>45968</v>
      </c>
      <c r="D5347" s="121" t="str">
        <f>VLOOKUP(B5347,辅助信息!E:K,7,FALSE)</f>
        <v>JWDDCD2025092400212</v>
      </c>
      <c r="E5347" s="121" t="str">
        <f>VLOOKUP(F5347,辅助信息!A:B,2,FALSE)</f>
        <v>盘螺</v>
      </c>
      <c r="F5347" s="121" t="s">
        <v>49</v>
      </c>
      <c r="G5347" s="122">
        <v>8</v>
      </c>
      <c r="H5347" s="135" t="str">
        <f>IF(SUMIFS('[1]2025年已发货'!$E:$E,'[1]2025年已发货'!$F:$F,C5347,'[1]2025年已发货'!$C:$C,F5347,'[1]2025年已发货'!$G:$G,I5347,'[1]2025年已发货'!$H:$H,J5347)=0,"未发货",SUMIFS('[1]2025年已发货'!$E:$E,'[1]2025年已发货'!$F:$F,C5347,'[1]2025年已发货'!$C:$C,F5347,'[1]2025年已发货'!$G:$G,I5347,'[1]2025年已发货'!$H:$H,J5347))</f>
        <v>未发货</v>
      </c>
      <c r="I5347" s="157" t="str">
        <f>VLOOKUP(B5347,辅助信息!E:I,3,FALSE)</f>
        <v>(五冶钢构龙泉东洪片区85亩住宅、商业及配套工程项目三标段)成都市龙泉驿外东洪路地铁2号线惠王陵地铁C口</v>
      </c>
      <c r="J5347" s="121" t="str">
        <f>VLOOKUP(B5347,辅助信息!E:I,4,FALSE)</f>
        <v>王军宝</v>
      </c>
      <c r="K5347" s="121">
        <f>VLOOKUP(J5347,辅助信息!H:I,2,FALSE)</f>
        <v>13889142392</v>
      </c>
      <c r="L5347" s="123">
        <f>VLOOKUP(B5347,辅助信息!E:J,6,FALSE)</f>
        <v>0</v>
      </c>
      <c r="M5347" s="92"/>
      <c r="O5347" s="63" t="str">
        <f ca="1" t="shared" si="252"/>
        <v/>
      </c>
      <c r="P5347" s="63" t="str">
        <f ca="1" t="shared" si="253"/>
        <v/>
      </c>
      <c r="Q5347" s="29" t="str">
        <f>VLOOKUP(B5347,辅助信息!E:M,9,FALSE)</f>
        <v>ZTWM-CDGS-XS-2025-0156-五冶钢构-2025年九月第一批次钢筋采购合同(三圣乡项目)-中铁物贸成都公司</v>
      </c>
      <c r="R5347" s="29" t="str">
        <f>_xlfn._xlws.FILTER(辅助信息!D:D,辅助信息!E:E=B5347)</f>
        <v>五冶钢构龙泉东洪片区(70亩、85亩)住宅、商业及配套工程项目</v>
      </c>
    </row>
    <row r="5348" spans="2:18">
      <c r="B5348" s="137" t="s">
        <v>243</v>
      </c>
      <c r="C5348" s="71">
        <v>45968</v>
      </c>
      <c r="D5348" s="121" t="str">
        <f>VLOOKUP(B5348,辅助信息!E:K,7,FALSE)</f>
        <v>JWDDCD2025062200016</v>
      </c>
      <c r="E5348" s="121" t="str">
        <f>VLOOKUP(F5348,辅助信息!A:B,2,FALSE)</f>
        <v>螺纹钢</v>
      </c>
      <c r="F5348" s="121" t="s">
        <v>32</v>
      </c>
      <c r="G5348" s="122">
        <v>35</v>
      </c>
      <c r="H5348" s="135"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57" t="str">
        <f>VLOOKUP(B5348,辅助信息!E:I,3,FALSE)</f>
        <v>(武汉电气化局成达万高铁强电项目-重庆开州)重庆市开州区岳溪镇中心幼儿园东南46米</v>
      </c>
      <c r="J5348" s="121" t="str">
        <f>VLOOKUP(B5348,辅助信息!E:I,4,FALSE)</f>
        <v>杨开洪</v>
      </c>
      <c r="K5348" s="121">
        <f>VLOOKUP(J5348,辅助信息!H:I,2,FALSE)</f>
        <v>18628900044</v>
      </c>
      <c r="L5348" s="123" t="str">
        <f>VLOOKUP(B5348,辅助信息!E:J,6,FALSE)</f>
        <v>锈货不收！！下雨天钢筋没盖篷布不收！！，装货前联系收货人核实到场规格,没提前告知进场规格现场不给予接收</v>
      </c>
      <c r="M5348" s="92">
        <v>45965</v>
      </c>
      <c r="O5348" s="63">
        <f ca="1" t="shared" si="252"/>
        <v>0</v>
      </c>
      <c r="P5348" s="63">
        <f ca="1" t="shared" si="253"/>
        <v>3</v>
      </c>
      <c r="Q5348" s="29" t="str">
        <f>VLOOKUP(B5348,辅助信息!E:M,9,FALSE)</f>
        <v>ZTWM-CDGS-XS-2025-0033-中铁武汉电气化局集团有限公司成达万高速铁路强电工程项目</v>
      </c>
      <c r="R5348" s="29" t="str">
        <f>_xlfn._xlws.FILTER(辅助信息!D:D,辅助信息!E:E=B5348)</f>
        <v>武汉电气化局成达万高铁强电项目</v>
      </c>
    </row>
    <row r="5349" spans="2:18">
      <c r="B5349" s="137" t="s">
        <v>243</v>
      </c>
      <c r="C5349" s="71">
        <v>45968</v>
      </c>
      <c r="D5349" s="121" t="str">
        <f>VLOOKUP(B5349,辅助信息!E:K,7,FALSE)</f>
        <v>JWDDCD2025062200016</v>
      </c>
      <c r="E5349" s="121" t="str">
        <f>VLOOKUP(F5349,辅助信息!A:B,2,FALSE)</f>
        <v>螺纹钢</v>
      </c>
      <c r="F5349" s="121" t="s">
        <v>18</v>
      </c>
      <c r="G5349" s="122">
        <v>4</v>
      </c>
      <c r="H5349" s="135" t="str">
        <f>IF(SUMIFS('[1]2025年已发货'!$E:$E,'[1]2025年已发货'!$F:$F,C5349,'[1]2025年已发货'!$C:$C,F5349,'[1]2025年已发货'!$G:$G,I5349,'[1]2025年已发货'!$H:$H,J5349)=0,"未发货",SUMIFS('[1]2025年已发货'!$E:$E,'[1]2025年已发货'!$F:$F,C5349,'[1]2025年已发货'!$C:$C,F5349,'[1]2025年已发货'!$G:$G,I5349,'[1]2025年已发货'!$H:$H,J5349))</f>
        <v>未发货</v>
      </c>
      <c r="I5349" s="157" t="str">
        <f>VLOOKUP(B5349,辅助信息!E:I,3,FALSE)</f>
        <v>(武汉电气化局成达万高铁强电项目-重庆开州)重庆市开州区岳溪镇中心幼儿园东南46米</v>
      </c>
      <c r="J5349" s="121" t="str">
        <f>VLOOKUP(B5349,辅助信息!E:I,4,FALSE)</f>
        <v>杨开洪</v>
      </c>
      <c r="K5349" s="121">
        <f>VLOOKUP(J5349,辅助信息!H:I,2,FALSE)</f>
        <v>18628900044</v>
      </c>
      <c r="L5349" s="123" t="str">
        <f>VLOOKUP(B5349,辅助信息!E:J,6,FALSE)</f>
        <v>锈货不收！！下雨天钢筋没盖篷布不收！！，装货前联系收货人核实到场规格,没提前告知进场规格现场不给予接收</v>
      </c>
      <c r="M5349" s="92">
        <v>45965</v>
      </c>
      <c r="O5349" s="63">
        <f ca="1" t="shared" si="252"/>
        <v>0</v>
      </c>
      <c r="P5349" s="63">
        <f ca="1" t="shared" si="253"/>
        <v>3</v>
      </c>
      <c r="Q5349" s="29" t="str">
        <f>VLOOKUP(B5349,辅助信息!E:M,9,FALSE)</f>
        <v>ZTWM-CDGS-XS-2025-0033-中铁武汉电气化局集团有限公司成达万高速铁路强电工程项目</v>
      </c>
      <c r="R5349" s="29" t="str">
        <f>_xlfn._xlws.FILTER(辅助信息!D:D,辅助信息!E:E=B5349)</f>
        <v>武汉电气化局成达万高铁强电项目</v>
      </c>
    </row>
    <row r="5350" spans="2:18">
      <c r="B5350" s="137" t="s">
        <v>81</v>
      </c>
      <c r="C5350" s="71">
        <v>45968</v>
      </c>
      <c r="D5350" s="121" t="str">
        <f>VLOOKUP(B5350,辅助信息!E:K,7,FALSE)</f>
        <v>JWDDCD2025060900080</v>
      </c>
      <c r="E5350" s="121" t="str">
        <f>VLOOKUP(F5350,辅助信息!A:B,2,FALSE)</f>
        <v>盘螺</v>
      </c>
      <c r="F5350" s="121" t="s">
        <v>49</v>
      </c>
      <c r="G5350" s="122">
        <v>30</v>
      </c>
      <c r="H5350" s="135" t="str">
        <f>IF(SUMIFS('[1]2025年已发货'!$E:$E,'[1]2025年已发货'!$F:$F,C5350,'[1]2025年已发货'!$C:$C,F5350,'[1]2025年已发货'!$G:$G,I5350,'[1]2025年已发货'!$H:$H,J5350)=0,"未发货",SUMIFS('[1]2025年已发货'!$E:$E,'[1]2025年已发货'!$F:$F,C5350,'[1]2025年已发货'!$C:$C,F5350,'[1]2025年已发货'!$G:$G,I5350,'[1]2025年已发货'!$H:$H,J5350))</f>
        <v>未发货</v>
      </c>
      <c r="I5350" s="157" t="str">
        <f>VLOOKUP(B5350,辅助信息!E:I,3,FALSE)</f>
        <v>（华西简阳西城嘉苑）四川省成都市简阳市简城街道高屋村</v>
      </c>
      <c r="J5350" s="121" t="str">
        <f>VLOOKUP(B5350,辅助信息!E:I,4,FALSE)</f>
        <v>张瀚镭</v>
      </c>
      <c r="K5350" s="121">
        <f>VLOOKUP(J5350,辅助信息!H:I,2,FALSE)</f>
        <v>15884666220</v>
      </c>
      <c r="L5350" s="123" t="str">
        <f>VLOOKUP(B5350,辅助信息!E:J,6,FALSE)</f>
        <v>现场禁止使用氢能源挂车！优先威钢发货,我方卸车,新老国标钢厂不加价可直发，因陕钢多次出现磅差，项目拒绝使用</v>
      </c>
      <c r="O5350" s="63" t="str">
        <f ca="1" t="shared" si="252"/>
        <v/>
      </c>
      <c r="P5350" s="63" t="str">
        <f ca="1" t="shared" si="253"/>
        <v/>
      </c>
      <c r="Q5350" s="29" t="str">
        <f>VLOOKUP(B5350,辅助信息!E:M,9,FALSE)</f>
        <v>ZTWM-CDGS-XS-2024-0030-华西集采-简州大道</v>
      </c>
      <c r="R5350" s="29" t="str">
        <f>_xlfn._xlws.FILTER(辅助信息!D:D,辅助信息!E:E=B5350)</f>
        <v>华西简阳西城嘉苑</v>
      </c>
    </row>
    <row r="5351" spans="2:18">
      <c r="B5351" s="137" t="s">
        <v>81</v>
      </c>
      <c r="C5351" s="71">
        <v>45968</v>
      </c>
      <c r="D5351" s="121" t="str">
        <f>VLOOKUP(B5351,辅助信息!E:K,7,FALSE)</f>
        <v>JWDDCD2025060900080</v>
      </c>
      <c r="E5351" s="121" t="str">
        <f>VLOOKUP(F5351,辅助信息!A:B,2,FALSE)</f>
        <v>盘螺</v>
      </c>
      <c r="F5351" s="121" t="s">
        <v>40</v>
      </c>
      <c r="G5351" s="122">
        <v>100</v>
      </c>
      <c r="H5351" s="135" t="str">
        <f>IF(SUMIFS('[1]2025年已发货'!$E:$E,'[1]2025年已发货'!$F:$F,C5351,'[1]2025年已发货'!$C:$C,F5351,'[1]2025年已发货'!$G:$G,I5351,'[1]2025年已发货'!$H:$H,J5351)=0,"未发货",SUMIFS('[1]2025年已发货'!$E:$E,'[1]2025年已发货'!$F:$F,C5351,'[1]2025年已发货'!$C:$C,F5351,'[1]2025年已发货'!$G:$G,I5351,'[1]2025年已发货'!$H:$H,J5351))</f>
        <v>未发货</v>
      </c>
      <c r="I5351" s="157" t="str">
        <f>VLOOKUP(B5351,辅助信息!E:I,3,FALSE)</f>
        <v>（华西简阳西城嘉苑）四川省成都市简阳市简城街道高屋村</v>
      </c>
      <c r="J5351" s="121" t="str">
        <f>VLOOKUP(B5351,辅助信息!E:I,4,FALSE)</f>
        <v>张瀚镭</v>
      </c>
      <c r="K5351" s="121">
        <f>VLOOKUP(J5351,辅助信息!H:I,2,FALSE)</f>
        <v>15884666220</v>
      </c>
      <c r="L5351" s="123" t="str">
        <f>VLOOKUP(B5351,辅助信息!E:J,6,FALSE)</f>
        <v>现场禁止使用氢能源挂车！优先威钢发货,我方卸车,新老国标钢厂不加价可直发，因陕钢多次出现磅差，项目拒绝使用</v>
      </c>
      <c r="O5351" s="63" t="str">
        <f ca="1" t="shared" si="252"/>
        <v/>
      </c>
      <c r="P5351" s="63" t="str">
        <f ca="1" t="shared" si="253"/>
        <v/>
      </c>
      <c r="Q5351" s="29" t="str">
        <f>VLOOKUP(B5351,辅助信息!E:M,9,FALSE)</f>
        <v>ZTWM-CDGS-XS-2024-0030-华西集采-简州大道</v>
      </c>
      <c r="R5351" s="29" t="str">
        <f>_xlfn._xlws.FILTER(辅助信息!D:D,辅助信息!E:E=B5351)</f>
        <v>华西简阳西城嘉苑</v>
      </c>
    </row>
    <row r="5352" spans="2:18">
      <c r="B5352" s="137" t="s">
        <v>81</v>
      </c>
      <c r="C5352" s="71">
        <v>45968</v>
      </c>
      <c r="D5352" s="121" t="str">
        <f>VLOOKUP(B5352,辅助信息!E:K,7,FALSE)</f>
        <v>JWDDCD2025060900080</v>
      </c>
      <c r="E5352" s="121" t="str">
        <f>VLOOKUP(F5352,辅助信息!A:B,2,FALSE)</f>
        <v>盘螺</v>
      </c>
      <c r="F5352" s="121" t="s">
        <v>41</v>
      </c>
      <c r="G5352" s="122">
        <v>30</v>
      </c>
      <c r="H5352" s="135" t="str">
        <f>IF(SUMIFS('[1]2025年已发货'!$E:$E,'[1]2025年已发货'!$F:$F,C5352,'[1]2025年已发货'!$C:$C,F5352,'[1]2025年已发货'!$G:$G,I5352,'[1]2025年已发货'!$H:$H,J5352)=0,"未发货",SUMIFS('[1]2025年已发货'!$E:$E,'[1]2025年已发货'!$F:$F,C5352,'[1]2025年已发货'!$C:$C,F5352,'[1]2025年已发货'!$G:$G,I5352,'[1]2025年已发货'!$H:$H,J5352))</f>
        <v>未发货</v>
      </c>
      <c r="I5352" s="157" t="str">
        <f>VLOOKUP(B5352,辅助信息!E:I,3,FALSE)</f>
        <v>（华西简阳西城嘉苑）四川省成都市简阳市简城街道高屋村</v>
      </c>
      <c r="J5352" s="121" t="str">
        <f>VLOOKUP(B5352,辅助信息!E:I,4,FALSE)</f>
        <v>张瀚镭</v>
      </c>
      <c r="K5352" s="121">
        <f>VLOOKUP(J5352,辅助信息!H:I,2,FALSE)</f>
        <v>15884666220</v>
      </c>
      <c r="L5352" s="123" t="str">
        <f>VLOOKUP(B5352,辅助信息!E:J,6,FALSE)</f>
        <v>现场禁止使用氢能源挂车！优先威钢发货,我方卸车,新老国标钢厂不加价可直发，因陕钢多次出现磅差，项目拒绝使用</v>
      </c>
      <c r="O5352" s="63" t="str">
        <f ca="1" t="shared" si="252"/>
        <v/>
      </c>
      <c r="P5352" s="63" t="str">
        <f ca="1" t="shared" si="253"/>
        <v/>
      </c>
      <c r="Q5352" s="29" t="str">
        <f>VLOOKUP(B5352,辅助信息!E:M,9,FALSE)</f>
        <v>ZTWM-CDGS-XS-2024-0030-华西集采-简州大道</v>
      </c>
      <c r="R5352" s="29" t="str">
        <f>_xlfn._xlws.FILTER(辅助信息!D:D,辅助信息!E:E=B5352)</f>
        <v>华西简阳西城嘉苑</v>
      </c>
    </row>
    <row r="5353" spans="2:18">
      <c r="B5353" s="137" t="s">
        <v>81</v>
      </c>
      <c r="C5353" s="71">
        <v>45968</v>
      </c>
      <c r="D5353" s="121" t="str">
        <f>VLOOKUP(B5353,辅助信息!E:K,7,FALSE)</f>
        <v>JWDDCD2025060900080</v>
      </c>
      <c r="E5353" s="121" t="str">
        <f>VLOOKUP(F5353,辅助信息!A:B,2,FALSE)</f>
        <v>盘螺</v>
      </c>
      <c r="F5353" s="121" t="s">
        <v>26</v>
      </c>
      <c r="G5353" s="122">
        <v>50</v>
      </c>
      <c r="H5353" s="135" t="str">
        <f>IF(SUMIFS('[1]2025年已发货'!$E:$E,'[1]2025年已发货'!$F:$F,C5353,'[1]2025年已发货'!$C:$C,F5353,'[1]2025年已发货'!$G:$G,I5353,'[1]2025年已发货'!$H:$H,J5353)=0,"未发货",SUMIFS('[1]2025年已发货'!$E:$E,'[1]2025年已发货'!$F:$F,C5353,'[1]2025年已发货'!$C:$C,F5353,'[1]2025年已发货'!$G:$G,I5353,'[1]2025年已发货'!$H:$H,J5353))</f>
        <v>未发货</v>
      </c>
      <c r="I5353" s="157" t="str">
        <f>VLOOKUP(B5353,辅助信息!E:I,3,FALSE)</f>
        <v>（华西简阳西城嘉苑）四川省成都市简阳市简城街道高屋村</v>
      </c>
      <c r="J5353" s="121" t="str">
        <f>VLOOKUP(B5353,辅助信息!E:I,4,FALSE)</f>
        <v>张瀚镭</v>
      </c>
      <c r="K5353" s="121">
        <f>VLOOKUP(J5353,辅助信息!H:I,2,FALSE)</f>
        <v>15884666220</v>
      </c>
      <c r="L5353" s="123" t="str">
        <f>VLOOKUP(B5353,辅助信息!E:J,6,FALSE)</f>
        <v>现场禁止使用氢能源挂车！优先威钢发货,我方卸车,新老国标钢厂不加价可直发，因陕钢多次出现磅差，项目拒绝使用</v>
      </c>
      <c r="O5353" s="63" t="str">
        <f ca="1" t="shared" si="252"/>
        <v/>
      </c>
      <c r="P5353" s="63" t="str">
        <f ca="1" t="shared" si="253"/>
        <v/>
      </c>
      <c r="Q5353" s="29" t="str">
        <f>VLOOKUP(B5353,辅助信息!E:M,9,FALSE)</f>
        <v>ZTWM-CDGS-XS-2024-0030-华西集采-简州大道</v>
      </c>
      <c r="R5353" s="29" t="str">
        <f>_xlfn._xlws.FILTER(辅助信息!D:D,辅助信息!E:E=B5353)</f>
        <v>华西简阳西城嘉苑</v>
      </c>
    </row>
    <row r="5354" spans="2:18">
      <c r="B5354" s="137" t="s">
        <v>81</v>
      </c>
      <c r="C5354" s="71">
        <v>45968</v>
      </c>
      <c r="D5354" s="121" t="str">
        <f>VLOOKUP(B5354,辅助信息!E:K,7,FALSE)</f>
        <v>JWDDCD2025060900080</v>
      </c>
      <c r="E5354" s="121" t="str">
        <f>VLOOKUP(F5354,辅助信息!A:B,2,FALSE)</f>
        <v>螺纹钢</v>
      </c>
      <c r="F5354" s="121" t="s">
        <v>30</v>
      </c>
      <c r="G5354" s="122">
        <v>20</v>
      </c>
      <c r="H5354" s="135" t="str">
        <f>IF(SUMIFS('[1]2025年已发货'!$E:$E,'[1]2025年已发货'!$F:$F,C5354,'[1]2025年已发货'!$C:$C,F5354,'[1]2025年已发货'!$G:$G,I5354,'[1]2025年已发货'!$H:$H,J5354)=0,"未发货",SUMIFS('[1]2025年已发货'!$E:$E,'[1]2025年已发货'!$F:$F,C5354,'[1]2025年已发货'!$C:$C,F5354,'[1]2025年已发货'!$G:$G,I5354,'[1]2025年已发货'!$H:$H,J5354))</f>
        <v>未发货</v>
      </c>
      <c r="I5354" s="157" t="str">
        <f>VLOOKUP(B5354,辅助信息!E:I,3,FALSE)</f>
        <v>（华西简阳西城嘉苑）四川省成都市简阳市简城街道高屋村</v>
      </c>
      <c r="J5354" s="121" t="str">
        <f>VLOOKUP(B5354,辅助信息!E:I,4,FALSE)</f>
        <v>张瀚镭</v>
      </c>
      <c r="K5354" s="121">
        <f>VLOOKUP(J5354,辅助信息!H:I,2,FALSE)</f>
        <v>15884666220</v>
      </c>
      <c r="L5354" s="123" t="str">
        <f>VLOOKUP(B5354,辅助信息!E:J,6,FALSE)</f>
        <v>现场禁止使用氢能源挂车！优先威钢发货,我方卸车,新老国标钢厂不加价可直发，因陕钢多次出现磅差，项目拒绝使用</v>
      </c>
      <c r="O5354" s="63" t="str">
        <f ca="1" t="shared" si="252"/>
        <v/>
      </c>
      <c r="P5354" s="63" t="str">
        <f ca="1" t="shared" si="253"/>
        <v/>
      </c>
      <c r="Q5354" s="29" t="str">
        <f>VLOOKUP(B5354,辅助信息!E:M,9,FALSE)</f>
        <v>ZTWM-CDGS-XS-2024-0030-华西集采-简州大道</v>
      </c>
      <c r="R5354" s="29" t="str">
        <f>_xlfn._xlws.FILTER(辅助信息!D:D,辅助信息!E:E=B5354)</f>
        <v>华西简阳西城嘉苑</v>
      </c>
    </row>
    <row r="5355" spans="2:18">
      <c r="B5355" s="137" t="s">
        <v>81</v>
      </c>
      <c r="C5355" s="71">
        <v>45968</v>
      </c>
      <c r="D5355" s="121" t="str">
        <f>VLOOKUP(B5355,辅助信息!E:K,7,FALSE)</f>
        <v>JWDDCD2025060900080</v>
      </c>
      <c r="E5355" s="121" t="str">
        <f>VLOOKUP(F5355,辅助信息!A:B,2,FALSE)</f>
        <v>螺纹钢</v>
      </c>
      <c r="F5355" s="121" t="s">
        <v>33</v>
      </c>
      <c r="G5355" s="122">
        <v>15</v>
      </c>
      <c r="H5355" s="135" t="str">
        <f>IF(SUMIFS('[1]2025年已发货'!$E:$E,'[1]2025年已发货'!$F:$F,C5355,'[1]2025年已发货'!$C:$C,F5355,'[1]2025年已发货'!$G:$G,I5355,'[1]2025年已发货'!$H:$H,J5355)=0,"未发货",SUMIFS('[1]2025年已发货'!$E:$E,'[1]2025年已发货'!$F:$F,C5355,'[1]2025年已发货'!$C:$C,F5355,'[1]2025年已发货'!$G:$G,I5355,'[1]2025年已发货'!$H:$H,J5355))</f>
        <v>未发货</v>
      </c>
      <c r="I5355" s="157" t="str">
        <f>VLOOKUP(B5355,辅助信息!E:I,3,FALSE)</f>
        <v>（华西简阳西城嘉苑）四川省成都市简阳市简城街道高屋村</v>
      </c>
      <c r="J5355" s="121" t="str">
        <f>VLOOKUP(B5355,辅助信息!E:I,4,FALSE)</f>
        <v>张瀚镭</v>
      </c>
      <c r="K5355" s="121">
        <f>VLOOKUP(J5355,辅助信息!H:I,2,FALSE)</f>
        <v>15884666220</v>
      </c>
      <c r="L5355" s="123" t="str">
        <f>VLOOKUP(B5355,辅助信息!E:J,6,FALSE)</f>
        <v>现场禁止使用氢能源挂车！优先威钢发货,我方卸车,新老国标钢厂不加价可直发，因陕钢多次出现磅差，项目拒绝使用</v>
      </c>
      <c r="O5355" s="63" t="str">
        <f ca="1" t="shared" si="252"/>
        <v/>
      </c>
      <c r="P5355" s="63" t="str">
        <f ca="1" t="shared" si="253"/>
        <v/>
      </c>
      <c r="Q5355" s="29" t="str">
        <f>VLOOKUP(B5355,辅助信息!E:M,9,FALSE)</f>
        <v>ZTWM-CDGS-XS-2024-0030-华西集采-简州大道</v>
      </c>
      <c r="R5355" s="29" t="str">
        <f>_xlfn._xlws.FILTER(辅助信息!D:D,辅助信息!E:E=B5355)</f>
        <v>华西简阳西城嘉苑</v>
      </c>
    </row>
    <row r="5356" spans="2:18">
      <c r="B5356" s="137" t="s">
        <v>160</v>
      </c>
      <c r="C5356" s="71">
        <v>45968</v>
      </c>
      <c r="D5356" s="121" t="str">
        <f>VLOOKUP(B5356,辅助信息!E:K,7,FALSE)</f>
        <v>JWDDCD2025071500024</v>
      </c>
      <c r="E5356" s="121" t="str">
        <f>VLOOKUP(F5356,辅助信息!A:B,2,FALSE)</f>
        <v>盘螺</v>
      </c>
      <c r="F5356" s="121" t="s">
        <v>40</v>
      </c>
      <c r="G5356" s="122">
        <v>5</v>
      </c>
      <c r="H5356" s="135" t="str">
        <f>IF(SUMIFS('[1]2025年已发货'!$E:$E,'[1]2025年已发货'!$F:$F,C5356,'[1]2025年已发货'!$C:$C,F5356,'[1]2025年已发货'!$G:$G,I5356,'[1]2025年已发货'!$H:$H,J5356)=0,"未发货",SUMIFS('[1]2025年已发货'!$E:$E,'[1]2025年已发货'!$F:$F,C5356,'[1]2025年已发货'!$C:$C,F5356,'[1]2025年已发货'!$G:$G,I5356,'[1]2025年已发货'!$H:$H,J5356))</f>
        <v>未发货</v>
      </c>
      <c r="I5356" s="157" t="str">
        <f>VLOOKUP(B5356,辅助信息!E:I,3,FALSE)</f>
        <v>(中铁三局集团西渝高铁康渝段站房四标工程)重庆市九龙坡区华祥支路与华祥路交叉口重庆建工重庆西站TOD项目部</v>
      </c>
      <c r="J5356" s="121" t="str">
        <f>VLOOKUP(B5356,辅助信息!E:I,4,FALSE)</f>
        <v>卢庆江</v>
      </c>
      <c r="K5356" s="121">
        <f>VLOOKUP(J5356,辅助信息!H:I,2,FALSE)</f>
        <v>18883488177</v>
      </c>
      <c r="L5356" s="123" t="str">
        <f>VLOOKUP(B5356,辅助信息!E:J,6,FALSE)</f>
        <v>炉批号尽可能不要多</v>
      </c>
      <c r="O5356" s="63" t="str">
        <f ca="1" t="shared" si="252"/>
        <v/>
      </c>
      <c r="P5356" s="63" t="str">
        <f ca="1" t="shared" si="253"/>
        <v/>
      </c>
      <c r="Q5356" s="29" t="str">
        <f>VLOOKUP(B5356,辅助信息!E:M,9,FALSE)</f>
        <v>ZTWM-CDGS-XS-2025-0029-中铁三局集团有限公司-西渝高铁康渝段站房四标项目</v>
      </c>
      <c r="R5356" s="29" t="str">
        <f>_xlfn._xlws.FILTER(辅助信息!D:D,辅助信息!E:E=B5356)</f>
        <v>中铁三局集团西渝高铁康渝段站房四标工程</v>
      </c>
    </row>
    <row r="5357" spans="2:18">
      <c r="B5357" s="137" t="s">
        <v>160</v>
      </c>
      <c r="C5357" s="71">
        <v>45968</v>
      </c>
      <c r="D5357" s="121" t="str">
        <f>VLOOKUP(B5357,辅助信息!E:K,7,FALSE)</f>
        <v>JWDDCD2025071500024</v>
      </c>
      <c r="E5357" s="121" t="str">
        <f>VLOOKUP(F5357,辅助信息!A:B,2,FALSE)</f>
        <v>盘螺</v>
      </c>
      <c r="F5357" s="121" t="s">
        <v>41</v>
      </c>
      <c r="G5357" s="122">
        <v>5</v>
      </c>
      <c r="H5357" s="135" t="str">
        <f>IF(SUMIFS('[1]2025年已发货'!$E:$E,'[1]2025年已发货'!$F:$F,C5357,'[1]2025年已发货'!$C:$C,F5357,'[1]2025年已发货'!$G:$G,I5357,'[1]2025年已发货'!$H:$H,J5357)=0,"未发货",SUMIFS('[1]2025年已发货'!$E:$E,'[1]2025年已发货'!$F:$F,C5357,'[1]2025年已发货'!$C:$C,F5357,'[1]2025年已发货'!$G:$G,I5357,'[1]2025年已发货'!$H:$H,J5357))</f>
        <v>未发货</v>
      </c>
      <c r="I5357" s="157" t="str">
        <f>VLOOKUP(B5357,辅助信息!E:I,3,FALSE)</f>
        <v>(中铁三局集团西渝高铁康渝段站房四标工程)重庆市九龙坡区华祥支路与华祥路交叉口重庆建工重庆西站TOD项目部</v>
      </c>
      <c r="J5357" s="121" t="str">
        <f>VLOOKUP(B5357,辅助信息!E:I,4,FALSE)</f>
        <v>卢庆江</v>
      </c>
      <c r="K5357" s="121">
        <f>VLOOKUP(J5357,辅助信息!H:I,2,FALSE)</f>
        <v>18883488177</v>
      </c>
      <c r="L5357" s="123" t="str">
        <f>VLOOKUP(B5357,辅助信息!E:J,6,FALSE)</f>
        <v>炉批号尽可能不要多</v>
      </c>
      <c r="O5357" s="63" t="str">
        <f ca="1" t="shared" si="252"/>
        <v/>
      </c>
      <c r="P5357" s="63" t="str">
        <f ca="1" t="shared" si="253"/>
        <v/>
      </c>
      <c r="Q5357" s="29" t="str">
        <f>VLOOKUP(B5357,辅助信息!E:M,9,FALSE)</f>
        <v>ZTWM-CDGS-XS-2025-0029-中铁三局集团有限公司-西渝高铁康渝段站房四标项目</v>
      </c>
      <c r="R5357" s="29" t="str">
        <f>_xlfn._xlws.FILTER(辅助信息!D:D,辅助信息!E:E=B5357)</f>
        <v>中铁三局集团西渝高铁康渝段站房四标工程</v>
      </c>
    </row>
    <row r="5358" spans="2:18">
      <c r="B5358" s="137" t="s">
        <v>160</v>
      </c>
      <c r="C5358" s="71">
        <v>45968</v>
      </c>
      <c r="D5358" s="121" t="str">
        <f>VLOOKUP(B5358,辅助信息!E:K,7,FALSE)</f>
        <v>JWDDCD2025071500024</v>
      </c>
      <c r="E5358" s="121" t="str">
        <f>VLOOKUP(F5358,辅助信息!A:B,2,FALSE)</f>
        <v>盘螺</v>
      </c>
      <c r="F5358" s="121" t="s">
        <v>26</v>
      </c>
      <c r="G5358" s="122">
        <v>5</v>
      </c>
      <c r="H5358" s="135" t="str">
        <f>IF(SUMIFS('[1]2025年已发货'!$E:$E,'[1]2025年已发货'!$F:$F,C5358,'[1]2025年已发货'!$C:$C,F5358,'[1]2025年已发货'!$G:$G,I5358,'[1]2025年已发货'!$H:$H,J5358)=0,"未发货",SUMIFS('[1]2025年已发货'!$E:$E,'[1]2025年已发货'!$F:$F,C5358,'[1]2025年已发货'!$C:$C,F5358,'[1]2025年已发货'!$G:$G,I5358,'[1]2025年已发货'!$H:$H,J5358))</f>
        <v>未发货</v>
      </c>
      <c r="I5358" s="157" t="str">
        <f>VLOOKUP(B5358,辅助信息!E:I,3,FALSE)</f>
        <v>(中铁三局集团西渝高铁康渝段站房四标工程)重庆市九龙坡区华祥支路与华祥路交叉口重庆建工重庆西站TOD项目部</v>
      </c>
      <c r="J5358" s="121" t="str">
        <f>VLOOKUP(B5358,辅助信息!E:I,4,FALSE)</f>
        <v>卢庆江</v>
      </c>
      <c r="K5358" s="121">
        <f>VLOOKUP(J5358,辅助信息!H:I,2,FALSE)</f>
        <v>18883488177</v>
      </c>
      <c r="L5358" s="123" t="str">
        <f>VLOOKUP(B5358,辅助信息!E:J,6,FALSE)</f>
        <v>炉批号尽可能不要多</v>
      </c>
      <c r="O5358" s="63" t="str">
        <f ca="1" t="shared" si="252"/>
        <v/>
      </c>
      <c r="P5358" s="63" t="str">
        <f ca="1" t="shared" si="253"/>
        <v/>
      </c>
      <c r="Q5358" s="29" t="str">
        <f>VLOOKUP(B5358,辅助信息!E:M,9,FALSE)</f>
        <v>ZTWM-CDGS-XS-2025-0029-中铁三局集团有限公司-西渝高铁康渝段站房四标项目</v>
      </c>
      <c r="R5358" s="29" t="str">
        <f>_xlfn._xlws.FILTER(辅助信息!D:D,辅助信息!E:E=B5358)</f>
        <v>中铁三局集团西渝高铁康渝段站房四标工程</v>
      </c>
    </row>
    <row r="5359" spans="2:18">
      <c r="B5359" s="137" t="s">
        <v>160</v>
      </c>
      <c r="C5359" s="71">
        <v>45968</v>
      </c>
      <c r="D5359" s="121" t="str">
        <f>VLOOKUP(B5359,辅助信息!E:K,7,FALSE)</f>
        <v>JWDDCD2025071500024</v>
      </c>
      <c r="E5359" s="121" t="str">
        <f>VLOOKUP(F5359,辅助信息!A:B,2,FALSE)</f>
        <v>螺纹钢</v>
      </c>
      <c r="F5359" s="121" t="s">
        <v>32</v>
      </c>
      <c r="G5359" s="122">
        <v>9</v>
      </c>
      <c r="H5359" s="135" t="str">
        <f>IF(SUMIFS('[1]2025年已发货'!$E:$E,'[1]2025年已发货'!$F:$F,C5359,'[1]2025年已发货'!$C:$C,F5359,'[1]2025年已发货'!$G:$G,I5359,'[1]2025年已发货'!$H:$H,J5359)=0,"未发货",SUMIFS('[1]2025年已发货'!$E:$E,'[1]2025年已发货'!$F:$F,C5359,'[1]2025年已发货'!$C:$C,F5359,'[1]2025年已发货'!$G:$G,I5359,'[1]2025年已发货'!$H:$H,J5359))</f>
        <v>未发货</v>
      </c>
      <c r="I5359" s="157" t="str">
        <f>VLOOKUP(B5359,辅助信息!E:I,3,FALSE)</f>
        <v>(中铁三局集团西渝高铁康渝段站房四标工程)重庆市九龙坡区华祥支路与华祥路交叉口重庆建工重庆西站TOD项目部</v>
      </c>
      <c r="J5359" s="121" t="str">
        <f>VLOOKUP(B5359,辅助信息!E:I,4,FALSE)</f>
        <v>卢庆江</v>
      </c>
      <c r="K5359" s="121">
        <f>VLOOKUP(J5359,辅助信息!H:I,2,FALSE)</f>
        <v>18883488177</v>
      </c>
      <c r="L5359" s="123" t="str">
        <f>VLOOKUP(B5359,辅助信息!E:J,6,FALSE)</f>
        <v>炉批号尽可能不要多</v>
      </c>
      <c r="O5359" s="63" t="str">
        <f ca="1" t="shared" si="252"/>
        <v/>
      </c>
      <c r="P5359" s="63" t="str">
        <f ca="1" t="shared" si="253"/>
        <v/>
      </c>
      <c r="Q5359" s="29" t="str">
        <f>VLOOKUP(B5359,辅助信息!E:M,9,FALSE)</f>
        <v>ZTWM-CDGS-XS-2025-0029-中铁三局集团有限公司-西渝高铁康渝段站房四标项目</v>
      </c>
      <c r="R5359" s="29" t="str">
        <f>_xlfn._xlws.FILTER(辅助信息!D:D,辅助信息!E:E=B5359)</f>
        <v>中铁三局集团西渝高铁康渝段站房四标工程</v>
      </c>
    </row>
    <row r="5360" spans="2:18">
      <c r="B5360" s="137" t="s">
        <v>160</v>
      </c>
      <c r="C5360" s="71">
        <v>45968</v>
      </c>
      <c r="D5360" s="121" t="str">
        <f>VLOOKUP(B5360,辅助信息!E:K,7,FALSE)</f>
        <v>JWDDCD2025071500024</v>
      </c>
      <c r="E5360" s="121" t="str">
        <f>VLOOKUP(F5360,辅助信息!A:B,2,FALSE)</f>
        <v>螺纹钢</v>
      </c>
      <c r="F5360" s="121" t="s">
        <v>33</v>
      </c>
      <c r="G5360" s="122">
        <v>12</v>
      </c>
      <c r="H5360" s="135" t="str">
        <f>IF(SUMIFS('[1]2025年已发货'!$E:$E,'[1]2025年已发货'!$F:$F,C5360,'[1]2025年已发货'!$C:$C,F5360,'[1]2025年已发货'!$G:$G,I5360,'[1]2025年已发货'!$H:$H,J5360)=0,"未发货",SUMIFS('[1]2025年已发货'!$E:$E,'[1]2025年已发货'!$F:$F,C5360,'[1]2025年已发货'!$C:$C,F5360,'[1]2025年已发货'!$G:$G,I5360,'[1]2025年已发货'!$H:$H,J5360))</f>
        <v>未发货</v>
      </c>
      <c r="I5360" s="157" t="str">
        <f>VLOOKUP(B5360,辅助信息!E:I,3,FALSE)</f>
        <v>(中铁三局集团西渝高铁康渝段站房四标工程)重庆市九龙坡区华祥支路与华祥路交叉口重庆建工重庆西站TOD项目部</v>
      </c>
      <c r="J5360" s="121" t="str">
        <f>VLOOKUP(B5360,辅助信息!E:I,4,FALSE)</f>
        <v>卢庆江</v>
      </c>
      <c r="K5360" s="121">
        <f>VLOOKUP(J5360,辅助信息!H:I,2,FALSE)</f>
        <v>18883488177</v>
      </c>
      <c r="L5360" s="123" t="str">
        <f>VLOOKUP(B5360,辅助信息!E:J,6,FALSE)</f>
        <v>炉批号尽可能不要多</v>
      </c>
      <c r="O5360" s="63" t="str">
        <f ca="1" t="shared" si="252"/>
        <v/>
      </c>
      <c r="P5360" s="63" t="str">
        <f ca="1" t="shared" si="253"/>
        <v/>
      </c>
      <c r="Q5360" s="29" t="str">
        <f>VLOOKUP(B5360,辅助信息!E:M,9,FALSE)</f>
        <v>ZTWM-CDGS-XS-2025-0029-中铁三局集团有限公司-西渝高铁康渝段站房四标项目</v>
      </c>
      <c r="R5360" s="29" t="str">
        <f>_xlfn._xlws.FILTER(辅助信息!D:D,辅助信息!E:E=B5360)</f>
        <v>中铁三局集团西渝高铁康渝段站房四标工程</v>
      </c>
    </row>
    <row r="5361" spans="2:18">
      <c r="B5361" s="137" t="s">
        <v>228</v>
      </c>
      <c r="C5361" s="71">
        <v>45968</v>
      </c>
      <c r="D5361" s="121" t="str">
        <f>VLOOKUP(B5361,辅助信息!E:K,7,FALSE)</f>
        <v>JWDDCD2025092400190</v>
      </c>
      <c r="E5361" s="121" t="str">
        <f>VLOOKUP(F5361,辅助信息!A:B,2,FALSE)</f>
        <v>螺纹钢</v>
      </c>
      <c r="F5361" s="121" t="s">
        <v>27</v>
      </c>
      <c r="G5361" s="122">
        <v>10</v>
      </c>
      <c r="H5361" s="135" t="str">
        <f>IF(SUMIFS('[1]2025年已发货'!$E:$E,'[1]2025年已发货'!$F:$F,C5361,'[1]2025年已发货'!$C:$C,F5361,'[1]2025年已发货'!$G:$G,I5361,'[1]2025年已发货'!$H:$H,J5361)=0,"未发货",SUMIFS('[1]2025年已发货'!$E:$E,'[1]2025年已发货'!$F:$F,C5361,'[1]2025年已发货'!$C:$C,F5361,'[1]2025年已发货'!$G:$G,I5361,'[1]2025年已发货'!$H:$H,J5361))</f>
        <v>未发货</v>
      </c>
      <c r="I5361" s="157" t="str">
        <f>VLOOKUP(B5361,辅助信息!E:I,3,FALSE)</f>
        <v>(五冶钢构龙泉东洪片区70亩住宅、商业及配套工程项目二标段)成都市龙泉驿外东洪路地铁2号线惠王陵地铁C口</v>
      </c>
      <c r="J5361" s="121" t="str">
        <f>VLOOKUP(B5361,辅助信息!E:I,4,FALSE)</f>
        <v>蒋嗣伟</v>
      </c>
      <c r="K5361" s="121">
        <f>VLOOKUP(J5361,辅助信息!H:I,2,FALSE)</f>
        <v>15014331252</v>
      </c>
      <c r="L5361" s="123">
        <f>VLOOKUP(B5361,辅助信息!E:J,6,FALSE)</f>
        <v>0</v>
      </c>
      <c r="O5361" s="63" t="str">
        <f ca="1" t="shared" si="252"/>
        <v/>
      </c>
      <c r="P5361" s="63"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spans="2:18">
      <c r="B5362" s="137" t="s">
        <v>228</v>
      </c>
      <c r="C5362" s="71">
        <v>45968</v>
      </c>
      <c r="D5362" s="121" t="str">
        <f>VLOOKUP(B5362,辅助信息!E:K,7,FALSE)</f>
        <v>JWDDCD2025092400190</v>
      </c>
      <c r="E5362" s="121" t="str">
        <f>VLOOKUP(F5362,辅助信息!A:B,2,FALSE)</f>
        <v>螺纹钢</v>
      </c>
      <c r="F5362" s="121" t="s">
        <v>19</v>
      </c>
      <c r="G5362" s="122">
        <v>10</v>
      </c>
      <c r="H5362" s="135" t="str">
        <f>IF(SUMIFS('[1]2025年已发货'!$E:$E,'[1]2025年已发货'!$F:$F,C5362,'[1]2025年已发货'!$C:$C,F5362,'[1]2025年已发货'!$G:$G,I5362,'[1]2025年已发货'!$H:$H,J5362)=0,"未发货",SUMIFS('[1]2025年已发货'!$E:$E,'[1]2025年已发货'!$F:$F,C5362,'[1]2025年已发货'!$C:$C,F5362,'[1]2025年已发货'!$G:$G,I5362,'[1]2025年已发货'!$H:$H,J5362))</f>
        <v>未发货</v>
      </c>
      <c r="I5362" s="157" t="str">
        <f>VLOOKUP(B5362,辅助信息!E:I,3,FALSE)</f>
        <v>(五冶钢构龙泉东洪片区70亩住宅、商业及配套工程项目二标段)成都市龙泉驿外东洪路地铁2号线惠王陵地铁C口</v>
      </c>
      <c r="J5362" s="121" t="str">
        <f>VLOOKUP(B5362,辅助信息!E:I,4,FALSE)</f>
        <v>蒋嗣伟</v>
      </c>
      <c r="K5362" s="121">
        <f>VLOOKUP(J5362,辅助信息!H:I,2,FALSE)</f>
        <v>15014331252</v>
      </c>
      <c r="L5362" s="123">
        <f>VLOOKUP(B5362,辅助信息!E:J,6,FALSE)</f>
        <v>0</v>
      </c>
      <c r="O5362" s="63" t="str">
        <f ca="1" t="shared" si="252"/>
        <v/>
      </c>
      <c r="P5362" s="63"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spans="2:18">
      <c r="B5363" s="137" t="s">
        <v>228</v>
      </c>
      <c r="C5363" s="71">
        <v>45968</v>
      </c>
      <c r="D5363" s="121" t="str">
        <f>VLOOKUP(B5363,辅助信息!E:K,7,FALSE)</f>
        <v>JWDDCD2025092400190</v>
      </c>
      <c r="E5363" s="121" t="str">
        <f>VLOOKUP(F5363,辅助信息!A:B,2,FALSE)</f>
        <v>螺纹钢</v>
      </c>
      <c r="F5363" s="121" t="s">
        <v>32</v>
      </c>
      <c r="G5363" s="122">
        <v>15</v>
      </c>
      <c r="H5363" s="135" t="str">
        <f>IF(SUMIFS('[1]2025年已发货'!$E:$E,'[1]2025年已发货'!$F:$F,C5363,'[1]2025年已发货'!$C:$C,F5363,'[1]2025年已发货'!$G:$G,I5363,'[1]2025年已发货'!$H:$H,J5363)=0,"未发货",SUMIFS('[1]2025年已发货'!$E:$E,'[1]2025年已发货'!$F:$F,C5363,'[1]2025年已发货'!$C:$C,F5363,'[1]2025年已发货'!$G:$G,I5363,'[1]2025年已发货'!$H:$H,J5363))</f>
        <v>未发货</v>
      </c>
      <c r="I5363" s="157" t="str">
        <f>VLOOKUP(B5363,辅助信息!E:I,3,FALSE)</f>
        <v>(五冶钢构龙泉东洪片区70亩住宅、商业及配套工程项目二标段)成都市龙泉驿外东洪路地铁2号线惠王陵地铁C口</v>
      </c>
      <c r="J5363" s="121" t="str">
        <f>VLOOKUP(B5363,辅助信息!E:I,4,FALSE)</f>
        <v>蒋嗣伟</v>
      </c>
      <c r="K5363" s="121">
        <f>VLOOKUP(J5363,辅助信息!H:I,2,FALSE)</f>
        <v>15014331252</v>
      </c>
      <c r="L5363" s="123">
        <f>VLOOKUP(B5363,辅助信息!E:J,6,FALSE)</f>
        <v>0</v>
      </c>
      <c r="O5363" s="63" t="str">
        <f ca="1" t="shared" si="252"/>
        <v/>
      </c>
      <c r="P5363" s="63"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spans="2:18">
      <c r="B5364" s="137" t="s">
        <v>228</v>
      </c>
      <c r="C5364" s="71">
        <v>45968</v>
      </c>
      <c r="D5364" s="121" t="str">
        <f>VLOOKUP(B5364,辅助信息!E:K,7,FALSE)</f>
        <v>JWDDCD2025092400190</v>
      </c>
      <c r="E5364" s="121" t="str">
        <f>VLOOKUP(F5364,辅助信息!A:B,2,FALSE)</f>
        <v>螺纹钢</v>
      </c>
      <c r="F5364" s="121" t="s">
        <v>30</v>
      </c>
      <c r="G5364" s="122">
        <v>27.5</v>
      </c>
      <c r="H5364" s="135" t="str">
        <f>IF(SUMIFS('[1]2025年已发货'!$E:$E,'[1]2025年已发货'!$F:$F,C5364,'[1]2025年已发货'!$C:$C,F5364,'[1]2025年已发货'!$G:$G,I5364,'[1]2025年已发货'!$H:$H,J5364)=0,"未发货",SUMIFS('[1]2025年已发货'!$E:$E,'[1]2025年已发货'!$F:$F,C5364,'[1]2025年已发货'!$C:$C,F5364,'[1]2025年已发货'!$G:$G,I5364,'[1]2025年已发货'!$H:$H,J5364))</f>
        <v>未发货</v>
      </c>
      <c r="I5364" s="157" t="str">
        <f>VLOOKUP(B5364,辅助信息!E:I,3,FALSE)</f>
        <v>(五冶钢构龙泉东洪片区70亩住宅、商业及配套工程项目二标段)成都市龙泉驿外东洪路地铁2号线惠王陵地铁C口</v>
      </c>
      <c r="J5364" s="121" t="str">
        <f>VLOOKUP(B5364,辅助信息!E:I,4,FALSE)</f>
        <v>蒋嗣伟</v>
      </c>
      <c r="K5364" s="121">
        <f>VLOOKUP(J5364,辅助信息!H:I,2,FALSE)</f>
        <v>15014331252</v>
      </c>
      <c r="L5364" s="123">
        <f>VLOOKUP(B5364,辅助信息!E:J,6,FALSE)</f>
        <v>0</v>
      </c>
      <c r="O5364" s="63" t="str">
        <f ca="1" t="shared" si="252"/>
        <v/>
      </c>
      <c r="P5364" s="63"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spans="2:18">
      <c r="B5365" s="137" t="s">
        <v>228</v>
      </c>
      <c r="C5365" s="71">
        <v>45968</v>
      </c>
      <c r="D5365" s="121" t="str">
        <f>VLOOKUP(B5365,辅助信息!E:K,7,FALSE)</f>
        <v>JWDDCD2025092400190</v>
      </c>
      <c r="E5365" s="121" t="str">
        <f>VLOOKUP(F5365,辅助信息!A:B,2,FALSE)</f>
        <v>螺纹钢</v>
      </c>
      <c r="F5365" s="121" t="s">
        <v>28</v>
      </c>
      <c r="G5365" s="122">
        <v>7.5</v>
      </c>
      <c r="H5365" s="135" t="str">
        <f>IF(SUMIFS('[1]2025年已发货'!$E:$E,'[1]2025年已发货'!$F:$F,C5365,'[1]2025年已发货'!$C:$C,F5365,'[1]2025年已发货'!$G:$G,I5365,'[1]2025年已发货'!$H:$H,J5365)=0,"未发货",SUMIFS('[1]2025年已发货'!$E:$E,'[1]2025年已发货'!$F:$F,C5365,'[1]2025年已发货'!$C:$C,F5365,'[1]2025年已发货'!$G:$G,I5365,'[1]2025年已发货'!$H:$H,J5365))</f>
        <v>未发货</v>
      </c>
      <c r="I5365" s="157" t="str">
        <f>VLOOKUP(B5365,辅助信息!E:I,3,FALSE)</f>
        <v>(五冶钢构龙泉东洪片区70亩住宅、商业及配套工程项目二标段)成都市龙泉驿外东洪路地铁2号线惠王陵地铁C口</v>
      </c>
      <c r="J5365" s="121" t="str">
        <f>VLOOKUP(B5365,辅助信息!E:I,4,FALSE)</f>
        <v>蒋嗣伟</v>
      </c>
      <c r="K5365" s="121">
        <f>VLOOKUP(J5365,辅助信息!H:I,2,FALSE)</f>
        <v>15014331252</v>
      </c>
      <c r="L5365" s="123">
        <f>VLOOKUP(B5365,辅助信息!E:J,6,FALSE)</f>
        <v>0</v>
      </c>
      <c r="O5365" s="63" t="str">
        <f ca="1" t="shared" si="252"/>
        <v/>
      </c>
      <c r="P5365" s="63"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spans="2:18">
      <c r="B5366" s="137" t="s">
        <v>215</v>
      </c>
      <c r="C5366" s="71">
        <v>45968</v>
      </c>
      <c r="D5366" s="121" t="str">
        <f>VLOOKUP(B5366,辅助信息!E:K,7,FALSE)</f>
        <v>JWDDCD2025102100486</v>
      </c>
      <c r="E5366" s="121" t="str">
        <f>VLOOKUP(F5366,辅助信息!A:B,2,FALSE)</f>
        <v>盘螺</v>
      </c>
      <c r="F5366" s="121" t="s">
        <v>26</v>
      </c>
      <c r="G5366" s="122">
        <v>8</v>
      </c>
      <c r="H5366" s="135"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57" t="str">
        <f>VLOOKUP(B5366,辅助信息!E:I,3,FALSE)</f>
        <v>(五冶建设龙泉驿一医院配套建设工程)成都市龙泉驿区董朗路69号龙泉驿一医院5号门</v>
      </c>
      <c r="J5366" s="121" t="str">
        <f>VLOOKUP(B5366,辅助信息!E:I,4,FALSE)</f>
        <v>孙敏</v>
      </c>
      <c r="K5366" s="121">
        <f>VLOOKUP(J5366,辅助信息!H:I,2,FALSE)</f>
        <v>13617695006</v>
      </c>
      <c r="L5366" s="123" t="str">
        <f>VLOOKUP(B5366,辅助信息!E:J,6,FALSE)</f>
        <v>联系实际收货人（孙敏13617695006）五冶建设送货单,6份材质书,锈货不收，装货前联系收货人核实到场规格,没提前告知进场规格现场不给予接收</v>
      </c>
      <c r="O5366" s="63" t="str">
        <f ca="1" t="shared" si="252"/>
        <v/>
      </c>
      <c r="P5366" s="63" t="str">
        <f ca="1" t="shared" si="253"/>
        <v/>
      </c>
      <c r="Q5366" s="29" t="str">
        <f>VLOOKUP(B5366,辅助信息!E:M,9,FALSE)</f>
        <v>ZTWM-CDGS-XS-2025-0073-五冶天府-成都怡心湖片区及龙泉驿医院等项目</v>
      </c>
      <c r="R5366" s="29" t="str">
        <f>_xlfn._xlws.FILTER(辅助信息!D:D,辅助信息!E:E=B5366)</f>
        <v>五冶建设龙泉驿一医院配套建设工程</v>
      </c>
    </row>
    <row r="5367" spans="2:18">
      <c r="B5367" s="137" t="s">
        <v>215</v>
      </c>
      <c r="C5367" s="71">
        <v>45968</v>
      </c>
      <c r="D5367" s="121" t="str">
        <f>VLOOKUP(B5367,辅助信息!E:K,7,FALSE)</f>
        <v>JWDDCD2025102100486</v>
      </c>
      <c r="E5367" s="121" t="str">
        <f>VLOOKUP(F5367,辅助信息!A:B,2,FALSE)</f>
        <v>螺纹钢</v>
      </c>
      <c r="F5367" s="121" t="s">
        <v>27</v>
      </c>
      <c r="G5367" s="122">
        <v>6</v>
      </c>
      <c r="H5367" s="135"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57" t="str">
        <f>VLOOKUP(B5367,辅助信息!E:I,3,FALSE)</f>
        <v>(五冶建设龙泉驿一医院配套建设工程)成都市龙泉驿区董朗路69号龙泉驿一医院5号门</v>
      </c>
      <c r="J5367" s="121" t="str">
        <f>VLOOKUP(B5367,辅助信息!E:I,4,FALSE)</f>
        <v>孙敏</v>
      </c>
      <c r="K5367" s="121">
        <f>VLOOKUP(J5367,辅助信息!H:I,2,FALSE)</f>
        <v>13617695006</v>
      </c>
      <c r="L5367" s="123" t="str">
        <f>VLOOKUP(B5367,辅助信息!E:J,6,FALSE)</f>
        <v>联系实际收货人（孙敏13617695006）五冶建设送货单,6份材质书,锈货不收，装货前联系收货人核实到场规格,没提前告知进场规格现场不给予接收</v>
      </c>
      <c r="O5367" s="63" t="str">
        <f ca="1" t="shared" si="252"/>
        <v/>
      </c>
      <c r="P5367" s="63" t="str">
        <f ca="1" t="shared" si="253"/>
        <v/>
      </c>
      <c r="Q5367" s="29" t="str">
        <f>VLOOKUP(B5367,辅助信息!E:M,9,FALSE)</f>
        <v>ZTWM-CDGS-XS-2025-0073-五冶天府-成都怡心湖片区及龙泉驿医院等项目</v>
      </c>
      <c r="R5367" s="29" t="str">
        <f>_xlfn._xlws.FILTER(辅助信息!D:D,辅助信息!E:E=B5367)</f>
        <v>五冶建设龙泉驿一医院配套建设工程</v>
      </c>
    </row>
    <row r="5368" spans="2:18">
      <c r="B5368" s="137" t="s">
        <v>215</v>
      </c>
      <c r="C5368" s="71">
        <v>45968</v>
      </c>
      <c r="D5368" s="121" t="str">
        <f>VLOOKUP(B5368,辅助信息!E:K,7,FALSE)</f>
        <v>JWDDCD2025102100486</v>
      </c>
      <c r="E5368" s="121" t="str">
        <f>VLOOKUP(F5368,辅助信息!A:B,2,FALSE)</f>
        <v>螺纹钢</v>
      </c>
      <c r="F5368" s="121" t="s">
        <v>32</v>
      </c>
      <c r="G5368" s="122">
        <v>2.5</v>
      </c>
      <c r="H5368" s="135" t="str">
        <f>IF(SUMIFS('[1]2025年已发货'!$E:$E,'[1]2025年已发货'!$F:$F,C5368,'[1]2025年已发货'!$C:$C,F5368,'[1]2025年已发货'!$G:$G,I5368,'[1]2025年已发货'!$H:$H,J5368)=0,"未发货",SUMIFS('[1]2025年已发货'!$E:$E,'[1]2025年已发货'!$F:$F,C5368,'[1]2025年已发货'!$C:$C,F5368,'[1]2025年已发货'!$G:$G,I5368,'[1]2025年已发货'!$H:$H,J5368))</f>
        <v>未发货</v>
      </c>
      <c r="I5368" s="157" t="str">
        <f>VLOOKUP(B5368,辅助信息!E:I,3,FALSE)</f>
        <v>(五冶建设龙泉驿一医院配套建设工程)成都市龙泉驿区董朗路69号龙泉驿一医院5号门</v>
      </c>
      <c r="J5368" s="121" t="str">
        <f>VLOOKUP(B5368,辅助信息!E:I,4,FALSE)</f>
        <v>孙敏</v>
      </c>
      <c r="K5368" s="121">
        <f>VLOOKUP(J5368,辅助信息!H:I,2,FALSE)</f>
        <v>13617695006</v>
      </c>
      <c r="L5368" s="123" t="str">
        <f>VLOOKUP(B5368,辅助信息!E:J,6,FALSE)</f>
        <v>联系实际收货人（孙敏13617695006）五冶建设送货单,6份材质书,锈货不收，装货前联系收货人核实到场规格,没提前告知进场规格现场不给予接收</v>
      </c>
      <c r="O5368" s="63" t="str">
        <f ca="1" t="shared" si="252"/>
        <v/>
      </c>
      <c r="P5368" s="63" t="str">
        <f ca="1" t="shared" si="253"/>
        <v/>
      </c>
      <c r="Q5368" s="29" t="str">
        <f>VLOOKUP(B5368,辅助信息!E:M,9,FALSE)</f>
        <v>ZTWM-CDGS-XS-2025-0073-五冶天府-成都怡心湖片区及龙泉驿医院等项目</v>
      </c>
      <c r="R5368" s="29" t="str">
        <f>_xlfn._xlws.FILTER(辅助信息!D:D,辅助信息!E:E=B5368)</f>
        <v>五冶建设龙泉驿一医院配套建设工程</v>
      </c>
    </row>
    <row r="5369" spans="2:18">
      <c r="B5369" s="137" t="s">
        <v>215</v>
      </c>
      <c r="C5369" s="71">
        <v>45968</v>
      </c>
      <c r="D5369" s="121" t="str">
        <f>VLOOKUP(B5369,辅助信息!E:K,7,FALSE)</f>
        <v>JWDDCD2025102100486</v>
      </c>
      <c r="E5369" s="121" t="str">
        <f>VLOOKUP(F5369,辅助信息!A:B,2,FALSE)</f>
        <v>螺纹钢</v>
      </c>
      <c r="F5369" s="121" t="s">
        <v>30</v>
      </c>
      <c r="G5369" s="122">
        <v>2.5</v>
      </c>
      <c r="H5369" s="135"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57" t="str">
        <f>VLOOKUP(B5369,辅助信息!E:I,3,FALSE)</f>
        <v>(五冶建设龙泉驿一医院配套建设工程)成都市龙泉驿区董朗路69号龙泉驿一医院5号门</v>
      </c>
      <c r="J5369" s="121" t="str">
        <f>VLOOKUP(B5369,辅助信息!E:I,4,FALSE)</f>
        <v>孙敏</v>
      </c>
      <c r="K5369" s="121">
        <f>VLOOKUP(J5369,辅助信息!H:I,2,FALSE)</f>
        <v>13617695006</v>
      </c>
      <c r="L5369" s="123" t="str">
        <f>VLOOKUP(B5369,辅助信息!E:J,6,FALSE)</f>
        <v>联系实际收货人（孙敏13617695006）五冶建设送货单,6份材质书,锈货不收，装货前联系收货人核实到场规格,没提前告知进场规格现场不给予接收</v>
      </c>
      <c r="O5369" s="63" t="str">
        <f ca="1" t="shared" si="252"/>
        <v/>
      </c>
      <c r="P5369" s="63" t="str">
        <f ca="1" t="shared" si="253"/>
        <v/>
      </c>
      <c r="Q5369" s="29" t="str">
        <f>VLOOKUP(B5369,辅助信息!E:M,9,FALSE)</f>
        <v>ZTWM-CDGS-XS-2025-0073-五冶天府-成都怡心湖片区及龙泉驿医院等项目</v>
      </c>
      <c r="R5369" s="29" t="str">
        <f>_xlfn._xlws.FILTER(辅助信息!D:D,辅助信息!E:E=B5369)</f>
        <v>五冶建设龙泉驿一医院配套建设工程</v>
      </c>
    </row>
    <row r="5370" spans="2:18">
      <c r="B5370" s="137" t="s">
        <v>215</v>
      </c>
      <c r="C5370" s="71">
        <v>45968</v>
      </c>
      <c r="D5370" s="121" t="str">
        <f>VLOOKUP(B5370,辅助信息!E:K,7,FALSE)</f>
        <v>JWDDCD2025102100486</v>
      </c>
      <c r="E5370" s="121" t="str">
        <f>VLOOKUP(F5370,辅助信息!A:B,2,FALSE)</f>
        <v>螺纹钢</v>
      </c>
      <c r="F5370" s="121" t="s">
        <v>33</v>
      </c>
      <c r="G5370" s="122">
        <v>2.5</v>
      </c>
      <c r="H5370" s="135" t="str">
        <f>IF(SUMIFS('[1]2025年已发货'!$E:$E,'[1]2025年已发货'!$F:$F,C5370,'[1]2025年已发货'!$C:$C,F5370,'[1]2025年已发货'!$G:$G,I5370,'[1]2025年已发货'!$H:$H,J5370)=0,"未发货",SUMIFS('[1]2025年已发货'!$E:$E,'[1]2025年已发货'!$F:$F,C5370,'[1]2025年已发货'!$C:$C,F5370,'[1]2025年已发货'!$G:$G,I5370,'[1]2025年已发货'!$H:$H,J5370))</f>
        <v>未发货</v>
      </c>
      <c r="I5370" s="157" t="str">
        <f>VLOOKUP(B5370,辅助信息!E:I,3,FALSE)</f>
        <v>(五冶建设龙泉驿一医院配套建设工程)成都市龙泉驿区董朗路69号龙泉驿一医院5号门</v>
      </c>
      <c r="J5370" s="121" t="str">
        <f>VLOOKUP(B5370,辅助信息!E:I,4,FALSE)</f>
        <v>孙敏</v>
      </c>
      <c r="K5370" s="121">
        <f>VLOOKUP(J5370,辅助信息!H:I,2,FALSE)</f>
        <v>13617695006</v>
      </c>
      <c r="L5370" s="123" t="str">
        <f>VLOOKUP(B5370,辅助信息!E:J,6,FALSE)</f>
        <v>联系实际收货人（孙敏13617695006）五冶建设送货单,6份材质书,锈货不收，装货前联系收货人核实到场规格,没提前告知进场规格现场不给予接收</v>
      </c>
      <c r="O5370" s="63" t="str">
        <f ca="1" t="shared" si="252"/>
        <v/>
      </c>
      <c r="P5370" s="63" t="str">
        <f ca="1" t="shared" si="253"/>
        <v/>
      </c>
      <c r="Q5370" s="29" t="str">
        <f>VLOOKUP(B5370,辅助信息!E:M,9,FALSE)</f>
        <v>ZTWM-CDGS-XS-2025-0073-五冶天府-成都怡心湖片区及龙泉驿医院等项目</v>
      </c>
      <c r="R5370" s="29" t="str">
        <f>_xlfn._xlws.FILTER(辅助信息!D:D,辅助信息!E:E=B5370)</f>
        <v>五冶建设龙泉驿一医院配套建设工程</v>
      </c>
    </row>
    <row r="5371" spans="2:18">
      <c r="B5371" s="137" t="s">
        <v>215</v>
      </c>
      <c r="C5371" s="71">
        <v>45968</v>
      </c>
      <c r="D5371" s="121" t="str">
        <f>VLOOKUP(B5371,辅助信息!E:K,7,FALSE)</f>
        <v>JWDDCD2025102100486</v>
      </c>
      <c r="E5371" s="121" t="str">
        <f>VLOOKUP(F5371,辅助信息!A:B,2,FALSE)</f>
        <v>螺纹钢</v>
      </c>
      <c r="F5371" s="121" t="s">
        <v>28</v>
      </c>
      <c r="G5371" s="122">
        <v>2.5</v>
      </c>
      <c r="H5371" s="135" t="str">
        <f>IF(SUMIFS('[1]2025年已发货'!$E:$E,'[1]2025年已发货'!$F:$F,C5371,'[1]2025年已发货'!$C:$C,F5371,'[1]2025年已发货'!$G:$G,I5371,'[1]2025年已发货'!$H:$H,J5371)=0,"未发货",SUMIFS('[1]2025年已发货'!$E:$E,'[1]2025年已发货'!$F:$F,C5371,'[1]2025年已发货'!$C:$C,F5371,'[1]2025年已发货'!$G:$G,I5371,'[1]2025年已发货'!$H:$H,J5371))</f>
        <v>未发货</v>
      </c>
      <c r="I5371" s="157" t="str">
        <f>VLOOKUP(B5371,辅助信息!E:I,3,FALSE)</f>
        <v>(五冶建设龙泉驿一医院配套建设工程)成都市龙泉驿区董朗路69号龙泉驿一医院5号门</v>
      </c>
      <c r="J5371" s="121" t="str">
        <f>VLOOKUP(B5371,辅助信息!E:I,4,FALSE)</f>
        <v>孙敏</v>
      </c>
      <c r="K5371" s="121">
        <f>VLOOKUP(J5371,辅助信息!H:I,2,FALSE)</f>
        <v>13617695006</v>
      </c>
      <c r="L5371" s="123" t="str">
        <f>VLOOKUP(B5371,辅助信息!E:J,6,FALSE)</f>
        <v>联系实际收货人（孙敏13617695006）五冶建设送货单,6份材质书,锈货不收，装货前联系收货人核实到场规格,没提前告知进场规格现场不给予接收</v>
      </c>
      <c r="O5371" s="63" t="str">
        <f ca="1" t="shared" si="252"/>
        <v/>
      </c>
      <c r="P5371" s="63" t="str">
        <f ca="1" t="shared" si="253"/>
        <v/>
      </c>
      <c r="Q5371" s="29" t="str">
        <f>VLOOKUP(B5371,辅助信息!E:M,9,FALSE)</f>
        <v>ZTWM-CDGS-XS-2025-0073-五冶天府-成都怡心湖片区及龙泉驿医院等项目</v>
      </c>
      <c r="R5371" s="29" t="str">
        <f>_xlfn._xlws.FILTER(辅助信息!D:D,辅助信息!E:E=B5371)</f>
        <v>五冶建设龙泉驿一医院配套建设工程</v>
      </c>
    </row>
    <row r="5372" spans="2:18">
      <c r="B5372" s="137" t="s">
        <v>215</v>
      </c>
      <c r="C5372" s="71">
        <v>45968</v>
      </c>
      <c r="D5372" s="121" t="str">
        <f>VLOOKUP(B5372,辅助信息!E:K,7,FALSE)</f>
        <v>JWDDCD2025102100486</v>
      </c>
      <c r="E5372" s="121" t="str">
        <f>VLOOKUP(F5372,辅助信息!A:B,2,FALSE)</f>
        <v>螺纹钢</v>
      </c>
      <c r="F5372" s="121" t="s">
        <v>58</v>
      </c>
      <c r="G5372" s="122">
        <v>10</v>
      </c>
      <c r="H5372" s="135"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57" t="str">
        <f>VLOOKUP(B5372,辅助信息!E:I,3,FALSE)</f>
        <v>(五冶建设龙泉驿一医院配套建设工程)成都市龙泉驿区董朗路69号龙泉驿一医院5号门</v>
      </c>
      <c r="J5372" s="121" t="str">
        <f>VLOOKUP(B5372,辅助信息!E:I,4,FALSE)</f>
        <v>孙敏</v>
      </c>
      <c r="K5372" s="121">
        <f>VLOOKUP(J5372,辅助信息!H:I,2,FALSE)</f>
        <v>13617695006</v>
      </c>
      <c r="L5372" s="123" t="str">
        <f>VLOOKUP(B5372,辅助信息!E:J,6,FALSE)</f>
        <v>联系实际收货人（孙敏13617695006）五冶建设送货单,6份材质书,锈货不收，装货前联系收货人核实到场规格,没提前告知进场规格现场不给予接收</v>
      </c>
      <c r="O5372" s="63" t="str">
        <f ca="1" t="shared" si="252"/>
        <v/>
      </c>
      <c r="P5372" s="63" t="str">
        <f ca="1" t="shared" si="253"/>
        <v/>
      </c>
      <c r="Q5372" s="29" t="str">
        <f>VLOOKUP(B5372,辅助信息!E:M,9,FALSE)</f>
        <v>ZTWM-CDGS-XS-2025-0073-五冶天府-成都怡心湖片区及龙泉驿医院等项目</v>
      </c>
      <c r="R5372" s="29" t="str">
        <f>_xlfn._xlws.FILTER(辅助信息!D:D,辅助信息!E:E=B5372)</f>
        <v>五冶建设龙泉驿一医院配套建设工程</v>
      </c>
    </row>
    <row r="5373" spans="2:18">
      <c r="B5373" s="137" t="s">
        <v>215</v>
      </c>
      <c r="C5373" s="71">
        <v>45968</v>
      </c>
      <c r="D5373" s="121" t="str">
        <f>VLOOKUP(B5373,辅助信息!E:K,7,FALSE)</f>
        <v>JWDDCD2025102100486</v>
      </c>
      <c r="E5373" s="121" t="str">
        <f>VLOOKUP(F5373,辅助信息!A:B,2,FALSE)</f>
        <v>螺纹钢</v>
      </c>
      <c r="F5373" s="121" t="s">
        <v>46</v>
      </c>
      <c r="G5373" s="122">
        <v>10</v>
      </c>
      <c r="H5373" s="135" t="str">
        <f>IF(SUMIFS('[1]2025年已发货'!$E:$E,'[1]2025年已发货'!$F:$F,C5373,'[1]2025年已发货'!$C:$C,F5373,'[1]2025年已发货'!$G:$G,I5373,'[1]2025年已发货'!$H:$H,J5373)=0,"未发货",SUMIFS('[1]2025年已发货'!$E:$E,'[1]2025年已发货'!$F:$F,C5373,'[1]2025年已发货'!$C:$C,F5373,'[1]2025年已发货'!$G:$G,I5373,'[1]2025年已发货'!$H:$H,J5373))</f>
        <v>未发货</v>
      </c>
      <c r="I5373" s="157" t="str">
        <f>VLOOKUP(B5373,辅助信息!E:I,3,FALSE)</f>
        <v>(五冶建设龙泉驿一医院配套建设工程)成都市龙泉驿区董朗路69号龙泉驿一医院5号门</v>
      </c>
      <c r="J5373" s="121" t="str">
        <f>VLOOKUP(B5373,辅助信息!E:I,4,FALSE)</f>
        <v>孙敏</v>
      </c>
      <c r="K5373" s="121">
        <f>VLOOKUP(J5373,辅助信息!H:I,2,FALSE)</f>
        <v>13617695006</v>
      </c>
      <c r="L5373" s="123" t="str">
        <f>VLOOKUP(B5373,辅助信息!E:J,6,FALSE)</f>
        <v>联系实际收货人（孙敏13617695006）五冶建设送货单,6份材质书,锈货不收，装货前联系收货人核实到场规格,没提前告知进场规格现场不给予接收</v>
      </c>
      <c r="O5373" s="63" t="str">
        <f ca="1" t="shared" si="252"/>
        <v/>
      </c>
      <c r="P5373" s="63" t="str">
        <f ca="1" t="shared" si="253"/>
        <v/>
      </c>
      <c r="Q5373" s="29" t="str">
        <f>VLOOKUP(B5373,辅助信息!E:M,9,FALSE)</f>
        <v>ZTWM-CDGS-XS-2025-0073-五冶天府-成都怡心湖片区及龙泉驿医院等项目</v>
      </c>
      <c r="R5373" s="29" t="str">
        <f>_xlfn._xlws.FILTER(辅助信息!D:D,辅助信息!E:E=B5373)</f>
        <v>五冶建设龙泉驿一医院配套建设工程</v>
      </c>
    </row>
    <row r="5374" spans="2:18">
      <c r="B5374" s="137" t="s">
        <v>215</v>
      </c>
      <c r="C5374" s="71">
        <v>45968</v>
      </c>
      <c r="D5374" s="121" t="str">
        <f>VLOOKUP(B5374,辅助信息!E:K,7,FALSE)</f>
        <v>JWDDCD2025102100486</v>
      </c>
      <c r="E5374" s="121" t="str">
        <f>VLOOKUP(F5374,辅助信息!A:B,2,FALSE)</f>
        <v>螺纹钢</v>
      </c>
      <c r="F5374" s="121" t="s">
        <v>22</v>
      </c>
      <c r="G5374" s="122">
        <v>32</v>
      </c>
      <c r="H5374" s="135" t="str">
        <f>IF(SUMIFS('[1]2025年已发货'!$E:$E,'[1]2025年已发货'!$F:$F,C5374,'[1]2025年已发货'!$C:$C,F5374,'[1]2025年已发货'!$G:$G,I5374,'[1]2025年已发货'!$H:$H,J5374)=0,"未发货",SUMIFS('[1]2025年已发货'!$E:$E,'[1]2025年已发货'!$F:$F,C5374,'[1]2025年已发货'!$C:$C,F5374,'[1]2025年已发货'!$G:$G,I5374,'[1]2025年已发货'!$H:$H,J5374))</f>
        <v>未发货</v>
      </c>
      <c r="I5374" s="157" t="str">
        <f>VLOOKUP(B5374,辅助信息!E:I,3,FALSE)</f>
        <v>(五冶建设龙泉驿一医院配套建设工程)成都市龙泉驿区董朗路69号龙泉驿一医院5号门</v>
      </c>
      <c r="J5374" s="121" t="str">
        <f>VLOOKUP(B5374,辅助信息!E:I,4,FALSE)</f>
        <v>孙敏</v>
      </c>
      <c r="K5374" s="121">
        <f>VLOOKUP(J5374,辅助信息!H:I,2,FALSE)</f>
        <v>13617695006</v>
      </c>
      <c r="L5374" s="123" t="str">
        <f>VLOOKUP(B5374,辅助信息!E:J,6,FALSE)</f>
        <v>联系实际收货人（孙敏13617695006）五冶建设送货单,6份材质书,锈货不收，装货前联系收货人核实到场规格,没提前告知进场规格现场不给予接收</v>
      </c>
      <c r="O5374" s="63" t="str">
        <f ca="1" t="shared" si="252"/>
        <v/>
      </c>
      <c r="P5374" s="63" t="str">
        <f ca="1" t="shared" si="253"/>
        <v/>
      </c>
      <c r="Q5374" s="29" t="str">
        <f>VLOOKUP(B5374,辅助信息!E:M,9,FALSE)</f>
        <v>ZTWM-CDGS-XS-2025-0073-五冶天府-成都怡心湖片区及龙泉驿医院等项目</v>
      </c>
      <c r="R5374" s="29" t="str">
        <f>_xlfn._xlws.FILTER(辅助信息!D:D,辅助信息!E:E=B5374)</f>
        <v>五冶建设龙泉驿一医院配套建设工程</v>
      </c>
    </row>
    <row r="5375" spans="2:18">
      <c r="B5375" s="136" t="s">
        <v>232</v>
      </c>
      <c r="C5375" s="71">
        <v>45968</v>
      </c>
      <c r="D5375" s="40" t="str">
        <f>VLOOKUP(B5375,辅助信息!E:K,7,FALSE)</f>
        <v>JWDDCD2025052800131</v>
      </c>
      <c r="E5375" s="40" t="str">
        <f>VLOOKUP(F5375,辅助信息!A:B,2,FALSE)</f>
        <v>螺纹钢</v>
      </c>
      <c r="F5375" s="40" t="s">
        <v>19</v>
      </c>
      <c r="G5375" s="36">
        <v>100</v>
      </c>
      <c r="H5375" s="147"/>
      <c r="I5375" s="39" t="str">
        <f>VLOOKUP(B5375,辅助信息!E:I,3,FALSE)</f>
        <v>（商投建工达州中医药科技园-2工区-2号桥）达州市通川区达州中医药职业学院犀牛大道北段</v>
      </c>
      <c r="J5375" s="40" t="str">
        <f>VLOOKUP(B5375,辅助信息!E:I,4,FALSE)</f>
        <v>李波</v>
      </c>
      <c r="K5375" s="40">
        <f>VLOOKUP(J5375,辅助信息!H:I,2,FALSE)</f>
        <v>18381899787</v>
      </c>
      <c r="L5375" s="110" t="str">
        <f>VLOOKUP(B5375,辅助信息!E:J,6,FALSE)</f>
        <v>控制炉批号！多了现场不收！,优先安排达钢,提前联系到场规格及数量</v>
      </c>
      <c r="O5375" s="63" t="str">
        <f ca="1" t="shared" si="252"/>
        <v/>
      </c>
      <c r="P5375" s="63" t="str">
        <f ca="1" t="shared" si="253"/>
        <v/>
      </c>
      <c r="Q5375" s="29" t="str">
        <f>VLOOKUP(B5375,辅助信息!E:M,9,FALSE)</f>
        <v>ZTWM-CDGS-XS-2024-0134-商投建工达州中医药科技成果示范园项目</v>
      </c>
      <c r="R5375" s="29" t="str">
        <f>_xlfn._xlws.FILTER(辅助信息!D:D,辅助信息!E:E=B5375)</f>
        <v>商投建工达州中医药科技园</v>
      </c>
    </row>
    <row r="5376" spans="2:18">
      <c r="B5376" s="136" t="s">
        <v>225</v>
      </c>
      <c r="C5376" s="71">
        <v>45968</v>
      </c>
      <c r="D5376" s="40" t="str">
        <f>VLOOKUP(B5376,辅助信息!E:K,7,FALSE)</f>
        <v>JWDDCD2025092400210</v>
      </c>
      <c r="E5376" s="40" t="str">
        <f>VLOOKUP(F5376,辅助信息!A:B,2,FALSE)</f>
        <v>盘螺</v>
      </c>
      <c r="F5376" s="40" t="s">
        <v>40</v>
      </c>
      <c r="G5376" s="36">
        <v>25</v>
      </c>
      <c r="H5376" s="147"/>
      <c r="I5376" s="39" t="str">
        <f>VLOOKUP(B5376,辅助信息!E:I,3,FALSE)</f>
        <v>(五冶钢构龙泉东洪片区85亩住宅、商业及配套工程项目一标段)成都市龙泉驿外东洪路地铁2号线惠王陵地铁C口</v>
      </c>
      <c r="J5376" s="40" t="str">
        <f>VLOOKUP(B5376,辅助信息!E:I,4,FALSE)</f>
        <v>岳工</v>
      </c>
      <c r="K5376" s="40">
        <f>VLOOKUP(J5376,辅助信息!H:I,2,FALSE)</f>
        <v>18599951655</v>
      </c>
      <c r="L5376" s="110">
        <f>VLOOKUP(B5376,辅助信息!E:J,6,FALSE)</f>
        <v>0</v>
      </c>
      <c r="O5376" s="63" t="str">
        <f ca="1" t="shared" si="252"/>
        <v/>
      </c>
      <c r="P5376" s="63"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spans="2:18">
      <c r="B5377" s="136" t="s">
        <v>225</v>
      </c>
      <c r="C5377" s="71">
        <v>45968</v>
      </c>
      <c r="D5377" s="40" t="str">
        <f>VLOOKUP(B5377,辅助信息!E:K,7,FALSE)</f>
        <v>JWDDCD2025092400210</v>
      </c>
      <c r="E5377" s="40" t="str">
        <f>VLOOKUP(F5377,辅助信息!A:B,2,FALSE)</f>
        <v>盘螺</v>
      </c>
      <c r="F5377" s="40" t="s">
        <v>41</v>
      </c>
      <c r="G5377" s="36">
        <v>15</v>
      </c>
      <c r="H5377" s="147"/>
      <c r="I5377" s="39" t="str">
        <f>VLOOKUP(B5377,辅助信息!E:I,3,FALSE)</f>
        <v>(五冶钢构龙泉东洪片区85亩住宅、商业及配套工程项目一标段)成都市龙泉驿外东洪路地铁2号线惠王陵地铁C口</v>
      </c>
      <c r="J5377" s="40" t="str">
        <f>VLOOKUP(B5377,辅助信息!E:I,4,FALSE)</f>
        <v>岳工</v>
      </c>
      <c r="K5377" s="40">
        <f>VLOOKUP(J5377,辅助信息!H:I,2,FALSE)</f>
        <v>18599951655</v>
      </c>
      <c r="L5377" s="110">
        <f>VLOOKUP(B5377,辅助信息!E:J,6,FALSE)</f>
        <v>0</v>
      </c>
      <c r="O5377" s="63" t="str">
        <f ca="1" t="shared" si="252"/>
        <v/>
      </c>
      <c r="P5377" s="63"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spans="2:18">
      <c r="B5378" s="136" t="s">
        <v>225</v>
      </c>
      <c r="C5378" s="71">
        <v>45968</v>
      </c>
      <c r="D5378" s="40" t="str">
        <f>VLOOKUP(B5378,辅助信息!E:K,7,FALSE)</f>
        <v>JWDDCD2025092400210</v>
      </c>
      <c r="E5378" s="40" t="str">
        <f>VLOOKUP(F5378,辅助信息!A:B,2,FALSE)</f>
        <v>螺纹钢</v>
      </c>
      <c r="F5378" s="40" t="s">
        <v>27</v>
      </c>
      <c r="G5378" s="36">
        <v>10</v>
      </c>
      <c r="H5378" s="147"/>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0">
        <f>VLOOKUP(B5378,辅助信息!E:J,6,FALSE)</f>
        <v>0</v>
      </c>
      <c r="O5378" s="63" t="str">
        <f ca="1" t="shared" si="252"/>
        <v/>
      </c>
      <c r="P5378" s="63"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spans="2:18">
      <c r="B5379" s="136" t="s">
        <v>225</v>
      </c>
      <c r="C5379" s="71">
        <v>45968</v>
      </c>
      <c r="D5379" s="40" t="str">
        <f>VLOOKUP(B5379,辅助信息!E:K,7,FALSE)</f>
        <v>JWDDCD2025092400210</v>
      </c>
      <c r="E5379" s="40" t="str">
        <f>VLOOKUP(F5379,辅助信息!A:B,2,FALSE)</f>
        <v>螺纹钢</v>
      </c>
      <c r="F5379" s="40" t="s">
        <v>19</v>
      </c>
      <c r="G5379" s="36">
        <v>5</v>
      </c>
      <c r="H5379" s="147"/>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0">
        <f>VLOOKUP(B5379,辅助信息!E:J,6,FALSE)</f>
        <v>0</v>
      </c>
      <c r="O5379" s="63" t="str">
        <f ca="1" t="shared" si="252"/>
        <v/>
      </c>
      <c r="P5379" s="63"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spans="2:18">
      <c r="B5380" s="136" t="s">
        <v>225</v>
      </c>
      <c r="C5380" s="71">
        <v>45968</v>
      </c>
      <c r="D5380" s="40" t="str">
        <f>VLOOKUP(B5380,辅助信息!E:K,7,FALSE)</f>
        <v>JWDDCD2025092400210</v>
      </c>
      <c r="E5380" s="40" t="str">
        <f>VLOOKUP(F5380,辅助信息!A:B,2,FALSE)</f>
        <v>螺纹钢</v>
      </c>
      <c r="F5380" s="40" t="s">
        <v>30</v>
      </c>
      <c r="G5380" s="36">
        <v>5</v>
      </c>
      <c r="H5380" s="147"/>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0">
        <f>VLOOKUP(B5380,辅助信息!E:J,6,FALSE)</f>
        <v>0</v>
      </c>
      <c r="O5380" s="63" t="str">
        <f ca="1" t="shared" si="252"/>
        <v/>
      </c>
      <c r="P5380" s="63"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spans="2:18">
      <c r="B5381" s="136" t="s">
        <v>225</v>
      </c>
      <c r="C5381" s="71">
        <v>45968</v>
      </c>
      <c r="D5381" s="40" t="str">
        <f>VLOOKUP(B5381,辅助信息!E:K,7,FALSE)</f>
        <v>JWDDCD2025092400210</v>
      </c>
      <c r="E5381" s="40" t="str">
        <f>VLOOKUP(F5381,辅助信息!A:B,2,FALSE)</f>
        <v>螺纹钢</v>
      </c>
      <c r="F5381" s="40" t="s">
        <v>33</v>
      </c>
      <c r="G5381" s="36">
        <v>5</v>
      </c>
      <c r="H5381" s="147"/>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0">
        <f>VLOOKUP(B5381,辅助信息!E:J,6,FALSE)</f>
        <v>0</v>
      </c>
      <c r="O5381" s="63" t="str">
        <f ca="1" t="shared" si="252"/>
        <v/>
      </c>
      <c r="P5381" s="63"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spans="2:18">
      <c r="B5382" s="136" t="s">
        <v>225</v>
      </c>
      <c r="C5382" s="71">
        <v>45968</v>
      </c>
      <c r="D5382" s="40" t="str">
        <f>VLOOKUP(B5382,辅助信息!E:K,7,FALSE)</f>
        <v>JWDDCD2025092400210</v>
      </c>
      <c r="E5382" s="40" t="str">
        <f>VLOOKUP(F5382,辅助信息!A:B,2,FALSE)</f>
        <v>螺纹钢</v>
      </c>
      <c r="F5382" s="40" t="s">
        <v>28</v>
      </c>
      <c r="G5382" s="36">
        <v>5</v>
      </c>
      <c r="H5382" s="147"/>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0">
        <f>VLOOKUP(B5382,辅助信息!E:J,6,FALSE)</f>
        <v>0</v>
      </c>
      <c r="O5382" s="63" t="str">
        <f ca="1" t="shared" si="252"/>
        <v/>
      </c>
      <c r="P5382" s="63"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spans="2:18">
      <c r="B5383" s="136" t="s">
        <v>225</v>
      </c>
      <c r="C5383" s="71">
        <v>45968</v>
      </c>
      <c r="D5383" s="40" t="str">
        <f>VLOOKUP(B5383,辅助信息!E:K,7,FALSE)</f>
        <v>JWDDCD2025092400210</v>
      </c>
      <c r="E5383" s="40" t="str">
        <f>VLOOKUP(F5383,辅助信息!A:B,2,FALSE)</f>
        <v>盘螺</v>
      </c>
      <c r="F5383" s="40" t="s">
        <v>40</v>
      </c>
      <c r="G5383" s="36">
        <v>35</v>
      </c>
      <c r="H5383" s="147"/>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0">
        <f>VLOOKUP(B5383,辅助信息!E:J,6,FALSE)</f>
        <v>0</v>
      </c>
      <c r="O5383" s="63" t="str">
        <f ca="1" t="shared" si="252"/>
        <v/>
      </c>
      <c r="P5383" s="63"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spans="2:18">
      <c r="B5384" s="136" t="s">
        <v>225</v>
      </c>
      <c r="C5384" s="71">
        <v>45968</v>
      </c>
      <c r="D5384" s="40" t="str">
        <f>VLOOKUP(B5384,辅助信息!E:K,7,FALSE)</f>
        <v>JWDDCD2025092400210</v>
      </c>
      <c r="E5384" s="40" t="str">
        <f>VLOOKUP(F5384,辅助信息!A:B,2,FALSE)</f>
        <v>螺纹钢</v>
      </c>
      <c r="F5384" s="40" t="s">
        <v>27</v>
      </c>
      <c r="G5384" s="36">
        <v>15</v>
      </c>
      <c r="H5384" s="147"/>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0">
        <f>VLOOKUP(B5384,辅助信息!E:J,6,FALSE)</f>
        <v>0</v>
      </c>
      <c r="O5384" s="63" t="str">
        <f ca="1" t="shared" si="252"/>
        <v/>
      </c>
      <c r="P5384" s="63"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spans="2:18">
      <c r="B5385" s="136" t="s">
        <v>225</v>
      </c>
      <c r="C5385" s="71">
        <v>45968</v>
      </c>
      <c r="D5385" s="40" t="str">
        <f>VLOOKUP(B5385,辅助信息!E:K,7,FALSE)</f>
        <v>JWDDCD2025092400210</v>
      </c>
      <c r="E5385" s="40" t="str">
        <f>VLOOKUP(F5385,辅助信息!A:B,2,FALSE)</f>
        <v>螺纹钢</v>
      </c>
      <c r="F5385" s="40" t="s">
        <v>19</v>
      </c>
      <c r="G5385" s="36">
        <v>8</v>
      </c>
      <c r="H5385" s="147"/>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0">
        <f>VLOOKUP(B5385,辅助信息!E:J,6,FALSE)</f>
        <v>0</v>
      </c>
      <c r="O5385" s="63" t="str">
        <f ca="1" t="shared" si="252"/>
        <v/>
      </c>
      <c r="P5385" s="63"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spans="2:18">
      <c r="B5386" s="136" t="s">
        <v>225</v>
      </c>
      <c r="C5386" s="71">
        <v>45968</v>
      </c>
      <c r="D5386" s="40" t="str">
        <f>VLOOKUP(B5386,辅助信息!E:K,7,FALSE)</f>
        <v>JWDDCD2025092400210</v>
      </c>
      <c r="E5386" s="40" t="str">
        <f>VLOOKUP(F5386,辅助信息!A:B,2,FALSE)</f>
        <v>螺纹钢</v>
      </c>
      <c r="F5386" s="40" t="s">
        <v>32</v>
      </c>
      <c r="G5386" s="36">
        <v>10</v>
      </c>
      <c r="H5386" s="147"/>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0">
        <f>VLOOKUP(B5386,辅助信息!E:J,6,FALSE)</f>
        <v>0</v>
      </c>
      <c r="O5386" s="63" t="str">
        <f ca="1" t="shared" si="252"/>
        <v/>
      </c>
      <c r="P5386" s="63"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spans="2:18">
      <c r="B5387" s="136" t="s">
        <v>225</v>
      </c>
      <c r="C5387" s="71">
        <v>45968</v>
      </c>
      <c r="D5387" s="40" t="str">
        <f>VLOOKUP(B5387,辅助信息!E:K,7,FALSE)</f>
        <v>JWDDCD2025092400210</v>
      </c>
      <c r="E5387" s="40" t="str">
        <f>VLOOKUP(F5387,辅助信息!A:B,2,FALSE)</f>
        <v>螺纹钢</v>
      </c>
      <c r="F5387" s="40" t="s">
        <v>30</v>
      </c>
      <c r="G5387" s="36">
        <v>15</v>
      </c>
      <c r="H5387" s="147"/>
      <c r="I5387" s="39" t="str">
        <f>VLOOKUP(B5387,辅助信息!E:I,3,FALSE)</f>
        <v>(五冶钢构龙泉东洪片区85亩住宅、商业及配套工程项目一标段)成都市龙泉驿外东洪路地铁2号线惠王陵地铁C口</v>
      </c>
      <c r="J5387" s="40" t="str">
        <f>VLOOKUP(B5387,辅助信息!E:I,4,FALSE)</f>
        <v>岳工</v>
      </c>
      <c r="K5387" s="40">
        <f>VLOOKUP(J5387,辅助信息!H:I,2,FALSE)</f>
        <v>18599951655</v>
      </c>
      <c r="L5387" s="110">
        <f>VLOOKUP(B5387,辅助信息!E:J,6,FALSE)</f>
        <v>0</v>
      </c>
      <c r="O5387" s="63" t="str">
        <f ca="1" t="shared" si="252"/>
        <v/>
      </c>
      <c r="P5387" s="63" t="str">
        <f ca="1" t="shared" si="253"/>
        <v/>
      </c>
      <c r="Q5387" s="29" t="str">
        <f>VLOOKUP(B5387,辅助信息!E:M,9,FALSE)</f>
        <v>ZTWM-CDGS-XS-2025-0156-五冶钢构-2025年九月第一批次钢筋采购合同(三圣乡项目)-中铁物贸成都公司</v>
      </c>
      <c r="R5387" s="29" t="str">
        <f>_xlfn._xlws.FILTER(辅助信息!D:D,辅助信息!E:E=B5387)</f>
        <v>五冶钢构龙泉东洪片区(70亩、85亩)住宅、商业及配套工程项目</v>
      </c>
    </row>
    <row r="5388" spans="2:18">
      <c r="B5388" s="136" t="s">
        <v>225</v>
      </c>
      <c r="C5388" s="71">
        <v>45968</v>
      </c>
      <c r="D5388" s="40" t="str">
        <f>VLOOKUP(B5388,辅助信息!E:K,7,FALSE)</f>
        <v>JWDDCD2025092400210</v>
      </c>
      <c r="E5388" s="40" t="str">
        <f>VLOOKUP(F5388,辅助信息!A:B,2,FALSE)</f>
        <v>螺纹钢</v>
      </c>
      <c r="F5388" s="40" t="s">
        <v>33</v>
      </c>
      <c r="G5388" s="36">
        <v>7</v>
      </c>
      <c r="H5388" s="147"/>
      <c r="I5388" s="39" t="str">
        <f>VLOOKUP(B5388,辅助信息!E:I,3,FALSE)</f>
        <v>(五冶钢构龙泉东洪片区85亩住宅、商业及配套工程项目一标段)成都市龙泉驿外东洪路地铁2号线惠王陵地铁C口</v>
      </c>
      <c r="J5388" s="40" t="str">
        <f>VLOOKUP(B5388,辅助信息!E:I,4,FALSE)</f>
        <v>岳工</v>
      </c>
      <c r="K5388" s="40">
        <f>VLOOKUP(J5388,辅助信息!H:I,2,FALSE)</f>
        <v>18599951655</v>
      </c>
      <c r="L5388" s="110">
        <f>VLOOKUP(B5388,辅助信息!E:J,6,FALSE)</f>
        <v>0</v>
      </c>
      <c r="O5388" s="63" t="str">
        <f ca="1" t="shared" si="252"/>
        <v/>
      </c>
      <c r="P5388" s="63" t="str">
        <f ca="1" t="shared" si="253"/>
        <v/>
      </c>
      <c r="Q5388" s="29" t="str">
        <f>VLOOKUP(B5388,辅助信息!E:M,9,FALSE)</f>
        <v>ZTWM-CDGS-XS-2025-0156-五冶钢构-2025年九月第一批次钢筋采购合同(三圣乡项目)-中铁物贸成都公司</v>
      </c>
      <c r="R5388" s="29" t="str">
        <f>_xlfn._xlws.FILTER(辅助信息!D:D,辅助信息!E:E=B5388)</f>
        <v>五冶钢构龙泉东洪片区(70亩、85亩)住宅、商业及配套工程项目</v>
      </c>
    </row>
    <row r="5389" spans="2:18">
      <c r="B5389" s="136" t="s">
        <v>225</v>
      </c>
      <c r="C5389" s="71">
        <v>45968</v>
      </c>
      <c r="D5389" s="40" t="str">
        <f>VLOOKUP(B5389,辅助信息!E:K,7,FALSE)</f>
        <v>JWDDCD2025092400210</v>
      </c>
      <c r="E5389" s="40" t="str">
        <f>VLOOKUP(F5389,辅助信息!A:B,2,FALSE)</f>
        <v>螺纹钢</v>
      </c>
      <c r="F5389" s="40" t="s">
        <v>28</v>
      </c>
      <c r="G5389" s="36">
        <v>7</v>
      </c>
      <c r="H5389" s="147"/>
      <c r="I5389" s="39" t="str">
        <f>VLOOKUP(B5389,辅助信息!E:I,3,FALSE)</f>
        <v>(五冶钢构龙泉东洪片区85亩住宅、商业及配套工程项目一标段)成都市龙泉驿外东洪路地铁2号线惠王陵地铁C口</v>
      </c>
      <c r="J5389" s="40" t="str">
        <f>VLOOKUP(B5389,辅助信息!E:I,4,FALSE)</f>
        <v>岳工</v>
      </c>
      <c r="K5389" s="40">
        <f>VLOOKUP(J5389,辅助信息!H:I,2,FALSE)</f>
        <v>18599951655</v>
      </c>
      <c r="L5389" s="110">
        <f>VLOOKUP(B5389,辅助信息!E:J,6,FALSE)</f>
        <v>0</v>
      </c>
      <c r="O5389" s="63" t="str">
        <f ca="1" t="shared" si="252"/>
        <v/>
      </c>
      <c r="P5389" s="63" t="str">
        <f ca="1" t="shared" si="253"/>
        <v/>
      </c>
      <c r="Q5389" s="29" t="str">
        <f>VLOOKUP(B5389,辅助信息!E:M,9,FALSE)</f>
        <v>ZTWM-CDGS-XS-2025-0156-五冶钢构-2025年九月第一批次钢筋采购合同(三圣乡项目)-中铁物贸成都公司</v>
      </c>
      <c r="R5389" s="29" t="str">
        <f>_xlfn._xlws.FILTER(辅助信息!D:D,辅助信息!E:E=B5389)</f>
        <v>五冶钢构龙泉东洪片区(70亩、85亩)住宅、商业及配套工程项目</v>
      </c>
    </row>
    <row r="5390" spans="2:18">
      <c r="B5390" s="136" t="s">
        <v>225</v>
      </c>
      <c r="C5390" s="71">
        <v>45968</v>
      </c>
      <c r="D5390" s="40" t="str">
        <f>VLOOKUP(B5390,辅助信息!E:K,7,FALSE)</f>
        <v>JWDDCD2025092400210</v>
      </c>
      <c r="E5390" s="40" t="str">
        <f>VLOOKUP(F5390,辅助信息!A:B,2,FALSE)</f>
        <v>螺纹钢</v>
      </c>
      <c r="F5390" s="40" t="s">
        <v>46</v>
      </c>
      <c r="G5390" s="36">
        <v>8</v>
      </c>
      <c r="H5390" s="147"/>
      <c r="I5390" s="39" t="str">
        <f>VLOOKUP(B5390,辅助信息!E:I,3,FALSE)</f>
        <v>(五冶钢构龙泉东洪片区85亩住宅、商业及配套工程项目一标段)成都市龙泉驿外东洪路地铁2号线惠王陵地铁C口</v>
      </c>
      <c r="J5390" s="40" t="str">
        <f>VLOOKUP(B5390,辅助信息!E:I,4,FALSE)</f>
        <v>岳工</v>
      </c>
      <c r="K5390" s="40">
        <f>VLOOKUP(J5390,辅助信息!H:I,2,FALSE)</f>
        <v>18599951655</v>
      </c>
      <c r="L5390" s="110">
        <f>VLOOKUP(B5390,辅助信息!E:J,6,FALSE)</f>
        <v>0</v>
      </c>
      <c r="O5390" s="63" t="str">
        <f ca="1" t="shared" si="252"/>
        <v/>
      </c>
      <c r="P5390" s="63" t="str">
        <f ca="1" t="shared" si="253"/>
        <v/>
      </c>
      <c r="Q5390" s="29" t="str">
        <f>VLOOKUP(B5390,辅助信息!E:M,9,FALSE)</f>
        <v>ZTWM-CDGS-XS-2025-0156-五冶钢构-2025年九月第一批次钢筋采购合同(三圣乡项目)-中铁物贸成都公司</v>
      </c>
      <c r="R5390" s="29" t="str">
        <f>_xlfn._xlws.FILTER(辅助信息!D:D,辅助信息!E:E=B5390)</f>
        <v>五冶钢构龙泉东洪片区(70亩、85亩)住宅、商业及配套工程项目</v>
      </c>
    </row>
    <row r="5391" spans="2:18">
      <c r="B5391" s="136" t="s">
        <v>232</v>
      </c>
      <c r="C5391" s="71">
        <v>45968</v>
      </c>
      <c r="D5391" s="40" t="str">
        <f>VLOOKUP(B5391,辅助信息!E:K,7,FALSE)</f>
        <v>JWDDCD2025052800131</v>
      </c>
      <c r="E5391" s="40" t="str">
        <f>VLOOKUP(F5391,辅助信息!A:B,2,FALSE)</f>
        <v>螺纹钢</v>
      </c>
      <c r="F5391" s="40" t="s">
        <v>66</v>
      </c>
      <c r="G5391" s="36">
        <v>30</v>
      </c>
      <c r="H5391" s="147"/>
      <c r="I5391" s="39" t="str">
        <f>VLOOKUP(B5391,辅助信息!E:I,3,FALSE)</f>
        <v>（商投建工达州中医药科技园-2工区-2号桥）达州市通川区达州中医药职业学院犀牛大道北段</v>
      </c>
      <c r="J5391" s="40" t="str">
        <f>VLOOKUP(B5391,辅助信息!E:I,4,FALSE)</f>
        <v>李波</v>
      </c>
      <c r="K5391" s="40">
        <f>VLOOKUP(J5391,辅助信息!H:I,2,FALSE)</f>
        <v>18381899787</v>
      </c>
      <c r="L5391" s="110" t="str">
        <f>VLOOKUP(B5391,辅助信息!E:J,6,FALSE)</f>
        <v>控制炉批号！多了现场不收！,优先安排达钢,提前联系到场规格及数量</v>
      </c>
      <c r="O5391" s="63" t="str">
        <f ca="1" t="shared" si="252"/>
        <v/>
      </c>
      <c r="P5391" s="63" t="str">
        <f ca="1" t="shared" si="253"/>
        <v/>
      </c>
      <c r="Q5391" s="29" t="str">
        <f>VLOOKUP(B5391,辅助信息!E:M,9,FALSE)</f>
        <v>ZTWM-CDGS-XS-2024-0134-商投建工达州中医药科技成果示范园项目</v>
      </c>
      <c r="R5391" s="29" t="str">
        <f>_xlfn._xlws.FILTER(辅助信息!D:D,辅助信息!E:E=B5391)</f>
        <v>商投建工达州中医药科技园</v>
      </c>
    </row>
    <row r="5392" spans="2:18">
      <c r="B5392" s="136" t="s">
        <v>232</v>
      </c>
      <c r="C5392" s="71">
        <v>45968</v>
      </c>
      <c r="D5392" s="40" t="str">
        <f>VLOOKUP(B5392,辅助信息!E:K,7,FALSE)</f>
        <v>JWDDCD2025052800131</v>
      </c>
      <c r="E5392" s="40" t="str">
        <f>VLOOKUP(F5392,辅助信息!A:B,2,FALSE)</f>
        <v>螺纹钢</v>
      </c>
      <c r="F5392" s="40" t="s">
        <v>46</v>
      </c>
      <c r="G5392" s="36">
        <v>30</v>
      </c>
      <c r="H5392" s="147"/>
      <c r="I5392" s="39" t="str">
        <f>VLOOKUP(B5392,辅助信息!E:I,3,FALSE)</f>
        <v>（商投建工达州中医药科技园-2工区-2号桥）达州市通川区达州中医药职业学院犀牛大道北段</v>
      </c>
      <c r="J5392" s="40" t="str">
        <f>VLOOKUP(B5392,辅助信息!E:I,4,FALSE)</f>
        <v>李波</v>
      </c>
      <c r="K5392" s="40">
        <f>VLOOKUP(J5392,辅助信息!H:I,2,FALSE)</f>
        <v>18381899787</v>
      </c>
      <c r="L5392" s="110" t="str">
        <f>VLOOKUP(B5392,辅助信息!E:J,6,FALSE)</f>
        <v>控制炉批号！多了现场不收！,优先安排达钢,提前联系到场规格及数量</v>
      </c>
      <c r="O5392" s="63" t="str">
        <f ca="1" t="shared" si="252"/>
        <v/>
      </c>
      <c r="P5392" s="63" t="str">
        <f ca="1" t="shared" si="253"/>
        <v/>
      </c>
      <c r="Q5392" s="29" t="str">
        <f>VLOOKUP(B5392,辅助信息!E:M,9,FALSE)</f>
        <v>ZTWM-CDGS-XS-2024-0134-商投建工达州中医药科技成果示范园项目</v>
      </c>
      <c r="R5392" s="29" t="str">
        <f>_xlfn._xlws.FILTER(辅助信息!D:D,辅助信息!E:E=B5392)</f>
        <v>商投建工达州中医药科技园</v>
      </c>
    </row>
    <row r="5393" spans="2:18">
      <c r="B5393" s="136" t="s">
        <v>232</v>
      </c>
      <c r="C5393" s="71">
        <v>45968</v>
      </c>
      <c r="D5393" s="40" t="str">
        <f>VLOOKUP(B5393,辅助信息!E:K,7,FALSE)</f>
        <v>JWDDCD2025052800131</v>
      </c>
      <c r="E5393" s="40" t="str">
        <f>VLOOKUP(F5393,辅助信息!A:B,2,FALSE)</f>
        <v>螺纹钢</v>
      </c>
      <c r="F5393" s="40" t="s">
        <v>22</v>
      </c>
      <c r="G5393" s="36">
        <v>45</v>
      </c>
      <c r="H5393" s="147"/>
      <c r="I5393" s="39" t="str">
        <f>VLOOKUP(B5393,辅助信息!E:I,3,FALSE)</f>
        <v>（商投建工达州中医药科技园-2工区-2号桥）达州市通川区达州中医药职业学院犀牛大道北段</v>
      </c>
      <c r="J5393" s="40" t="str">
        <f>VLOOKUP(B5393,辅助信息!E:I,4,FALSE)</f>
        <v>李波</v>
      </c>
      <c r="K5393" s="40">
        <f>VLOOKUP(J5393,辅助信息!H:I,2,FALSE)</f>
        <v>18381899787</v>
      </c>
      <c r="L5393" s="110" t="str">
        <f>VLOOKUP(B5393,辅助信息!E:J,6,FALSE)</f>
        <v>控制炉批号！多了现场不收！,优先安排达钢,提前联系到场规格及数量</v>
      </c>
      <c r="O5393" s="63" t="str">
        <f ca="1" t="shared" si="252"/>
        <v/>
      </c>
      <c r="P5393" s="63" t="str">
        <f ca="1" t="shared" si="253"/>
        <v/>
      </c>
      <c r="Q5393" s="29" t="str">
        <f>VLOOKUP(B5393,辅助信息!E:M,9,FALSE)</f>
        <v>ZTWM-CDGS-XS-2024-0134-商投建工达州中医药科技成果示范园项目</v>
      </c>
      <c r="R5393" s="29" t="str">
        <f>_xlfn._xlws.FILTER(辅助信息!D:D,辅助信息!E:E=B5393)</f>
        <v>商投建工达州中医药科技园</v>
      </c>
    </row>
    <row r="5394" spans="2:18">
      <c r="B5394" s="136" t="s">
        <v>232</v>
      </c>
      <c r="C5394" s="71">
        <v>45968</v>
      </c>
      <c r="D5394" s="40" t="str">
        <f>VLOOKUP(B5394,辅助信息!E:K,7,FALSE)</f>
        <v>JWDDCD2025052800131</v>
      </c>
      <c r="E5394" s="40" t="str">
        <f>VLOOKUP(F5394,辅助信息!A:B,2,FALSE)</f>
        <v>盘螺</v>
      </c>
      <c r="F5394" s="40" t="s">
        <v>41</v>
      </c>
      <c r="G5394" s="36">
        <v>9</v>
      </c>
      <c r="H5394" s="147"/>
      <c r="I5394" s="39" t="str">
        <f>VLOOKUP(B5394,辅助信息!E:I,3,FALSE)</f>
        <v>（商投建工达州中医药科技园-2工区-2号桥）达州市通川区达州中医药职业学院犀牛大道北段</v>
      </c>
      <c r="J5394" s="40" t="str">
        <f>VLOOKUP(B5394,辅助信息!E:I,4,FALSE)</f>
        <v>李波</v>
      </c>
      <c r="K5394" s="40">
        <f>VLOOKUP(J5394,辅助信息!H:I,2,FALSE)</f>
        <v>18381899787</v>
      </c>
      <c r="L5394" s="110" t="str">
        <f>VLOOKUP(B5394,辅助信息!E:J,6,FALSE)</f>
        <v>控制炉批号！多了现场不收！,优先安排达钢,提前联系到场规格及数量</v>
      </c>
      <c r="O5394" s="63" t="str">
        <f ca="1" t="shared" si="252"/>
        <v/>
      </c>
      <c r="P5394" s="63" t="str">
        <f ca="1" t="shared" si="253"/>
        <v/>
      </c>
      <c r="Q5394" s="29" t="str">
        <f>VLOOKUP(B5394,辅助信息!E:M,9,FALSE)</f>
        <v>ZTWM-CDGS-XS-2024-0134-商投建工达州中医药科技成果示范园项目</v>
      </c>
      <c r="R5394" s="29" t="str">
        <f>_xlfn._xlws.FILTER(辅助信息!D:D,辅助信息!E:E=B5394)</f>
        <v>商投建工达州中医药科技园</v>
      </c>
    </row>
    <row r="5395" spans="2:18">
      <c r="B5395" s="136" t="s">
        <v>232</v>
      </c>
      <c r="C5395" s="71">
        <v>45968</v>
      </c>
      <c r="D5395" s="40" t="str">
        <f>VLOOKUP(B5395,辅助信息!E:K,7,FALSE)</f>
        <v>JWDDCD2025052800131</v>
      </c>
      <c r="E5395" s="40" t="str">
        <f>VLOOKUP(F5395,辅助信息!A:B,2,FALSE)</f>
        <v>螺纹钢</v>
      </c>
      <c r="F5395" s="40" t="s">
        <v>27</v>
      </c>
      <c r="G5395" s="36">
        <v>29</v>
      </c>
      <c r="H5395" s="147"/>
      <c r="I5395" s="39" t="str">
        <f>VLOOKUP(B5395,辅助信息!E:I,3,FALSE)</f>
        <v>（商投建工达州中医药科技园-2工区-2号桥）达州市通川区达州中医药职业学院犀牛大道北段</v>
      </c>
      <c r="J5395" s="40" t="str">
        <f>VLOOKUP(B5395,辅助信息!E:I,4,FALSE)</f>
        <v>李波</v>
      </c>
      <c r="K5395" s="40">
        <f>VLOOKUP(J5395,辅助信息!H:I,2,FALSE)</f>
        <v>18381899787</v>
      </c>
      <c r="L5395" s="110" t="str">
        <f>VLOOKUP(B5395,辅助信息!E:J,6,FALSE)</f>
        <v>控制炉批号！多了现场不收！,优先安排达钢,提前联系到场规格及数量</v>
      </c>
      <c r="O5395" s="63" t="str">
        <f ca="1" t="shared" si="252"/>
        <v/>
      </c>
      <c r="P5395" s="63" t="str">
        <f ca="1" t="shared" si="253"/>
        <v/>
      </c>
      <c r="Q5395" s="29" t="str">
        <f>VLOOKUP(B5395,辅助信息!E:M,9,FALSE)</f>
        <v>ZTWM-CDGS-XS-2024-0134-商投建工达州中医药科技成果示范园项目</v>
      </c>
      <c r="R5395" s="29" t="str">
        <f>_xlfn._xlws.FILTER(辅助信息!D:D,辅助信息!E:E=B5395)</f>
        <v>商投建工达州中医药科技园</v>
      </c>
    </row>
    <row r="5396" spans="2:18">
      <c r="B5396" s="136" t="s">
        <v>232</v>
      </c>
      <c r="C5396" s="71">
        <v>45968</v>
      </c>
      <c r="D5396" s="40" t="str">
        <f>VLOOKUP(B5396,辅助信息!E:K,7,FALSE)</f>
        <v>JWDDCD2025052800131</v>
      </c>
      <c r="E5396" s="40" t="str">
        <f>VLOOKUP(F5396,辅助信息!A:B,2,FALSE)</f>
        <v>螺纹钢</v>
      </c>
      <c r="F5396" s="40" t="s">
        <v>19</v>
      </c>
      <c r="G5396" s="36">
        <v>100</v>
      </c>
      <c r="H5396" s="147"/>
      <c r="I5396" s="39" t="str">
        <f>VLOOKUP(B5396,辅助信息!E:I,3,FALSE)</f>
        <v>（商投建工达州中医药科技园-2工区-2号桥）达州市通川区达州中医药职业学院犀牛大道北段</v>
      </c>
      <c r="J5396" s="40" t="str">
        <f>VLOOKUP(B5396,辅助信息!E:I,4,FALSE)</f>
        <v>李波</v>
      </c>
      <c r="K5396" s="40">
        <f>VLOOKUP(J5396,辅助信息!H:I,2,FALSE)</f>
        <v>18381899787</v>
      </c>
      <c r="L5396" s="110" t="str">
        <f>VLOOKUP(B5396,辅助信息!E:J,6,FALSE)</f>
        <v>控制炉批号！多了现场不收！,优先安排达钢,提前联系到场规格及数量</v>
      </c>
      <c r="O5396" s="63" t="str">
        <f ca="1" t="shared" si="252"/>
        <v/>
      </c>
      <c r="P5396" s="63" t="str">
        <f ca="1" t="shared" si="253"/>
        <v/>
      </c>
      <c r="Q5396" s="29" t="str">
        <f>VLOOKUP(B5396,辅助信息!E:M,9,FALSE)</f>
        <v>ZTWM-CDGS-XS-2024-0134-商投建工达州中医药科技成果示范园项目</v>
      </c>
      <c r="R5396" s="29" t="str">
        <f>_xlfn._xlws.FILTER(辅助信息!D:D,辅助信息!E:E=B5396)</f>
        <v>商投建工达州中医药科技园</v>
      </c>
    </row>
    <row r="5397" spans="2:18">
      <c r="B5397" s="136" t="s">
        <v>232</v>
      </c>
      <c r="C5397" s="71">
        <v>45968</v>
      </c>
      <c r="D5397" s="40" t="str">
        <f>VLOOKUP(B5397,辅助信息!E:K,7,FALSE)</f>
        <v>JWDDCD2025052800131</v>
      </c>
      <c r="E5397" s="40" t="str">
        <f>VLOOKUP(F5397,辅助信息!A:B,2,FALSE)</f>
        <v>螺纹钢</v>
      </c>
      <c r="F5397" s="40" t="s">
        <v>32</v>
      </c>
      <c r="G5397" s="36">
        <v>3</v>
      </c>
      <c r="H5397" s="147"/>
      <c r="I5397" s="39" t="str">
        <f>VLOOKUP(B5397,辅助信息!E:I,3,FALSE)</f>
        <v>（商投建工达州中医药科技园-2工区-2号桥）达州市通川区达州中医药职业学院犀牛大道北段</v>
      </c>
      <c r="J5397" s="40" t="str">
        <f>VLOOKUP(B5397,辅助信息!E:I,4,FALSE)</f>
        <v>李波</v>
      </c>
      <c r="K5397" s="40">
        <f>VLOOKUP(J5397,辅助信息!H:I,2,FALSE)</f>
        <v>18381899787</v>
      </c>
      <c r="L5397" s="110" t="str">
        <f>VLOOKUP(B5397,辅助信息!E:J,6,FALSE)</f>
        <v>控制炉批号！多了现场不收！,优先安排达钢,提前联系到场规格及数量</v>
      </c>
      <c r="O5397" s="63" t="str">
        <f ca="1" t="shared" si="252"/>
        <v/>
      </c>
      <c r="P5397" s="63" t="str">
        <f ca="1" t="shared" si="253"/>
        <v/>
      </c>
      <c r="Q5397" s="29" t="str">
        <f>VLOOKUP(B5397,辅助信息!E:M,9,FALSE)</f>
        <v>ZTWM-CDGS-XS-2024-0134-商投建工达州中医药科技成果示范园项目</v>
      </c>
      <c r="R5397" s="29" t="str">
        <f>_xlfn._xlws.FILTER(辅助信息!D:D,辅助信息!E:E=B5397)</f>
        <v>商投建工达州中医药科技园</v>
      </c>
    </row>
    <row r="5398" spans="2:18">
      <c r="B5398" s="136" t="s">
        <v>224</v>
      </c>
      <c r="C5398" s="71">
        <v>45968</v>
      </c>
      <c r="D5398" s="40" t="str">
        <f>VLOOKUP(B5398,辅助信息!E:K,7,FALSE)</f>
        <v>JWDDCD2025092400188</v>
      </c>
      <c r="E5398" s="40" t="str">
        <f>VLOOKUP(F5398,辅助信息!A:B,2,FALSE)</f>
        <v>螺纹钢</v>
      </c>
      <c r="F5398" s="40" t="s">
        <v>27</v>
      </c>
      <c r="G5398" s="36">
        <v>35</v>
      </c>
      <c r="H5398" s="147"/>
      <c r="I5398" s="39" t="str">
        <f>VLOOKUP(B5398,辅助信息!E:I,3,FALSE)</f>
        <v>(五冶钢构龙泉东洪片区70亩住宅、商业及配套工程项目一标段)成都市龙泉驿外东洪路地铁2号线惠王陵地铁C口</v>
      </c>
      <c r="J5398" s="40" t="str">
        <f>VLOOKUP(B5398,辅助信息!E:I,4,FALSE)</f>
        <v>邹爱国</v>
      </c>
      <c r="K5398" s="40">
        <f>VLOOKUP(J5398,辅助信息!H:I,2,FALSE)</f>
        <v>13540231225</v>
      </c>
      <c r="L5398" s="110">
        <f>VLOOKUP(B5398,辅助信息!E:J,6,FALSE)</f>
        <v>0</v>
      </c>
      <c r="O5398" s="63" t="str">
        <f ca="1" t="shared" si="252"/>
        <v/>
      </c>
      <c r="P5398" s="63" t="str">
        <f ca="1" t="shared" si="253"/>
        <v/>
      </c>
      <c r="Q5398" s="29" t="str">
        <f>VLOOKUP(B5398,辅助信息!E:M,9,FALSE)</f>
        <v>ZTWM-CDGS-XS-2025-0156-五冶钢构-2025年九月第一批次钢筋采购合同(三圣乡项目)-中铁物贸成都公司</v>
      </c>
      <c r="R5398" s="29" t="str">
        <f>_xlfn._xlws.FILTER(辅助信息!D:D,辅助信息!E:E=B5398)</f>
        <v>五冶钢构龙泉东洪片区(70亩、85亩)住宅、商业及配套工程项目</v>
      </c>
    </row>
    <row r="5399" spans="2:18">
      <c r="B5399" s="136" t="s">
        <v>224</v>
      </c>
      <c r="C5399" s="71">
        <v>45968</v>
      </c>
      <c r="D5399" s="40" t="str">
        <f>VLOOKUP(B5399,辅助信息!E:K,7,FALSE)</f>
        <v>JWDDCD2025092400188</v>
      </c>
      <c r="E5399" s="40" t="str">
        <f>VLOOKUP(F5399,辅助信息!A:B,2,FALSE)</f>
        <v>螺纹钢</v>
      </c>
      <c r="F5399" s="40" t="s">
        <v>32</v>
      </c>
      <c r="G5399" s="36">
        <v>10</v>
      </c>
      <c r="H5399" s="147"/>
      <c r="I5399" s="39" t="str">
        <f>VLOOKUP(B5399,辅助信息!E:I,3,FALSE)</f>
        <v>(五冶钢构龙泉东洪片区70亩住宅、商业及配套工程项目一标段)成都市龙泉驿外东洪路地铁2号线惠王陵地铁C口</v>
      </c>
      <c r="J5399" s="40" t="str">
        <f>VLOOKUP(B5399,辅助信息!E:I,4,FALSE)</f>
        <v>邹爱国</v>
      </c>
      <c r="K5399" s="40">
        <f>VLOOKUP(J5399,辅助信息!H:I,2,FALSE)</f>
        <v>13540231225</v>
      </c>
      <c r="L5399" s="110">
        <f>VLOOKUP(B5399,辅助信息!E:J,6,FALSE)</f>
        <v>0</v>
      </c>
      <c r="O5399" s="63" t="str">
        <f ca="1" t="shared" si="252"/>
        <v/>
      </c>
      <c r="P5399" s="63" t="str">
        <f ca="1" t="shared" si="253"/>
        <v/>
      </c>
      <c r="Q5399" s="29" t="str">
        <f>VLOOKUP(B5399,辅助信息!E:M,9,FALSE)</f>
        <v>ZTWM-CDGS-XS-2025-0156-五冶钢构-2025年九月第一批次钢筋采购合同(三圣乡项目)-中铁物贸成都公司</v>
      </c>
      <c r="R5399" s="29" t="str">
        <f>_xlfn._xlws.FILTER(辅助信息!D:D,辅助信息!E:E=B5399)</f>
        <v>五冶钢构龙泉东洪片区(70亩、85亩)住宅、商业及配套工程项目</v>
      </c>
    </row>
    <row r="5400" spans="2:18">
      <c r="B5400" s="136" t="s">
        <v>224</v>
      </c>
      <c r="C5400" s="71">
        <v>45968</v>
      </c>
      <c r="D5400" s="40" t="str">
        <f>VLOOKUP(B5400,辅助信息!E:K,7,FALSE)</f>
        <v>JWDDCD2025092400188</v>
      </c>
      <c r="E5400" s="40" t="str">
        <f>VLOOKUP(F5400,辅助信息!A:B,2,FALSE)</f>
        <v>螺纹钢</v>
      </c>
      <c r="F5400" s="40" t="s">
        <v>30</v>
      </c>
      <c r="G5400" s="36">
        <v>5</v>
      </c>
      <c r="H5400" s="147"/>
      <c r="I5400" s="39" t="str">
        <f>VLOOKUP(B5400,辅助信息!E:I,3,FALSE)</f>
        <v>(五冶钢构龙泉东洪片区70亩住宅、商业及配套工程项目一标段)成都市龙泉驿外东洪路地铁2号线惠王陵地铁C口</v>
      </c>
      <c r="J5400" s="40" t="str">
        <f>VLOOKUP(B5400,辅助信息!E:I,4,FALSE)</f>
        <v>邹爱国</v>
      </c>
      <c r="K5400" s="40">
        <f>VLOOKUP(J5400,辅助信息!H:I,2,FALSE)</f>
        <v>13540231225</v>
      </c>
      <c r="L5400" s="110">
        <f>VLOOKUP(B5400,辅助信息!E:J,6,FALSE)</f>
        <v>0</v>
      </c>
      <c r="O5400" s="63" t="str">
        <f ca="1" t="shared" si="252"/>
        <v/>
      </c>
      <c r="P5400" s="63" t="str">
        <f ca="1" t="shared" si="253"/>
        <v/>
      </c>
      <c r="Q5400" s="29" t="str">
        <f>VLOOKUP(B5400,辅助信息!E:M,9,FALSE)</f>
        <v>ZTWM-CDGS-XS-2025-0156-五冶钢构-2025年九月第一批次钢筋采购合同(三圣乡项目)-中铁物贸成都公司</v>
      </c>
      <c r="R5400" s="29" t="str">
        <f>_xlfn._xlws.FILTER(辅助信息!D:D,辅助信息!E:E=B5400)</f>
        <v>五冶钢构龙泉东洪片区(70亩、85亩)住宅、商业及配套工程项目</v>
      </c>
    </row>
    <row r="5401" spans="2:18">
      <c r="B5401" s="136" t="s">
        <v>224</v>
      </c>
      <c r="C5401" s="71">
        <v>45968</v>
      </c>
      <c r="D5401" s="40" t="str">
        <f>VLOOKUP(B5401,辅助信息!E:K,7,FALSE)</f>
        <v>JWDDCD2025092400188</v>
      </c>
      <c r="E5401" s="40" t="str">
        <f>VLOOKUP(F5401,辅助信息!A:B,2,FALSE)</f>
        <v>螺纹钢</v>
      </c>
      <c r="F5401" s="40" t="s">
        <v>33</v>
      </c>
      <c r="G5401" s="36">
        <v>10</v>
      </c>
      <c r="H5401" s="147"/>
      <c r="I5401" s="39" t="str">
        <f>VLOOKUP(B5401,辅助信息!E:I,3,FALSE)</f>
        <v>(五冶钢构龙泉东洪片区70亩住宅、商业及配套工程项目一标段)成都市龙泉驿外东洪路地铁2号线惠王陵地铁C口</v>
      </c>
      <c r="J5401" s="40" t="str">
        <f>VLOOKUP(B5401,辅助信息!E:I,4,FALSE)</f>
        <v>邹爱国</v>
      </c>
      <c r="K5401" s="40">
        <f>VLOOKUP(J5401,辅助信息!H:I,2,FALSE)</f>
        <v>13540231225</v>
      </c>
      <c r="L5401" s="110">
        <f>VLOOKUP(B5401,辅助信息!E:J,6,FALSE)</f>
        <v>0</v>
      </c>
      <c r="O5401" s="63" t="str">
        <f ca="1" t="shared" si="252"/>
        <v/>
      </c>
      <c r="P5401" s="63" t="str">
        <f ca="1" t="shared" si="253"/>
        <v/>
      </c>
      <c r="Q5401" s="29" t="str">
        <f>VLOOKUP(B5401,辅助信息!E:M,9,FALSE)</f>
        <v>ZTWM-CDGS-XS-2025-0156-五冶钢构-2025年九月第一批次钢筋采购合同(三圣乡项目)-中铁物贸成都公司</v>
      </c>
      <c r="R5401" s="29" t="str">
        <f>_xlfn._xlws.FILTER(辅助信息!D:D,辅助信息!E:E=B5401)</f>
        <v>五冶钢构龙泉东洪片区(70亩、85亩)住宅、商业及配套工程项目</v>
      </c>
    </row>
    <row r="5402" spans="2:18">
      <c r="B5402" s="136" t="s">
        <v>224</v>
      </c>
      <c r="C5402" s="71">
        <v>45968</v>
      </c>
      <c r="D5402" s="40" t="str">
        <f>VLOOKUP(B5402,辅助信息!E:K,7,FALSE)</f>
        <v>JWDDCD2025092400188</v>
      </c>
      <c r="E5402" s="40" t="str">
        <f>VLOOKUP(F5402,辅助信息!A:B,2,FALSE)</f>
        <v>螺纹钢</v>
      </c>
      <c r="F5402" s="40" t="s">
        <v>28</v>
      </c>
      <c r="G5402" s="36">
        <v>8</v>
      </c>
      <c r="H5402" s="147"/>
      <c r="I5402" s="39" t="str">
        <f>VLOOKUP(B5402,辅助信息!E:I,3,FALSE)</f>
        <v>(五冶钢构龙泉东洪片区70亩住宅、商业及配套工程项目一标段)成都市龙泉驿外东洪路地铁2号线惠王陵地铁C口</v>
      </c>
      <c r="J5402" s="40" t="str">
        <f>VLOOKUP(B5402,辅助信息!E:I,4,FALSE)</f>
        <v>邹爱国</v>
      </c>
      <c r="K5402" s="40">
        <f>VLOOKUP(J5402,辅助信息!H:I,2,FALSE)</f>
        <v>13540231225</v>
      </c>
      <c r="L5402" s="110">
        <f>VLOOKUP(B5402,辅助信息!E:J,6,FALSE)</f>
        <v>0</v>
      </c>
      <c r="O5402" s="63" t="str">
        <f ca="1" t="shared" si="252"/>
        <v/>
      </c>
      <c r="P5402" s="63" t="str">
        <f ca="1" t="shared" si="253"/>
        <v/>
      </c>
      <c r="Q5402" s="29" t="str">
        <f>VLOOKUP(B5402,辅助信息!E:M,9,FALSE)</f>
        <v>ZTWM-CDGS-XS-2025-0156-五冶钢构-2025年九月第一批次钢筋采购合同(三圣乡项目)-中铁物贸成都公司</v>
      </c>
      <c r="R5402" s="29" t="str">
        <f>_xlfn._xlws.FILTER(辅助信息!D:D,辅助信息!E:E=B5402)</f>
        <v>五冶钢构龙泉东洪片区(70亩、85亩)住宅、商业及配套工程项目</v>
      </c>
    </row>
    <row r="5403" spans="2:18">
      <c r="B5403" s="136" t="s">
        <v>224</v>
      </c>
      <c r="C5403" s="71">
        <v>45968</v>
      </c>
      <c r="D5403" s="40" t="str">
        <f>VLOOKUP(B5403,辅助信息!E:K,7,FALSE)</f>
        <v>JWDDCD2025092400188</v>
      </c>
      <c r="E5403" s="40" t="str">
        <f>VLOOKUP(F5403,辅助信息!A:B,2,FALSE)</f>
        <v>螺纹钢</v>
      </c>
      <c r="F5403" s="40" t="s">
        <v>18</v>
      </c>
      <c r="G5403" s="36">
        <v>5</v>
      </c>
      <c r="H5403" s="147"/>
      <c r="I5403" s="39" t="str">
        <f>VLOOKUP(B5403,辅助信息!E:I,3,FALSE)</f>
        <v>(五冶钢构龙泉东洪片区70亩住宅、商业及配套工程项目一标段)成都市龙泉驿外东洪路地铁2号线惠王陵地铁C口</v>
      </c>
      <c r="J5403" s="40" t="str">
        <f>VLOOKUP(B5403,辅助信息!E:I,4,FALSE)</f>
        <v>邹爱国</v>
      </c>
      <c r="K5403" s="40">
        <f>VLOOKUP(J5403,辅助信息!H:I,2,FALSE)</f>
        <v>13540231225</v>
      </c>
      <c r="L5403" s="110">
        <f>VLOOKUP(B5403,辅助信息!E:J,6,FALSE)</f>
        <v>0</v>
      </c>
      <c r="O5403" s="63" t="str">
        <f ca="1" t="shared" si="252"/>
        <v/>
      </c>
      <c r="P5403" s="63" t="str">
        <f ca="1" t="shared" si="253"/>
        <v/>
      </c>
      <c r="Q5403" s="29" t="str">
        <f>VLOOKUP(B5403,辅助信息!E:M,9,FALSE)</f>
        <v>ZTWM-CDGS-XS-2025-0156-五冶钢构-2025年九月第一批次钢筋采购合同(三圣乡项目)-中铁物贸成都公司</v>
      </c>
      <c r="R5403" s="29" t="str">
        <f>_xlfn._xlws.FILTER(辅助信息!D:D,辅助信息!E:E=B5403)</f>
        <v>五冶钢构龙泉东洪片区(70亩、85亩)住宅、商业及配套工程项目</v>
      </c>
    </row>
    <row r="5404" spans="2:18">
      <c r="B5404" s="136" t="s">
        <v>208</v>
      </c>
      <c r="C5404" s="71">
        <v>45968</v>
      </c>
      <c r="D5404" s="40" t="str">
        <f>VLOOKUP(B5404,辅助信息!E:K,7,FALSE)</f>
        <v>JWDDCD2025102100480</v>
      </c>
      <c r="E5404" s="40" t="str">
        <f>VLOOKUP(F5404,辅助信息!A:B,2,FALSE)</f>
        <v>高线</v>
      </c>
      <c r="F5404" s="40" t="s">
        <v>57</v>
      </c>
      <c r="G5404" s="36">
        <v>2.5</v>
      </c>
      <c r="H5404" s="147"/>
      <c r="I5404" s="39" t="str">
        <f>VLOOKUP(B5404,辅助信息!E:I,3,FALSE)</f>
        <v>(五冶建设锦江区林家坝片区20号地块商业项目)锦江区泰昌路锦江28亩项目部</v>
      </c>
      <c r="J5404" s="40" t="str">
        <f>VLOOKUP(B5404,辅助信息!E:I,4,FALSE)</f>
        <v>陶杰</v>
      </c>
      <c r="K5404" s="40">
        <f>VLOOKUP(J5404,辅助信息!H:I,2,FALSE)</f>
        <v>13980247952</v>
      </c>
      <c r="L5404" s="110" t="str">
        <f>VLOOKUP(B5404,辅助信息!E:J,6,FALSE)</f>
        <v>联系实际收货人（陶杰13980247952）五冶建设送货单,6份材质书,锈货不收，装货前联系收货人核实到场规格,没提前告知进场规格现场不给予接收</v>
      </c>
      <c r="O5404" s="63" t="str">
        <f ca="1" t="shared" si="252"/>
        <v/>
      </c>
      <c r="P5404" s="63" t="str">
        <f ca="1" t="shared" si="253"/>
        <v/>
      </c>
      <c r="Q5404" s="29" t="str">
        <f>VLOOKUP(B5404,辅助信息!E:M,9,FALSE)</f>
        <v>ZTWM-CDGS-XS-2025-0073-五冶天府-成都怡心湖片区及龙泉驿医院等项目</v>
      </c>
      <c r="R5404" s="29" t="str">
        <f>_xlfn._xlws.FILTER(辅助信息!D:D,辅助信息!E:E=B5404)</f>
        <v>五冶建设锦江区林家坝片区20号地块商业项目</v>
      </c>
    </row>
    <row r="5405" spans="2:18">
      <c r="B5405" s="136" t="s">
        <v>208</v>
      </c>
      <c r="C5405" s="71">
        <v>45968</v>
      </c>
      <c r="D5405" s="40" t="str">
        <f>VLOOKUP(B5405,辅助信息!E:K,7,FALSE)</f>
        <v>JWDDCD2025102100480</v>
      </c>
      <c r="E5405" s="40" t="str">
        <f>VLOOKUP(F5405,辅助信息!A:B,2,FALSE)</f>
        <v>高线</v>
      </c>
      <c r="F5405" s="40" t="s">
        <v>53</v>
      </c>
      <c r="G5405" s="36">
        <v>7.5</v>
      </c>
      <c r="H5405" s="147"/>
      <c r="I5405" s="39" t="str">
        <f>VLOOKUP(B5405,辅助信息!E:I,3,FALSE)</f>
        <v>(五冶建设锦江区林家坝片区20号地块商业项目)锦江区泰昌路锦江28亩项目部</v>
      </c>
      <c r="J5405" s="40" t="str">
        <f>VLOOKUP(B5405,辅助信息!E:I,4,FALSE)</f>
        <v>陶杰</v>
      </c>
      <c r="K5405" s="40">
        <f>VLOOKUP(J5405,辅助信息!H:I,2,FALSE)</f>
        <v>13980247952</v>
      </c>
      <c r="L5405" s="110" t="str">
        <f>VLOOKUP(B5405,辅助信息!E:J,6,FALSE)</f>
        <v>联系实际收货人（陶杰13980247952）五冶建设送货单,6份材质书,锈货不收，装货前联系收货人核实到场规格,没提前告知进场规格现场不给予接收</v>
      </c>
      <c r="O5405" s="63" t="str">
        <f ca="1" t="shared" si="252"/>
        <v/>
      </c>
      <c r="P5405" s="63" t="str">
        <f ca="1" t="shared" si="253"/>
        <v/>
      </c>
      <c r="Q5405" s="29" t="str">
        <f>VLOOKUP(B5405,辅助信息!E:M,9,FALSE)</f>
        <v>ZTWM-CDGS-XS-2025-0073-五冶天府-成都怡心湖片区及龙泉驿医院等项目</v>
      </c>
      <c r="R5405" s="29" t="str">
        <f>_xlfn._xlws.FILTER(辅助信息!D:D,辅助信息!E:E=B5405)</f>
        <v>五冶建设锦江区林家坝片区20号地块商业项目</v>
      </c>
    </row>
    <row r="5406" spans="2:18">
      <c r="B5406" s="136" t="s">
        <v>208</v>
      </c>
      <c r="C5406" s="71">
        <v>45968</v>
      </c>
      <c r="D5406" s="40" t="str">
        <f>VLOOKUP(B5406,辅助信息!E:K,7,FALSE)</f>
        <v>JWDDCD2025102100480</v>
      </c>
      <c r="E5406" s="40" t="str">
        <f>VLOOKUP(F5406,辅助信息!A:B,2,FALSE)</f>
        <v>盘螺</v>
      </c>
      <c r="F5406" s="40" t="s">
        <v>40</v>
      </c>
      <c r="G5406" s="36">
        <v>5</v>
      </c>
      <c r="H5406" s="147"/>
      <c r="I5406" s="39" t="str">
        <f>VLOOKUP(B5406,辅助信息!E:I,3,FALSE)</f>
        <v>(五冶建设锦江区林家坝片区20号地块商业项目)锦江区泰昌路锦江28亩项目部</v>
      </c>
      <c r="J5406" s="40" t="str">
        <f>VLOOKUP(B5406,辅助信息!E:I,4,FALSE)</f>
        <v>陶杰</v>
      </c>
      <c r="K5406" s="40">
        <f>VLOOKUP(J5406,辅助信息!H:I,2,FALSE)</f>
        <v>13980247952</v>
      </c>
      <c r="L5406" s="110" t="str">
        <f>VLOOKUP(B5406,辅助信息!E:J,6,FALSE)</f>
        <v>联系实际收货人（陶杰13980247952）五冶建设送货单,6份材质书,锈货不收，装货前联系收货人核实到场规格,没提前告知进场规格现场不给予接收</v>
      </c>
      <c r="O5406" s="63" t="str">
        <f ca="1" t="shared" si="252"/>
        <v/>
      </c>
      <c r="P5406" s="63" t="str">
        <f ca="1" t="shared" si="253"/>
        <v/>
      </c>
      <c r="Q5406" s="29" t="str">
        <f>VLOOKUP(B5406,辅助信息!E:M,9,FALSE)</f>
        <v>ZTWM-CDGS-XS-2025-0073-五冶天府-成都怡心湖片区及龙泉驿医院等项目</v>
      </c>
      <c r="R5406" s="29" t="str">
        <f>_xlfn._xlws.FILTER(辅助信息!D:D,辅助信息!E:E=B5406)</f>
        <v>五冶建设锦江区林家坝片区20号地块商业项目</v>
      </c>
    </row>
    <row r="5407" spans="2:18">
      <c r="B5407" s="136" t="s">
        <v>208</v>
      </c>
      <c r="C5407" s="71">
        <v>45968</v>
      </c>
      <c r="D5407" s="40" t="str">
        <f>VLOOKUP(B5407,辅助信息!E:K,7,FALSE)</f>
        <v>JWDDCD2025102100480</v>
      </c>
      <c r="E5407" s="40" t="str">
        <f>VLOOKUP(F5407,辅助信息!A:B,2,FALSE)</f>
        <v>盘螺</v>
      </c>
      <c r="F5407" s="40" t="s">
        <v>41</v>
      </c>
      <c r="G5407" s="36">
        <v>10</v>
      </c>
      <c r="H5407" s="147"/>
      <c r="I5407" s="39" t="str">
        <f>VLOOKUP(B5407,辅助信息!E:I,3,FALSE)</f>
        <v>(五冶建设锦江区林家坝片区20号地块商业项目)锦江区泰昌路锦江28亩项目部</v>
      </c>
      <c r="J5407" s="40" t="str">
        <f>VLOOKUP(B5407,辅助信息!E:I,4,FALSE)</f>
        <v>陶杰</v>
      </c>
      <c r="K5407" s="40">
        <f>VLOOKUP(J5407,辅助信息!H:I,2,FALSE)</f>
        <v>13980247952</v>
      </c>
      <c r="L5407" s="110" t="str">
        <f>VLOOKUP(B5407,辅助信息!E:J,6,FALSE)</f>
        <v>联系实际收货人（陶杰13980247952）五冶建设送货单,6份材质书,锈货不收，装货前联系收货人核实到场规格,没提前告知进场规格现场不给予接收</v>
      </c>
      <c r="O5407" s="63" t="str">
        <f ca="1" t="shared" si="252"/>
        <v/>
      </c>
      <c r="P5407" s="63" t="str">
        <f ca="1" t="shared" si="253"/>
        <v/>
      </c>
      <c r="Q5407" s="29" t="str">
        <f>VLOOKUP(B5407,辅助信息!E:M,9,FALSE)</f>
        <v>ZTWM-CDGS-XS-2025-0073-五冶天府-成都怡心湖片区及龙泉驿医院等项目</v>
      </c>
      <c r="R5407" s="29" t="str">
        <f>_xlfn._xlws.FILTER(辅助信息!D:D,辅助信息!E:E=B5407)</f>
        <v>五冶建设锦江区林家坝片区20号地块商业项目</v>
      </c>
    </row>
    <row r="5408" spans="2:18">
      <c r="B5408" s="136" t="s">
        <v>208</v>
      </c>
      <c r="C5408" s="71">
        <v>45968</v>
      </c>
      <c r="D5408" s="40" t="str">
        <f>VLOOKUP(B5408,辅助信息!E:K,7,FALSE)</f>
        <v>JWDDCD2025102100480</v>
      </c>
      <c r="E5408" s="40" t="str">
        <f>VLOOKUP(F5408,辅助信息!A:B,2,FALSE)</f>
        <v>盘螺</v>
      </c>
      <c r="F5408" s="40" t="s">
        <v>26</v>
      </c>
      <c r="G5408" s="36">
        <v>10</v>
      </c>
      <c r="H5408" s="147"/>
      <c r="I5408" s="39" t="str">
        <f>VLOOKUP(B5408,辅助信息!E:I,3,FALSE)</f>
        <v>(五冶建设锦江区林家坝片区20号地块商业项目)锦江区泰昌路锦江28亩项目部</v>
      </c>
      <c r="J5408" s="40" t="str">
        <f>VLOOKUP(B5408,辅助信息!E:I,4,FALSE)</f>
        <v>陶杰</v>
      </c>
      <c r="K5408" s="40">
        <f>VLOOKUP(J5408,辅助信息!H:I,2,FALSE)</f>
        <v>13980247952</v>
      </c>
      <c r="L5408" s="110" t="str">
        <f>VLOOKUP(B5408,辅助信息!E:J,6,FALSE)</f>
        <v>联系实际收货人（陶杰13980247952）五冶建设送货单,6份材质书,锈货不收，装货前联系收货人核实到场规格,没提前告知进场规格现场不给予接收</v>
      </c>
      <c r="O5408" s="63" t="str">
        <f ca="1" t="shared" si="252"/>
        <v/>
      </c>
      <c r="P5408" s="63" t="str">
        <f ca="1" t="shared" si="253"/>
        <v/>
      </c>
      <c r="Q5408" s="29" t="str">
        <f>VLOOKUP(B5408,辅助信息!E:M,9,FALSE)</f>
        <v>ZTWM-CDGS-XS-2025-0073-五冶天府-成都怡心湖片区及龙泉驿医院等项目</v>
      </c>
      <c r="R5408" s="29" t="str">
        <f>_xlfn._xlws.FILTER(辅助信息!D:D,辅助信息!E:E=B5408)</f>
        <v>五冶建设锦江区林家坝片区20号地块商业项目</v>
      </c>
    </row>
    <row r="5409" spans="2:18">
      <c r="B5409" s="136" t="s">
        <v>208</v>
      </c>
      <c r="C5409" s="71">
        <v>45968</v>
      </c>
      <c r="D5409" s="40" t="str">
        <f>VLOOKUP(B5409,辅助信息!E:K,7,FALSE)</f>
        <v>JWDDCD2025102100480</v>
      </c>
      <c r="E5409" s="40" t="str">
        <f>VLOOKUP(F5409,辅助信息!A:B,2,FALSE)</f>
        <v>螺纹钢</v>
      </c>
      <c r="F5409" s="40" t="s">
        <v>27</v>
      </c>
      <c r="G5409" s="36">
        <v>5</v>
      </c>
      <c r="H5409" s="147"/>
      <c r="I5409" s="39" t="str">
        <f>VLOOKUP(B5409,辅助信息!E:I,3,FALSE)</f>
        <v>(五冶建设锦江区林家坝片区20号地块商业项目)锦江区泰昌路锦江28亩项目部</v>
      </c>
      <c r="J5409" s="40" t="str">
        <f>VLOOKUP(B5409,辅助信息!E:I,4,FALSE)</f>
        <v>陶杰</v>
      </c>
      <c r="K5409" s="40">
        <f>VLOOKUP(J5409,辅助信息!H:I,2,FALSE)</f>
        <v>13980247952</v>
      </c>
      <c r="L5409" s="110" t="str">
        <f>VLOOKUP(B5409,辅助信息!E:J,6,FALSE)</f>
        <v>联系实际收货人（陶杰13980247952）五冶建设送货单,6份材质书,锈货不收，装货前联系收货人核实到场规格,没提前告知进场规格现场不给予接收</v>
      </c>
      <c r="O5409" s="63" t="str">
        <f ca="1" t="shared" si="252"/>
        <v/>
      </c>
      <c r="P5409" s="63" t="str">
        <f ca="1" t="shared" si="253"/>
        <v/>
      </c>
      <c r="Q5409" s="29" t="str">
        <f>VLOOKUP(B5409,辅助信息!E:M,9,FALSE)</f>
        <v>ZTWM-CDGS-XS-2025-0073-五冶天府-成都怡心湖片区及龙泉驿医院等项目</v>
      </c>
      <c r="R5409" s="29" t="str">
        <f>_xlfn._xlws.FILTER(辅助信息!D:D,辅助信息!E:E=B5409)</f>
        <v>五冶建设锦江区林家坝片区20号地块商业项目</v>
      </c>
    </row>
    <row r="5410" spans="2:18">
      <c r="B5410" s="136" t="s">
        <v>208</v>
      </c>
      <c r="C5410" s="71">
        <v>45968</v>
      </c>
      <c r="D5410" s="40" t="str">
        <f>VLOOKUP(B5410,辅助信息!E:K,7,FALSE)</f>
        <v>JWDDCD2025102100480</v>
      </c>
      <c r="E5410" s="40" t="str">
        <f>VLOOKUP(F5410,辅助信息!A:B,2,FALSE)</f>
        <v>螺纹钢</v>
      </c>
      <c r="F5410" s="40" t="s">
        <v>19</v>
      </c>
      <c r="G5410" s="36">
        <v>10</v>
      </c>
      <c r="H5410" s="147"/>
      <c r="I5410" s="39" t="str">
        <f>VLOOKUP(B5410,辅助信息!E:I,3,FALSE)</f>
        <v>(五冶建设锦江区林家坝片区20号地块商业项目)锦江区泰昌路锦江28亩项目部</v>
      </c>
      <c r="J5410" s="40" t="str">
        <f>VLOOKUP(B5410,辅助信息!E:I,4,FALSE)</f>
        <v>陶杰</v>
      </c>
      <c r="K5410" s="40">
        <f>VLOOKUP(J5410,辅助信息!H:I,2,FALSE)</f>
        <v>13980247952</v>
      </c>
      <c r="L5410" s="110" t="str">
        <f>VLOOKUP(B5410,辅助信息!E:J,6,FALSE)</f>
        <v>联系实际收货人（陶杰13980247952）五冶建设送货单,6份材质书,锈货不收，装货前联系收货人核实到场规格,没提前告知进场规格现场不给予接收</v>
      </c>
      <c r="O5410" s="63" t="str">
        <f ca="1" t="shared" ref="O5410:O5420" si="254">IF(OR(M5410="",N5410&lt;&gt;""),"",MAX(M5410-TODAY(),0))</f>
        <v/>
      </c>
      <c r="P5410" s="63" t="str">
        <f ca="1" t="shared" ref="P5410:P5420" si="255">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五冶建设锦江区林家坝片区20号地块商业项目</v>
      </c>
    </row>
    <row r="5411" spans="2:18">
      <c r="B5411" s="136" t="s">
        <v>208</v>
      </c>
      <c r="C5411" s="71">
        <v>45968</v>
      </c>
      <c r="D5411" s="40" t="str">
        <f>VLOOKUP(B5411,辅助信息!E:K,7,FALSE)</f>
        <v>JWDDCD2025102100480</v>
      </c>
      <c r="E5411" s="40" t="str">
        <f>VLOOKUP(F5411,辅助信息!A:B,2,FALSE)</f>
        <v>螺纹钢</v>
      </c>
      <c r="F5411" s="40" t="s">
        <v>32</v>
      </c>
      <c r="G5411" s="36">
        <v>15</v>
      </c>
      <c r="H5411" s="147"/>
      <c r="I5411" s="39" t="str">
        <f>VLOOKUP(B5411,辅助信息!E:I,3,FALSE)</f>
        <v>(五冶建设锦江区林家坝片区20号地块商业项目)锦江区泰昌路锦江28亩项目部</v>
      </c>
      <c r="J5411" s="40" t="str">
        <f>VLOOKUP(B5411,辅助信息!E:I,4,FALSE)</f>
        <v>陶杰</v>
      </c>
      <c r="K5411" s="40">
        <f>VLOOKUP(J5411,辅助信息!H:I,2,FALSE)</f>
        <v>13980247952</v>
      </c>
      <c r="L5411" s="110" t="str">
        <f>VLOOKUP(B5411,辅助信息!E:J,6,FALSE)</f>
        <v>联系实际收货人（陶杰13980247952）五冶建设送货单,6份材质书,锈货不收，装货前联系收货人核实到场规格,没提前告知进场规格现场不给予接收</v>
      </c>
      <c r="O5411" s="63" t="str">
        <f ca="1" t="shared" si="254"/>
        <v/>
      </c>
      <c r="P5411" s="63" t="str">
        <f ca="1" t="shared" si="255"/>
        <v/>
      </c>
      <c r="Q5411" s="29" t="str">
        <f>VLOOKUP(B5411,辅助信息!E:M,9,FALSE)</f>
        <v>ZTWM-CDGS-XS-2025-0073-五冶天府-成都怡心湖片区及龙泉驿医院等项目</v>
      </c>
      <c r="R5411" s="29" t="str">
        <f>_xlfn._xlws.FILTER(辅助信息!D:D,辅助信息!E:E=B5411)</f>
        <v>五冶建设锦江区林家坝片区20号地块商业项目</v>
      </c>
    </row>
    <row r="5412" spans="2:18">
      <c r="B5412" s="136" t="s">
        <v>208</v>
      </c>
      <c r="C5412" s="71">
        <v>45968</v>
      </c>
      <c r="D5412" s="40" t="str">
        <f>VLOOKUP(B5412,辅助信息!E:K,7,FALSE)</f>
        <v>JWDDCD2025102100480</v>
      </c>
      <c r="E5412" s="40" t="str">
        <f>VLOOKUP(F5412,辅助信息!A:B,2,FALSE)</f>
        <v>螺纹钢</v>
      </c>
      <c r="F5412" s="40" t="s">
        <v>30</v>
      </c>
      <c r="G5412" s="36">
        <v>10</v>
      </c>
      <c r="H5412" s="147"/>
      <c r="I5412" s="39" t="str">
        <f>VLOOKUP(B5412,辅助信息!E:I,3,FALSE)</f>
        <v>(五冶建设锦江区林家坝片区20号地块商业项目)锦江区泰昌路锦江28亩项目部</v>
      </c>
      <c r="J5412" s="40" t="str">
        <f>VLOOKUP(B5412,辅助信息!E:I,4,FALSE)</f>
        <v>陶杰</v>
      </c>
      <c r="K5412" s="40">
        <f>VLOOKUP(J5412,辅助信息!H:I,2,FALSE)</f>
        <v>13980247952</v>
      </c>
      <c r="L5412" s="110" t="str">
        <f>VLOOKUP(B5412,辅助信息!E:J,6,FALSE)</f>
        <v>联系实际收货人（陶杰13980247952）五冶建设送货单,6份材质书,锈货不收，装货前联系收货人核实到场规格,没提前告知进场规格现场不给予接收</v>
      </c>
      <c r="O5412" s="63" t="str">
        <f ca="1" t="shared" si="254"/>
        <v/>
      </c>
      <c r="P5412" s="63" t="str">
        <f ca="1" t="shared" si="255"/>
        <v/>
      </c>
      <c r="Q5412" s="29" t="str">
        <f>VLOOKUP(B5412,辅助信息!E:M,9,FALSE)</f>
        <v>ZTWM-CDGS-XS-2025-0073-五冶天府-成都怡心湖片区及龙泉驿医院等项目</v>
      </c>
      <c r="R5412" s="29" t="str">
        <f>_xlfn._xlws.FILTER(辅助信息!D:D,辅助信息!E:E=B5412)</f>
        <v>五冶建设锦江区林家坝片区20号地块商业项目</v>
      </c>
    </row>
    <row r="5413" spans="2:18">
      <c r="B5413" s="136" t="s">
        <v>208</v>
      </c>
      <c r="C5413" s="71">
        <v>45968</v>
      </c>
      <c r="D5413" s="40" t="str">
        <f>VLOOKUP(B5413,辅助信息!E:K,7,FALSE)</f>
        <v>JWDDCD2025102100480</v>
      </c>
      <c r="E5413" s="40" t="str">
        <f>VLOOKUP(F5413,辅助信息!A:B,2,FALSE)</f>
        <v>螺纹钢</v>
      </c>
      <c r="F5413" s="40" t="s">
        <v>33</v>
      </c>
      <c r="G5413" s="36">
        <v>5</v>
      </c>
      <c r="H5413" s="147"/>
      <c r="I5413" s="39" t="str">
        <f>VLOOKUP(B5413,辅助信息!E:I,3,FALSE)</f>
        <v>(五冶建设锦江区林家坝片区20号地块商业项目)锦江区泰昌路锦江28亩项目部</v>
      </c>
      <c r="J5413" s="40" t="str">
        <f>VLOOKUP(B5413,辅助信息!E:I,4,FALSE)</f>
        <v>陶杰</v>
      </c>
      <c r="K5413" s="40">
        <f>VLOOKUP(J5413,辅助信息!H:I,2,FALSE)</f>
        <v>13980247952</v>
      </c>
      <c r="L5413" s="110" t="str">
        <f>VLOOKUP(B5413,辅助信息!E:J,6,FALSE)</f>
        <v>联系实际收货人（陶杰13980247952）五冶建设送货单,6份材质书,锈货不收，装货前联系收货人核实到场规格,没提前告知进场规格现场不给予接收</v>
      </c>
      <c r="O5413" s="63" t="str">
        <f ca="1" t="shared" si="254"/>
        <v/>
      </c>
      <c r="P5413" s="63" t="str">
        <f ca="1" t="shared" si="255"/>
        <v/>
      </c>
      <c r="Q5413" s="29" t="str">
        <f>VLOOKUP(B5413,辅助信息!E:M,9,FALSE)</f>
        <v>ZTWM-CDGS-XS-2025-0073-五冶天府-成都怡心湖片区及龙泉驿医院等项目</v>
      </c>
      <c r="R5413" s="29" t="str">
        <f>_xlfn._xlws.FILTER(辅助信息!D:D,辅助信息!E:E=B5413)</f>
        <v>五冶建设锦江区林家坝片区20号地块商业项目</v>
      </c>
    </row>
    <row r="5414" spans="2:18">
      <c r="B5414" s="136" t="s">
        <v>208</v>
      </c>
      <c r="C5414" s="71">
        <v>45968</v>
      </c>
      <c r="D5414" s="40" t="str">
        <f>VLOOKUP(B5414,辅助信息!E:K,7,FALSE)</f>
        <v>JWDDCD2025102100480</v>
      </c>
      <c r="E5414" s="40" t="str">
        <f>VLOOKUP(F5414,辅助信息!A:B,2,FALSE)</f>
        <v>螺纹钢</v>
      </c>
      <c r="F5414" s="40" t="s">
        <v>28</v>
      </c>
      <c r="G5414" s="36">
        <v>5</v>
      </c>
      <c r="H5414" s="147"/>
      <c r="I5414" s="39" t="str">
        <f>VLOOKUP(B5414,辅助信息!E:I,3,FALSE)</f>
        <v>(五冶建设锦江区林家坝片区20号地块商业项目)锦江区泰昌路锦江28亩项目部</v>
      </c>
      <c r="J5414" s="40" t="str">
        <f>VLOOKUP(B5414,辅助信息!E:I,4,FALSE)</f>
        <v>陶杰</v>
      </c>
      <c r="K5414" s="40">
        <f>VLOOKUP(J5414,辅助信息!H:I,2,FALSE)</f>
        <v>13980247952</v>
      </c>
      <c r="L5414" s="110" t="str">
        <f>VLOOKUP(B5414,辅助信息!E:J,6,FALSE)</f>
        <v>联系实际收货人（陶杰13980247952）五冶建设送货单,6份材质书,锈货不收，装货前联系收货人核实到场规格,没提前告知进场规格现场不给予接收</v>
      </c>
      <c r="O5414" s="63" t="str">
        <f ca="1" t="shared" si="254"/>
        <v/>
      </c>
      <c r="P5414" s="63" t="str">
        <f ca="1" t="shared" si="255"/>
        <v/>
      </c>
      <c r="Q5414" s="29" t="str">
        <f>VLOOKUP(B5414,辅助信息!E:M,9,FALSE)</f>
        <v>ZTWM-CDGS-XS-2025-0073-五冶天府-成都怡心湖片区及龙泉驿医院等项目</v>
      </c>
      <c r="R5414" s="29" t="str">
        <f>_xlfn._xlws.FILTER(辅助信息!D:D,辅助信息!E:E=B5414)</f>
        <v>五冶建设锦江区林家坝片区20号地块商业项目</v>
      </c>
    </row>
    <row r="5415" spans="2:18">
      <c r="B5415" s="136" t="s">
        <v>208</v>
      </c>
      <c r="C5415" s="71">
        <v>45968</v>
      </c>
      <c r="D5415" s="40" t="str">
        <f>VLOOKUP(B5415,辅助信息!E:K,7,FALSE)</f>
        <v>JWDDCD2025102100480</v>
      </c>
      <c r="E5415" s="40" t="str">
        <f>VLOOKUP(F5415,辅助信息!A:B,2,FALSE)</f>
        <v>螺纹钢</v>
      </c>
      <c r="F5415" s="40" t="s">
        <v>18</v>
      </c>
      <c r="G5415" s="36">
        <v>10</v>
      </c>
      <c r="H5415" s="147"/>
      <c r="I5415" s="39" t="str">
        <f>VLOOKUP(B5415,辅助信息!E:I,3,FALSE)</f>
        <v>(五冶建设锦江区林家坝片区20号地块商业项目)锦江区泰昌路锦江28亩项目部</v>
      </c>
      <c r="J5415" s="40" t="str">
        <f>VLOOKUP(B5415,辅助信息!E:I,4,FALSE)</f>
        <v>陶杰</v>
      </c>
      <c r="K5415" s="40">
        <f>VLOOKUP(J5415,辅助信息!H:I,2,FALSE)</f>
        <v>13980247952</v>
      </c>
      <c r="L5415" s="110" t="str">
        <f>VLOOKUP(B5415,辅助信息!E:J,6,FALSE)</f>
        <v>联系实际收货人（陶杰13980247952）五冶建设送货单,6份材质书,锈货不收，装货前联系收货人核实到场规格,没提前告知进场规格现场不给予接收</v>
      </c>
      <c r="O5415" s="63" t="str">
        <f ca="1" t="shared" si="254"/>
        <v/>
      </c>
      <c r="P5415" s="63" t="str">
        <f ca="1" t="shared" si="255"/>
        <v/>
      </c>
      <c r="Q5415" s="29" t="str">
        <f>VLOOKUP(B5415,辅助信息!E:M,9,FALSE)</f>
        <v>ZTWM-CDGS-XS-2025-0073-五冶天府-成都怡心湖片区及龙泉驿医院等项目</v>
      </c>
      <c r="R5415" s="29" t="str">
        <f>_xlfn._xlws.FILTER(辅助信息!D:D,辅助信息!E:E=B5415)</f>
        <v>五冶建设锦江区林家坝片区20号地块商业项目</v>
      </c>
    </row>
    <row r="5416" spans="2:18">
      <c r="B5416" s="136" t="s">
        <v>208</v>
      </c>
      <c r="C5416" s="71">
        <v>45968</v>
      </c>
      <c r="D5416" s="40" t="str">
        <f>VLOOKUP(B5416,辅助信息!E:K,7,FALSE)</f>
        <v>JWDDCD2025102100480</v>
      </c>
      <c r="E5416" s="40" t="str">
        <f>VLOOKUP(F5416,辅助信息!A:B,2,FALSE)</f>
        <v>螺纹钢</v>
      </c>
      <c r="F5416" s="40" t="s">
        <v>65</v>
      </c>
      <c r="G5416" s="36">
        <v>10</v>
      </c>
      <c r="H5416" s="147"/>
      <c r="I5416" s="39" t="str">
        <f>VLOOKUP(B5416,辅助信息!E:I,3,FALSE)</f>
        <v>(五冶建设锦江区林家坝片区20号地块商业项目)锦江区泰昌路锦江28亩项目部</v>
      </c>
      <c r="J5416" s="40" t="str">
        <f>VLOOKUP(B5416,辅助信息!E:I,4,FALSE)</f>
        <v>陶杰</v>
      </c>
      <c r="K5416" s="40">
        <f>VLOOKUP(J5416,辅助信息!H:I,2,FALSE)</f>
        <v>13980247952</v>
      </c>
      <c r="L5416" s="110" t="str">
        <f>VLOOKUP(B5416,辅助信息!E:J,6,FALSE)</f>
        <v>联系实际收货人（陶杰13980247952）五冶建设送货单,6份材质书,锈货不收，装货前联系收货人核实到场规格,没提前告知进场规格现场不给予接收</v>
      </c>
      <c r="O5416" s="63" t="str">
        <f ca="1" t="shared" si="254"/>
        <v/>
      </c>
      <c r="P5416" s="63" t="str">
        <f ca="1" t="shared" si="255"/>
        <v/>
      </c>
      <c r="Q5416" s="29" t="str">
        <f>VLOOKUP(B5416,辅助信息!E:M,9,FALSE)</f>
        <v>ZTWM-CDGS-XS-2025-0073-五冶天府-成都怡心湖片区及龙泉驿医院等项目</v>
      </c>
      <c r="R5416" s="29" t="str">
        <f>_xlfn._xlws.FILTER(辅助信息!D:D,辅助信息!E:E=B5416)</f>
        <v>五冶建设锦江区林家坝片区20号地块商业项目</v>
      </c>
    </row>
    <row r="5417" spans="2:18">
      <c r="B5417" s="136" t="s">
        <v>208</v>
      </c>
      <c r="C5417" s="71">
        <v>45968</v>
      </c>
      <c r="D5417" s="40" t="str">
        <f>VLOOKUP(B5417,辅助信息!E:K,7,FALSE)</f>
        <v>JWDDCD2025102100480</v>
      </c>
      <c r="E5417" s="40" t="str">
        <f>VLOOKUP(F5417,辅助信息!A:B,2,FALSE)</f>
        <v>螺纹钢</v>
      </c>
      <c r="F5417" s="40" t="s">
        <v>76</v>
      </c>
      <c r="G5417" s="36">
        <v>30</v>
      </c>
      <c r="H5417" s="147"/>
      <c r="I5417" s="39" t="str">
        <f>VLOOKUP(B5417,辅助信息!E:I,3,FALSE)</f>
        <v>(五冶建设锦江区林家坝片区20号地块商业项目)锦江区泰昌路锦江28亩项目部</v>
      </c>
      <c r="J5417" s="40" t="str">
        <f>VLOOKUP(B5417,辅助信息!E:I,4,FALSE)</f>
        <v>陶杰</v>
      </c>
      <c r="K5417" s="40">
        <f>VLOOKUP(J5417,辅助信息!H:I,2,FALSE)</f>
        <v>13980247952</v>
      </c>
      <c r="L5417" s="110" t="str">
        <f>VLOOKUP(B5417,辅助信息!E:J,6,FALSE)</f>
        <v>联系实际收货人（陶杰13980247952）五冶建设送货单,6份材质书,锈货不收，装货前联系收货人核实到场规格,没提前告知进场规格现场不给予接收</v>
      </c>
      <c r="O5417" s="63" t="str">
        <f ca="1" t="shared" si="254"/>
        <v/>
      </c>
      <c r="P5417" s="63" t="str">
        <f ca="1" t="shared" si="255"/>
        <v/>
      </c>
      <c r="Q5417" s="29" t="str">
        <f>VLOOKUP(B5417,辅助信息!E:M,9,FALSE)</f>
        <v>ZTWM-CDGS-XS-2025-0073-五冶天府-成都怡心湖片区及龙泉驿医院等项目</v>
      </c>
      <c r="R5417" s="29" t="str">
        <f>_xlfn._xlws.FILTER(辅助信息!D:D,辅助信息!E:E=B5417)</f>
        <v>五冶建设锦江区林家坝片区20号地块商业项目</v>
      </c>
    </row>
    <row r="5418" spans="2:18">
      <c r="B5418" s="136" t="s">
        <v>208</v>
      </c>
      <c r="C5418" s="71">
        <v>45968</v>
      </c>
      <c r="D5418" s="40" t="str">
        <f>VLOOKUP(B5418,辅助信息!E:K,7,FALSE)</f>
        <v>JWDDCD2025102100480</v>
      </c>
      <c r="E5418" s="40" t="str">
        <f>VLOOKUP(F5418,辅助信息!A:B,2,FALSE)</f>
        <v>螺纹钢</v>
      </c>
      <c r="F5418" s="40" t="s">
        <v>90</v>
      </c>
      <c r="G5418" s="36">
        <v>15</v>
      </c>
      <c r="H5418" s="147"/>
      <c r="I5418" s="39" t="str">
        <f>VLOOKUP(B5418,辅助信息!E:I,3,FALSE)</f>
        <v>(五冶建设锦江区林家坝片区20号地块商业项目)锦江区泰昌路锦江28亩项目部</v>
      </c>
      <c r="J5418" s="40" t="str">
        <f>VLOOKUP(B5418,辅助信息!E:I,4,FALSE)</f>
        <v>陶杰</v>
      </c>
      <c r="K5418" s="40">
        <f>VLOOKUP(J5418,辅助信息!H:I,2,FALSE)</f>
        <v>13980247952</v>
      </c>
      <c r="L5418" s="110" t="str">
        <f>VLOOKUP(B5418,辅助信息!E:J,6,FALSE)</f>
        <v>联系实际收货人（陶杰13980247952）五冶建设送货单,6份材质书,锈货不收，装货前联系收货人核实到场规格,没提前告知进场规格现场不给予接收</v>
      </c>
      <c r="O5418" s="63" t="str">
        <f ca="1" t="shared" si="254"/>
        <v/>
      </c>
      <c r="P5418" s="63" t="str">
        <f ca="1" t="shared" si="255"/>
        <v/>
      </c>
      <c r="Q5418" s="29" t="str">
        <f>VLOOKUP(B5418,辅助信息!E:M,9,FALSE)</f>
        <v>ZTWM-CDGS-XS-2025-0073-五冶天府-成都怡心湖片区及龙泉驿医院等项目</v>
      </c>
      <c r="R5418" s="29" t="str">
        <f>_xlfn._xlws.FILTER(辅助信息!D:D,辅助信息!E:E=B5418)</f>
        <v>五冶建设锦江区林家坝片区20号地块商业项目</v>
      </c>
    </row>
    <row r="5419" spans="2:18">
      <c r="B5419" s="136" t="s">
        <v>208</v>
      </c>
      <c r="C5419" s="71">
        <v>45968</v>
      </c>
      <c r="D5419" s="40" t="str">
        <f>VLOOKUP(B5419,辅助信息!E:K,7,FALSE)</f>
        <v>JWDDCD2025102100480</v>
      </c>
      <c r="E5419" s="40" t="str">
        <f>VLOOKUP(F5419,辅助信息!A:B,2,FALSE)</f>
        <v>螺纹钢</v>
      </c>
      <c r="F5419" s="40" t="s">
        <v>130</v>
      </c>
      <c r="G5419" s="36">
        <v>20</v>
      </c>
      <c r="H5419" s="147"/>
      <c r="I5419" s="39" t="str">
        <f>VLOOKUP(B5419,辅助信息!E:I,3,FALSE)</f>
        <v>(五冶建设锦江区林家坝片区20号地块商业项目)锦江区泰昌路锦江28亩项目部</v>
      </c>
      <c r="J5419" s="40" t="str">
        <f>VLOOKUP(B5419,辅助信息!E:I,4,FALSE)</f>
        <v>陶杰</v>
      </c>
      <c r="K5419" s="40">
        <f>VLOOKUP(J5419,辅助信息!H:I,2,FALSE)</f>
        <v>13980247952</v>
      </c>
      <c r="L5419" s="110" t="str">
        <f>VLOOKUP(B5419,辅助信息!E:J,6,FALSE)</f>
        <v>联系实际收货人（陶杰13980247952）五冶建设送货单,6份材质书,锈货不收，装货前联系收货人核实到场规格,没提前告知进场规格现场不给予接收</v>
      </c>
      <c r="O5419" s="63" t="str">
        <f ca="1" t="shared" si="254"/>
        <v/>
      </c>
      <c r="P5419" s="63" t="str">
        <f ca="1" t="shared" si="255"/>
        <v/>
      </c>
      <c r="Q5419" s="29" t="str">
        <f>VLOOKUP(B5419,辅助信息!E:M,9,FALSE)</f>
        <v>ZTWM-CDGS-XS-2025-0073-五冶天府-成都怡心湖片区及龙泉驿医院等项目</v>
      </c>
      <c r="R5419" s="29" t="str">
        <f>_xlfn._xlws.FILTER(辅助信息!D:D,辅助信息!E:E=B5419)</f>
        <v>五冶建设锦江区林家坝片区20号地块商业项目</v>
      </c>
    </row>
    <row r="5420" spans="2:18">
      <c r="B5420" s="136" t="s">
        <v>208</v>
      </c>
      <c r="C5420" s="71">
        <v>45968</v>
      </c>
      <c r="D5420" s="40" t="str">
        <f>VLOOKUP(B5420,辅助信息!E:K,7,FALSE)</f>
        <v>JWDDCD2025102100480</v>
      </c>
      <c r="E5420" s="40" t="str">
        <f>VLOOKUP(F5420,辅助信息!A:B,2,FALSE)</f>
        <v>螺纹钢</v>
      </c>
      <c r="F5420" s="40" t="s">
        <v>91</v>
      </c>
      <c r="G5420" s="36">
        <v>5</v>
      </c>
      <c r="H5420" s="147"/>
      <c r="I5420" s="39" t="str">
        <f>VLOOKUP(B5420,辅助信息!E:I,3,FALSE)</f>
        <v>(五冶建设锦江区林家坝片区20号地块商业项目)锦江区泰昌路锦江28亩项目部</v>
      </c>
      <c r="J5420" s="40" t="str">
        <f>VLOOKUP(B5420,辅助信息!E:I,4,FALSE)</f>
        <v>陶杰</v>
      </c>
      <c r="K5420" s="40">
        <f>VLOOKUP(J5420,辅助信息!H:I,2,FALSE)</f>
        <v>13980247952</v>
      </c>
      <c r="L5420" s="110" t="str">
        <f>VLOOKUP(B5420,辅助信息!E:J,6,FALSE)</f>
        <v>联系实际收货人（陶杰13980247952）五冶建设送货单,6份材质书,锈货不收，装货前联系收货人核实到场规格,没提前告知进场规格现场不给予接收</v>
      </c>
      <c r="O5420" s="63" t="str">
        <f ca="1" t="shared" si="254"/>
        <v/>
      </c>
      <c r="P5420" s="63" t="str">
        <f ca="1" t="shared" si="255"/>
        <v/>
      </c>
      <c r="Q5420" s="29" t="str">
        <f>VLOOKUP(B5420,辅助信息!E:M,9,FALSE)</f>
        <v>ZTWM-CDGS-XS-2025-0073-五冶天府-成都怡心湖片区及龙泉驿医院等项目</v>
      </c>
      <c r="R5420" s="29" t="str">
        <f>_xlfn._xlws.FILTER(辅助信息!D:D,辅助信息!E:E=B5420)</f>
        <v>五冶建设锦江区林家坝片区20号地块商业项目</v>
      </c>
    </row>
    <row r="5421" spans="2:18">
      <c r="B5421" s="162" t="s">
        <v>187</v>
      </c>
      <c r="C5421" s="71">
        <v>45968</v>
      </c>
      <c r="D5421" s="163" t="str">
        <f>VLOOKUP(B5421,辅助信息!E:K,7,FALSE)</f>
        <v>JWDDCD2025072900121</v>
      </c>
      <c r="E5421" s="163" t="str">
        <f>VLOOKUP(F5421,辅助信息!A:B,2,FALSE)</f>
        <v>盘螺</v>
      </c>
      <c r="F5421" s="163" t="s">
        <v>40</v>
      </c>
      <c r="G5421" s="164">
        <v>18</v>
      </c>
      <c r="H5421" s="165"/>
      <c r="I5421" s="166" t="str">
        <f>VLOOKUP(B5421,辅助信息!E:I,3,FALSE)</f>
        <v>(乐山市校地共建产教融合基地建设项目一标段)四川省乐山市市中区苏稽镇周山嘴</v>
      </c>
      <c r="J5421" s="163" t="str">
        <f>VLOOKUP(B5421,辅助信息!E:I,4,FALSE)</f>
        <v>范增云</v>
      </c>
      <c r="K5421" s="163">
        <f>VLOOKUP(J5421,辅助信息!H:I,2,FALSE)</f>
        <v>13668153241</v>
      </c>
      <c r="L5421" s="167" t="str">
        <f>VLOOKUP(B5421,辅助信息!E:J,6,FALSE)</f>
        <v>联系实际收货人（范增云13668153241）现场要求炉批号控制2个以下，超2个不给予签收。提前联系到场规格及数量</v>
      </c>
      <c r="O5421" s="63" t="str">
        <f ca="1">IF(OR(M5421="",N5421&lt;&gt;""),"",MAX(M5421-TODAY(),0))</f>
        <v/>
      </c>
      <c r="P5421" s="63" t="str">
        <f ca="1">IF(M5421="","",IF(N5421&lt;&gt;"",MAX(N5421-M5421,0),IF(TODAY()&gt;M5421,TODAY()-M5421,0)))</f>
        <v/>
      </c>
      <c r="Q5421" s="29" t="str">
        <f>VLOOKUP(B5421,辅助信息!E:M,9,FALSE)</f>
        <v>ZTWM-CDGS-XS-2025-0125-四川机司-乐山市校地共建产教融合基地配套设施项目施工一标段钢筋采购合同</v>
      </c>
      <c r="R5421" s="29" t="str">
        <f>_xlfn._xlws.FILTER(辅助信息!D:D,辅助信息!E:E=B5421)</f>
        <v>乐山市校地共建产教融合基地建设项目</v>
      </c>
    </row>
    <row r="5422" spans="2:18">
      <c r="B5422" s="162" t="s">
        <v>187</v>
      </c>
      <c r="C5422" s="71">
        <v>45968</v>
      </c>
      <c r="D5422" s="163" t="str">
        <f>VLOOKUP(B5422,辅助信息!E:K,7,FALSE)</f>
        <v>JWDDCD2025072900121</v>
      </c>
      <c r="E5422" s="163" t="str">
        <f>VLOOKUP(F5422,辅助信息!A:B,2,FALSE)</f>
        <v>盘螺</v>
      </c>
      <c r="F5422" s="163" t="s">
        <v>41</v>
      </c>
      <c r="G5422" s="164">
        <v>17</v>
      </c>
      <c r="H5422" s="165"/>
      <c r="I5422" s="166" t="str">
        <f>VLOOKUP(B5422,辅助信息!E:I,3,FALSE)</f>
        <v>(乐山市校地共建产教融合基地建设项目一标段)四川省乐山市市中区苏稽镇周山嘴</v>
      </c>
      <c r="J5422" s="163" t="str">
        <f>VLOOKUP(B5422,辅助信息!E:I,4,FALSE)</f>
        <v>范增云</v>
      </c>
      <c r="K5422" s="163">
        <f>VLOOKUP(J5422,辅助信息!H:I,2,FALSE)</f>
        <v>13668153241</v>
      </c>
      <c r="L5422" s="167" t="str">
        <f>VLOOKUP(B5422,辅助信息!E:J,6,FALSE)</f>
        <v>联系实际收货人（范增云13668153241）现场要求炉批号控制2个以下，超2个不给予签收。提前联系到场规格及数量</v>
      </c>
      <c r="O5422" s="63" t="str">
        <f ca="1">IF(OR(M5422="",N5422&lt;&gt;""),"",MAX(M5422-TODAY(),0))</f>
        <v/>
      </c>
      <c r="P5422" s="63" t="str">
        <f ca="1">IF(M5422="","",IF(N5422&lt;&gt;"",MAX(N5422-M5422,0),IF(TODAY()&gt;M5422,TODAY()-M5422,0)))</f>
        <v/>
      </c>
      <c r="Q5422" s="29" t="str">
        <f>VLOOKUP(B5422,辅助信息!E:M,9,FALSE)</f>
        <v>ZTWM-CDGS-XS-2025-0125-四川机司-乐山市校地共建产教融合基地配套设施项目施工一标段钢筋采购合同</v>
      </c>
      <c r="R5422" s="29" t="str">
        <f>_xlfn._xlws.FILTER(辅助信息!D:D,辅助信息!E:E=B5422)</f>
        <v>乐山市校地共建产教融合基地建设项目</v>
      </c>
    </row>
    <row r="5423" spans="2:18">
      <c r="B5423" s="162" t="s">
        <v>187</v>
      </c>
      <c r="C5423" s="71">
        <v>45968</v>
      </c>
      <c r="D5423" s="163" t="str">
        <f>VLOOKUP(B5423,辅助信息!E:K,7,FALSE)</f>
        <v>JWDDCD2025072900121</v>
      </c>
      <c r="E5423" s="163" t="str">
        <f>VLOOKUP(F5423,辅助信息!A:B,2,FALSE)</f>
        <v>螺纹钢</v>
      </c>
      <c r="F5423" s="163" t="s">
        <v>22</v>
      </c>
      <c r="G5423" s="164">
        <v>11</v>
      </c>
      <c r="H5423" s="165"/>
      <c r="I5423" s="166" t="str">
        <f>VLOOKUP(B5423,辅助信息!E:I,3,FALSE)</f>
        <v>(乐山市校地共建产教融合基地建设项目一标段)四川省乐山市市中区苏稽镇周山嘴</v>
      </c>
      <c r="J5423" s="163" t="str">
        <f>VLOOKUP(B5423,辅助信息!E:I,4,FALSE)</f>
        <v>范增云</v>
      </c>
      <c r="K5423" s="163">
        <f>VLOOKUP(J5423,辅助信息!H:I,2,FALSE)</f>
        <v>13668153241</v>
      </c>
      <c r="L5423" s="167" t="str">
        <f>VLOOKUP(B5423,辅助信息!E:J,6,FALSE)</f>
        <v>联系实际收货人（范增云13668153241）现场要求炉批号控制2个以下，超2个不给予签收。提前联系到场规格及数量</v>
      </c>
      <c r="O5423" s="63" t="str">
        <f ca="1">IF(OR(M5423="",N5423&lt;&gt;""),"",MAX(M5423-TODAY(),0))</f>
        <v/>
      </c>
      <c r="P5423" s="63" t="str">
        <f ca="1">IF(M5423="","",IF(N5423&lt;&gt;"",MAX(N5423-M5423,0),IF(TODAY()&gt;M5423,TODAY()-M5423,0)))</f>
        <v/>
      </c>
      <c r="Q5423" s="29" t="str">
        <f>VLOOKUP(B5423,辅助信息!E:M,9,FALSE)</f>
        <v>ZTWM-CDGS-XS-2025-0125-四川机司-乐山市校地共建产教融合基地配套设施项目施工一标段钢筋采购合同</v>
      </c>
      <c r="R5423" s="29" t="str">
        <f>_xlfn._xlws.FILTER(辅助信息!D:D,辅助信息!E:E=B5423)</f>
        <v>乐山市校地共建产教融合基地建设项目</v>
      </c>
    </row>
    <row r="5424" spans="2:18">
      <c r="B5424" s="162" t="s">
        <v>187</v>
      </c>
      <c r="C5424" s="71">
        <v>45968</v>
      </c>
      <c r="D5424" s="163" t="str">
        <f>VLOOKUP(B5424,辅助信息!E:K,7,FALSE)</f>
        <v>JWDDCD2025072900121</v>
      </c>
      <c r="E5424" s="163" t="str">
        <f>VLOOKUP(F5424,辅助信息!A:B,2,FALSE)</f>
        <v>螺纹钢</v>
      </c>
      <c r="F5424" s="163" t="s">
        <v>142</v>
      </c>
      <c r="G5424" s="164">
        <v>10</v>
      </c>
      <c r="H5424" s="165"/>
      <c r="I5424" s="166" t="str">
        <f>VLOOKUP(B5424,辅助信息!E:I,3,FALSE)</f>
        <v>(乐山市校地共建产教融合基地建设项目一标段)四川省乐山市市中区苏稽镇周山嘴</v>
      </c>
      <c r="J5424" s="163" t="str">
        <f>VLOOKUP(B5424,辅助信息!E:I,4,FALSE)</f>
        <v>范增云</v>
      </c>
      <c r="K5424" s="163">
        <f>VLOOKUP(J5424,辅助信息!H:I,2,FALSE)</f>
        <v>13668153241</v>
      </c>
      <c r="L5424" s="167" t="str">
        <f>VLOOKUP(B5424,辅助信息!E:J,6,FALSE)</f>
        <v>联系实际收货人（范增云13668153241）现场要求炉批号控制2个以下，超2个不给予签收。提前联系到场规格及数量</v>
      </c>
      <c r="O5424" s="63" t="str">
        <f ca="1">IF(OR(M5424="",N5424&lt;&gt;""),"",MAX(M5424-TODAY(),0))</f>
        <v/>
      </c>
      <c r="P5424" s="63" t="str">
        <f ca="1">IF(M5424="","",IF(N5424&lt;&gt;"",MAX(N5424-M5424,0),IF(TODAY()&gt;M5424,TODAY()-M5424,0)))</f>
        <v/>
      </c>
      <c r="Q5424" s="29" t="str">
        <f>VLOOKUP(B5424,辅助信息!E:M,9,FALSE)</f>
        <v>ZTWM-CDGS-XS-2025-0125-四川机司-乐山市校地共建产教融合基地配套设施项目施工一标段钢筋采购合同</v>
      </c>
      <c r="R5424" s="29" t="str">
        <f>_xlfn._xlws.FILTER(辅助信息!D:D,辅助信息!E:E=B5424)</f>
        <v>乐山市校地共建产教融合基地建设项目</v>
      </c>
    </row>
    <row r="5425" spans="2:18">
      <c r="B5425" s="162" t="s">
        <v>187</v>
      </c>
      <c r="C5425" s="71">
        <v>45968</v>
      </c>
      <c r="D5425" s="163" t="str">
        <f>VLOOKUP(B5425,辅助信息!E:K,7,FALSE)</f>
        <v>JWDDCD2025072900121</v>
      </c>
      <c r="E5425" s="163" t="str">
        <f>VLOOKUP(F5425,辅助信息!A:B,2,FALSE)</f>
        <v>螺纹钢</v>
      </c>
      <c r="F5425" s="163" t="s">
        <v>200</v>
      </c>
      <c r="G5425" s="164">
        <v>6</v>
      </c>
      <c r="H5425" s="165"/>
      <c r="I5425" s="166" t="str">
        <f>VLOOKUP(B5425,辅助信息!E:I,3,FALSE)</f>
        <v>(乐山市校地共建产教融合基地建设项目一标段)四川省乐山市市中区苏稽镇周山嘴</v>
      </c>
      <c r="J5425" s="163" t="str">
        <f>VLOOKUP(B5425,辅助信息!E:I,4,FALSE)</f>
        <v>范增云</v>
      </c>
      <c r="K5425" s="163">
        <f>VLOOKUP(J5425,辅助信息!H:I,2,FALSE)</f>
        <v>13668153241</v>
      </c>
      <c r="L5425" s="167" t="str">
        <f>VLOOKUP(B5425,辅助信息!E:J,6,FALSE)</f>
        <v>联系实际收货人（范增云13668153241）现场要求炉批号控制2个以下，超2个不给予签收。提前联系到场规格及数量</v>
      </c>
      <c r="O5425" s="63" t="str">
        <f ca="1">IF(OR(M5425="",N5425&lt;&gt;""),"",MAX(M5425-TODAY(),0))</f>
        <v/>
      </c>
      <c r="P5425" s="63" t="str">
        <f ca="1">IF(M5425="","",IF(N5425&lt;&gt;"",MAX(N5425-M5425,0),IF(TODAY()&gt;M5425,TODAY()-M5425,0)))</f>
        <v/>
      </c>
      <c r="Q5425" s="29" t="str">
        <f>VLOOKUP(B5425,辅助信息!E:M,9,FALSE)</f>
        <v>ZTWM-CDGS-XS-2025-0125-四川机司-乐山市校地共建产教融合基地配套设施项目施工一标段钢筋采购合同</v>
      </c>
      <c r="R5425" s="29" t="str">
        <f>_xlfn._xlws.FILTER(辅助信息!D:D,辅助信息!E:E=B5425)</f>
        <v>乐山市校地共建产教融合基地建设项目</v>
      </c>
    </row>
    <row r="5426" spans="2:18">
      <c r="B5426" s="162" t="s">
        <v>187</v>
      </c>
      <c r="C5426" s="71">
        <v>45968</v>
      </c>
      <c r="D5426" s="163" t="str">
        <f>VLOOKUP(B5426,辅助信息!E:K,7,FALSE)</f>
        <v>JWDDCD2025072900121</v>
      </c>
      <c r="E5426" s="163" t="str">
        <f>VLOOKUP(F5426,辅助信息!A:B,2,FALSE)</f>
        <v>螺纹钢</v>
      </c>
      <c r="F5426" s="163" t="s">
        <v>201</v>
      </c>
      <c r="G5426" s="164">
        <v>8</v>
      </c>
      <c r="H5426" s="165"/>
      <c r="I5426" s="166" t="str">
        <f>VLOOKUP(B5426,辅助信息!E:I,3,FALSE)</f>
        <v>(乐山市校地共建产教融合基地建设项目一标段)四川省乐山市市中区苏稽镇周山嘴</v>
      </c>
      <c r="J5426" s="163" t="str">
        <f>VLOOKUP(B5426,辅助信息!E:I,4,FALSE)</f>
        <v>范增云</v>
      </c>
      <c r="K5426" s="163">
        <f>VLOOKUP(J5426,辅助信息!H:I,2,FALSE)</f>
        <v>13668153241</v>
      </c>
      <c r="L5426" s="167" t="str">
        <f>VLOOKUP(B5426,辅助信息!E:J,6,FALSE)</f>
        <v>联系实际收货人（范增云13668153241）现场要求炉批号控制2个以下，超2个不给予签收。提前联系到场规格及数量</v>
      </c>
      <c r="O5426" s="63" t="str">
        <f ca="1">IF(OR(M5426="",N5426&lt;&gt;""),"",MAX(M5426-TODAY(),0))</f>
        <v/>
      </c>
      <c r="P5426" s="63" t="str">
        <f ca="1">IF(M5426="","",IF(N5426&lt;&gt;"",MAX(N5426-M5426,0),IF(TODAY()&gt;M5426,TODAY()-M5426,0)))</f>
        <v/>
      </c>
      <c r="Q5426" s="29" t="str">
        <f>VLOOKUP(B5426,辅助信息!E:M,9,FALSE)</f>
        <v>ZTWM-CDGS-XS-2025-0125-四川机司-乐山市校地共建产教融合基地配套设施项目施工一标段钢筋采购合同</v>
      </c>
      <c r="R5426" s="29" t="str">
        <f>_xlfn._xlws.FILTER(辅助信息!D:D,辅助信息!E:E=B5426)</f>
        <v>乐山市校地共建产教融合基地建设项目</v>
      </c>
    </row>
  </sheetData>
  <protectedRanges>
    <protectedRange sqref="M3348:M3353" name="区域1"/>
  </protectedRanges>
  <autoFilter ref="A1:Q5420">
    <filterColumn colId="2">
      <filters>
        <dateGroupItem year="2025" month="11" day="7" dateTimeGrouping="day"/>
      </filters>
    </filterColumn>
    <extLst/>
  </autoFilter>
  <mergeCells count="330">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1" operator="lessThan">
      <formula>TODAY()</formula>
    </cfRule>
  </conditionalFormatting>
  <conditionalFormatting sqref="L32:O32">
    <cfRule type="containsText" dxfId="1" priority="1988" operator="between" text="送货车型9.6米">
      <formula>NOT(ISERROR(SEARCH("送货车型9.6米",L32)))</formula>
    </cfRule>
  </conditionalFormatting>
  <conditionalFormatting sqref="L40:O40">
    <cfRule type="containsText" dxfId="1" priority="1985" operator="between" text="送货车型9.6米">
      <formula>NOT(ISERROR(SEARCH("送货车型9.6米",L40)))</formula>
    </cfRule>
  </conditionalFormatting>
  <conditionalFormatting sqref="L45:O45">
    <cfRule type="containsText" dxfId="1" priority="1987" operator="between" text="送货车型9.6米">
      <formula>NOT(ISERROR(SEARCH("送货车型9.6米",L45)))</formula>
    </cfRule>
  </conditionalFormatting>
  <conditionalFormatting sqref="L50:O50">
    <cfRule type="containsText" dxfId="1" priority="1984" operator="between" text="送货车型9.6米">
      <formula>NOT(ISERROR(SEARCH("送货车型9.6米",L50)))</formula>
    </cfRule>
  </conditionalFormatting>
  <conditionalFormatting sqref="L85:O85">
    <cfRule type="containsText" dxfId="1" priority="1979" operator="between" text="送货车型9.6米">
      <formula>NOT(ISERROR(SEARCH("送货车型9.6米",L85)))</formula>
    </cfRule>
  </conditionalFormatting>
  <conditionalFormatting sqref="L89:O89">
    <cfRule type="containsText" dxfId="1" priority="1978" operator="between" text="送货车型9.6米">
      <formula>NOT(ISERROR(SEARCH("送货车型9.6米",L89)))</formula>
    </cfRule>
  </conditionalFormatting>
  <conditionalFormatting sqref="L166:O166">
    <cfRule type="containsText" dxfId="1" priority="1974" operator="between" text="送货车型9.6米">
      <formula>NOT(ISERROR(SEARCH("送货车型9.6米",L166)))</formula>
    </cfRule>
  </conditionalFormatting>
  <conditionalFormatting sqref="L178:O178">
    <cfRule type="containsText" dxfId="1" priority="1969" operator="between" text="送货车型9.6米">
      <formula>NOT(ISERROR(SEARCH("送货车型9.6米",L178)))</formula>
    </cfRule>
  </conditionalFormatting>
  <conditionalFormatting sqref="L193:O193">
    <cfRule type="containsText" dxfId="1" priority="1966" operator="between" text="送货车型9.6米">
      <formula>NOT(ISERROR(SEARCH("送货车型9.6米",L193)))</formula>
    </cfRule>
  </conditionalFormatting>
  <conditionalFormatting sqref="L197:O197">
    <cfRule type="containsText" dxfId="1" priority="1965" operator="between" text="送货车型9.6米">
      <formula>NOT(ISERROR(SEARCH("送货车型9.6米",L197)))</formula>
    </cfRule>
  </conditionalFormatting>
  <conditionalFormatting sqref="L270:O270">
    <cfRule type="containsText" dxfId="1" priority="1945" operator="between" text="送货车型9.6米">
      <formula>NOT(ISERROR(SEARCH("送货车型9.6米",L270)))</formula>
    </cfRule>
  </conditionalFormatting>
  <conditionalFormatting sqref="L274:O274">
    <cfRule type="containsText" dxfId="1" priority="1944" operator="between" text="送货车型9.6米">
      <formula>NOT(ISERROR(SEARCH("送货车型9.6米",L274)))</formula>
    </cfRule>
  </conditionalFormatting>
  <conditionalFormatting sqref="L278:O278">
    <cfRule type="containsText" dxfId="1" priority="1943" operator="between" text="送货车型9.6米">
      <formula>NOT(ISERROR(SEARCH("送货车型9.6米",L278)))</formula>
    </cfRule>
  </conditionalFormatting>
  <conditionalFormatting sqref="L284:O284">
    <cfRule type="containsText" dxfId="1" priority="1942" operator="between" text="送货车型9.6米">
      <formula>NOT(ISERROR(SEARCH("送货车型9.6米",L284)))</formula>
    </cfRule>
  </conditionalFormatting>
  <conditionalFormatting sqref="L288:O288">
    <cfRule type="containsText" dxfId="1" priority="1941" operator="between" text="送货车型9.6米">
      <formula>NOT(ISERROR(SEARCH("送货车型9.6米",L288)))</formula>
    </cfRule>
  </conditionalFormatting>
  <conditionalFormatting sqref="L290:O290">
    <cfRule type="containsText" dxfId="1" priority="1940" operator="between" text="送货车型9.6米">
      <formula>NOT(ISERROR(SEARCH("送货车型9.6米",L290)))</formula>
    </cfRule>
  </conditionalFormatting>
  <conditionalFormatting sqref="L295:O295">
    <cfRule type="containsText" dxfId="1" priority="1939" operator="between" text="送货车型9.6米">
      <formula>NOT(ISERROR(SEARCH("送货车型9.6米",L295)))</formula>
    </cfRule>
  </conditionalFormatting>
  <conditionalFormatting sqref="L299:O299">
    <cfRule type="containsText" dxfId="1" priority="1938" operator="between" text="送货车型9.6米">
      <formula>NOT(ISERROR(SEARCH("送货车型9.6米",L299)))</formula>
    </cfRule>
  </conditionalFormatting>
  <conditionalFormatting sqref="L307:O307">
    <cfRule type="containsText" dxfId="1" priority="1937" operator="between" text="送货车型9.6米">
      <formula>NOT(ISERROR(SEARCH("送货车型9.6米",L307)))</formula>
    </cfRule>
  </conditionalFormatting>
  <conditionalFormatting sqref="L310:O310">
    <cfRule type="containsText" dxfId="1" priority="1936" operator="between" text="送货车型9.6米">
      <formula>NOT(ISERROR(SEARCH("送货车型9.6米",L310)))</formula>
    </cfRule>
  </conditionalFormatting>
  <conditionalFormatting sqref="L318">
    <cfRule type="containsText" dxfId="1" priority="1935" operator="between" text="送货车型9.6米">
      <formula>NOT(ISERROR(SEARCH("送货车型9.6米",L318)))</formula>
    </cfRule>
  </conditionalFormatting>
  <conditionalFormatting sqref="L328">
    <cfRule type="containsText" dxfId="1" priority="1934" operator="between" text="送货车型9.6米">
      <formula>NOT(ISERROR(SEARCH("送货车型9.6米",L328)))</formula>
    </cfRule>
  </conditionalFormatting>
  <conditionalFormatting sqref="L332">
    <cfRule type="containsText" dxfId="1" priority="1931" operator="between" text="送货车型9.6米">
      <formula>NOT(ISERROR(SEARCH("送货车型9.6米",L332)))</formula>
    </cfRule>
  </conditionalFormatting>
  <conditionalFormatting sqref="L350:O350">
    <cfRule type="containsText" dxfId="1" priority="1929" operator="between" text="送货车型9.6米">
      <formula>NOT(ISERROR(SEARCH("送货车型9.6米",L350)))</formula>
    </cfRule>
  </conditionalFormatting>
  <conditionalFormatting sqref="L353">
    <cfRule type="containsText" dxfId="1" priority="1923" operator="between" text="送货车型9.6米">
      <formula>NOT(ISERROR(SEARCH("送货车型9.6米",L353)))</formula>
    </cfRule>
  </conditionalFormatting>
  <conditionalFormatting sqref="L357">
    <cfRule type="containsText" dxfId="1" priority="1922" operator="between" text="送货车型9.6米">
      <formula>NOT(ISERROR(SEARCH("送货车型9.6米",L357)))</formula>
    </cfRule>
  </conditionalFormatting>
  <conditionalFormatting sqref="L362">
    <cfRule type="containsText" dxfId="1" priority="1921" operator="between" text="送货车型9.6米">
      <formula>NOT(ISERROR(SEARCH("送货车型9.6米",L362)))</formula>
    </cfRule>
  </conditionalFormatting>
  <conditionalFormatting sqref="L365">
    <cfRule type="containsText" dxfId="1" priority="1920" operator="between" text="送货车型9.6米">
      <formula>NOT(ISERROR(SEARCH("送货车型9.6米",L365)))</formula>
    </cfRule>
  </conditionalFormatting>
  <conditionalFormatting sqref="L368">
    <cfRule type="containsText" dxfId="1" priority="1919" operator="between" text="送货车型9.6米">
      <formula>NOT(ISERROR(SEARCH("送货车型9.6米",L368)))</formula>
    </cfRule>
  </conditionalFormatting>
  <conditionalFormatting sqref="L395">
    <cfRule type="containsText" dxfId="1" priority="1890" operator="between" text="送货车型9.6米">
      <formula>NOT(ISERROR(SEARCH("送货车型9.6米",L395)))</formula>
    </cfRule>
  </conditionalFormatting>
  <conditionalFormatting sqref="L417:O417">
    <cfRule type="containsText" dxfId="1" priority="1882" operator="between" text="送货车型9.6米">
      <formula>NOT(ISERROR(SEARCH("送货车型9.6米",L417)))</formula>
    </cfRule>
  </conditionalFormatting>
  <conditionalFormatting sqref="L509">
    <cfRule type="containsText" dxfId="1" priority="1880" operator="between" text="送货车型9.6米">
      <formula>NOT(ISERROR(SEARCH("送货车型9.6米",L509)))</formula>
    </cfRule>
  </conditionalFormatting>
  <conditionalFormatting sqref="L559">
    <cfRule type="containsText" dxfId="1" priority="1879" operator="between" text="送货车型9.6米">
      <formula>NOT(ISERROR(SEARCH("送货车型9.6米",L559)))</formula>
    </cfRule>
  </conditionalFormatting>
  <conditionalFormatting sqref="L702">
    <cfRule type="containsText" dxfId="1" priority="1874" operator="between" text="送货车型9.6米">
      <formula>NOT(ISERROR(SEARCH("送货车型9.6米",L702)))</formula>
    </cfRule>
  </conditionalFormatting>
  <conditionalFormatting sqref="L713">
    <cfRule type="containsText" dxfId="1" priority="1871" operator="between" text="送货车型9.6米">
      <formula>NOT(ISERROR(SEARCH("送货车型9.6米",L713)))</formula>
    </cfRule>
  </conditionalFormatting>
  <conditionalFormatting sqref="L719">
    <cfRule type="containsText" dxfId="1" priority="1864" operator="between" text="送货车型9.6米">
      <formula>NOT(ISERROR(SEARCH("送货车型9.6米",L719)))</formula>
    </cfRule>
  </conditionalFormatting>
  <conditionalFormatting sqref="L726">
    <cfRule type="containsText" dxfId="1" priority="1863" operator="between" text="送货车型9.6米">
      <formula>NOT(ISERROR(SEARCH("送货车型9.6米",L726)))</formula>
    </cfRule>
  </conditionalFormatting>
  <conditionalFormatting sqref="L733">
    <cfRule type="containsText" dxfId="1" priority="1856" operator="between" text="送货车型9.6米">
      <formula>NOT(ISERROR(SEARCH("送货车型9.6米",L733)))</formula>
    </cfRule>
  </conditionalFormatting>
  <conditionalFormatting sqref="L738">
    <cfRule type="containsText" dxfId="1" priority="1860" operator="between" text="送货车型9.6米">
      <formula>NOT(ISERROR(SEARCH("送货车型9.6米",L738)))</formula>
    </cfRule>
  </conditionalFormatting>
  <conditionalFormatting sqref="L740">
    <cfRule type="containsText" dxfId="1" priority="1858" operator="between" text="送货车型9.6米">
      <formula>NOT(ISERROR(SEARCH("送货车型9.6米",L740)))</formula>
    </cfRule>
  </conditionalFormatting>
  <conditionalFormatting sqref="L746">
    <cfRule type="containsText" dxfId="1" priority="1855" operator="between" text="送货车型9.6米">
      <formula>NOT(ISERROR(SEARCH("送货车型9.6米",L746)))</formula>
    </cfRule>
  </conditionalFormatting>
  <conditionalFormatting sqref="L752">
    <cfRule type="containsText" dxfId="1" priority="1809" operator="between" text="送货车型9.6米">
      <formula>NOT(ISERROR(SEARCH("送货车型9.6米",L752)))</formula>
    </cfRule>
  </conditionalFormatting>
  <conditionalFormatting sqref="L755">
    <cfRule type="containsText" dxfId="1" priority="1801" operator="between" text="送货车型9.6米">
      <formula>NOT(ISERROR(SEARCH("送货车型9.6米",L755)))</formula>
    </cfRule>
  </conditionalFormatting>
  <conditionalFormatting sqref="L767">
    <cfRule type="containsText" dxfId="1" priority="1795" operator="between" text="送货车型9.6米">
      <formula>NOT(ISERROR(SEARCH("送货车型9.6米",L767)))</formula>
    </cfRule>
  </conditionalFormatting>
  <conditionalFormatting sqref="L793">
    <cfRule type="containsText" dxfId="1" priority="1779" operator="between" text="送货车型9.6米">
      <formula>NOT(ISERROR(SEARCH("送货车型9.6米",L793)))</formula>
    </cfRule>
  </conditionalFormatting>
  <conditionalFormatting sqref="L795">
    <cfRule type="containsText" dxfId="1" priority="1788" operator="between" text="送货车型9.6米">
      <formula>NOT(ISERROR(SEARCH("送货车型9.6米",L795)))</formula>
    </cfRule>
  </conditionalFormatting>
  <conditionalFormatting sqref="L799">
    <cfRule type="containsText" dxfId="1" priority="1787" operator="between" text="送货车型9.6米">
      <formula>NOT(ISERROR(SEARCH("送货车型9.6米",L799)))</formula>
    </cfRule>
  </conditionalFormatting>
  <conditionalFormatting sqref="L801">
    <cfRule type="containsText" dxfId="1" priority="1783" operator="between" text="送货车型9.6米">
      <formula>NOT(ISERROR(SEARCH("送货车型9.6米",L801)))</formula>
    </cfRule>
  </conditionalFormatting>
  <conditionalFormatting sqref="L803:N803">
    <cfRule type="containsText" dxfId="1" priority="1782" operator="between" text="送货车型9.6米">
      <formula>NOT(ISERROR(SEARCH("送货车型9.6米",L803)))</formula>
    </cfRule>
  </conditionalFormatting>
  <conditionalFormatting sqref="L805">
    <cfRule type="containsText" dxfId="1" priority="1781" operator="between" text="送货车型9.6米">
      <formula>NOT(ISERROR(SEARCH("送货车型9.6米",L805)))</formula>
    </cfRule>
  </conditionalFormatting>
  <conditionalFormatting sqref="L809">
    <cfRule type="containsText" dxfId="1" priority="1780" operator="between" text="送货车型9.6米">
      <formula>NOT(ISERROR(SEARCH("送货车型9.6米",L809)))</formula>
    </cfRule>
  </conditionalFormatting>
  <conditionalFormatting sqref="L820">
    <cfRule type="containsText" dxfId="1" priority="1777" operator="between" text="送货车型9.6米">
      <formula>NOT(ISERROR(SEARCH("送货车型9.6米",L820)))</formula>
    </cfRule>
  </conditionalFormatting>
  <conditionalFormatting sqref="L825">
    <cfRule type="containsText" dxfId="1" priority="1774" operator="between" text="送货车型9.6米">
      <formula>NOT(ISERROR(SEARCH("送货车型9.6米",L825)))</formula>
    </cfRule>
  </conditionalFormatting>
  <conditionalFormatting sqref="L827">
    <cfRule type="containsText" dxfId="1" priority="1773" operator="between" text="送货车型9.6米">
      <formula>NOT(ISERROR(SEARCH("送货车型9.6米",L827)))</formula>
    </cfRule>
  </conditionalFormatting>
  <conditionalFormatting sqref="L883">
    <cfRule type="containsText" dxfId="1" priority="1750" operator="between" text="送货车型9.6米">
      <formula>NOT(ISERROR(SEARCH("送货车型9.6米",L883)))</formula>
    </cfRule>
  </conditionalFormatting>
  <conditionalFormatting sqref="L887">
    <cfRule type="containsText" dxfId="1" priority="1748" operator="between" text="送货车型9.6米">
      <formula>NOT(ISERROR(SEARCH("送货车型9.6米",L887)))</formula>
    </cfRule>
  </conditionalFormatting>
  <conditionalFormatting sqref="N887">
    <cfRule type="expression" dxfId="2" priority="1731">
      <formula>N887&gt;0</formula>
    </cfRule>
  </conditionalFormatting>
  <conditionalFormatting sqref="L894">
    <cfRule type="containsText" dxfId="1" priority="1747" operator="between" text="送货车型9.6米">
      <formula>NOT(ISERROR(SEARCH("送货车型9.6米",L894)))</formula>
    </cfRule>
  </conditionalFormatting>
  <conditionalFormatting sqref="L901">
    <cfRule type="containsText" dxfId="1" priority="1704" operator="between" text="送货车型9.6米">
      <formula>NOT(ISERROR(SEARCH("送货车型9.6米",L901)))</formula>
    </cfRule>
  </conditionalFormatting>
  <conditionalFormatting sqref="L905">
    <cfRule type="containsText" dxfId="1" priority="1702" operator="between" text="送货车型9.6米">
      <formula>NOT(ISERROR(SEARCH("送货车型9.6米",L905)))</formula>
    </cfRule>
  </conditionalFormatting>
  <conditionalFormatting sqref="L908">
    <cfRule type="containsText" dxfId="1" priority="1701" operator="between" text="送货车型9.6米">
      <formula>NOT(ISERROR(SEARCH("送货车型9.6米",L908)))</formula>
    </cfRule>
  </conditionalFormatting>
  <conditionalFormatting sqref="L911">
    <cfRule type="containsText" dxfId="1" priority="1700" operator="between" text="送货车型9.6米">
      <formula>NOT(ISERROR(SEARCH("送货车型9.6米",L911)))</formula>
    </cfRule>
  </conditionalFormatting>
  <conditionalFormatting sqref="L923">
    <cfRule type="containsText" dxfId="1" priority="1697" operator="between" text="送货车型9.6米">
      <formula>NOT(ISERROR(SEARCH("送货车型9.6米",L923)))</formula>
    </cfRule>
  </conditionalFormatting>
  <conditionalFormatting sqref="L951">
    <cfRule type="containsText" dxfId="1" priority="1695" operator="between" text="送货车型9.6米">
      <formula>NOT(ISERROR(SEARCH("送货车型9.6米",L951)))</formula>
    </cfRule>
  </conditionalFormatting>
  <conditionalFormatting sqref="L955">
    <cfRule type="containsText" dxfId="1" priority="1607" operator="between" text="送货车型9.6米">
      <formula>NOT(ISERROR(SEARCH("送货车型9.6米",L955)))</formula>
    </cfRule>
  </conditionalFormatting>
  <conditionalFormatting sqref="L961">
    <cfRule type="containsText" dxfId="1" priority="1606" operator="between" text="送货车型9.6米">
      <formula>NOT(ISERROR(SEARCH("送货车型9.6米",L961)))</formula>
    </cfRule>
  </conditionalFormatting>
  <conditionalFormatting sqref="L964">
    <cfRule type="containsText" dxfId="1" priority="1605" operator="between" text="送货车型9.6米">
      <formula>NOT(ISERROR(SEARCH("送货车型9.6米",L964)))</formula>
    </cfRule>
  </conditionalFormatting>
  <conditionalFormatting sqref="L972">
    <cfRule type="containsText" dxfId="1" priority="1602" operator="between" text="送货车型9.6米">
      <formula>NOT(ISERROR(SEARCH("送货车型9.6米",L972)))</formula>
    </cfRule>
  </conditionalFormatting>
  <conditionalFormatting sqref="L976">
    <cfRule type="containsText" dxfId="1" priority="1601" operator="between" text="送货车型9.6米">
      <formula>NOT(ISERROR(SEARCH("送货车型9.6米",L976)))</formula>
    </cfRule>
  </conditionalFormatting>
  <conditionalFormatting sqref="L981">
    <cfRule type="containsText" dxfId="1" priority="1600" operator="between" text="送货车型9.6米">
      <formula>NOT(ISERROR(SEARCH("送货车型9.6米",L981)))</formula>
    </cfRule>
  </conditionalFormatting>
  <conditionalFormatting sqref="L987">
    <cfRule type="containsText" dxfId="1" priority="1599" operator="between" text="送货车型9.6米">
      <formula>NOT(ISERROR(SEARCH("送货车型9.6米",L987)))</formula>
    </cfRule>
  </conditionalFormatting>
  <conditionalFormatting sqref="L991">
    <cfRule type="containsText" dxfId="1" priority="1598" operator="between" text="送货车型9.6米">
      <formula>NOT(ISERROR(SEARCH("送货车型9.6米",L991)))</formula>
    </cfRule>
  </conditionalFormatting>
  <conditionalFormatting sqref="L998:O998">
    <cfRule type="containsText" dxfId="1" priority="1400" operator="between" text="送货车型9.6米">
      <formula>NOT(ISERROR(SEARCH("送货车型9.6米",L998)))</formula>
    </cfRule>
  </conditionalFormatting>
  <conditionalFormatting sqref="L1004">
    <cfRule type="containsText" dxfId="1" priority="1381" operator="between" text="送货车型9.6米">
      <formula>NOT(ISERROR(SEARCH("送货车型9.6米",L1004)))</formula>
    </cfRule>
  </conditionalFormatting>
  <conditionalFormatting sqref="L1006">
    <cfRule type="containsText" dxfId="1" priority="1385" operator="between" text="送货车型9.6米">
      <formula>NOT(ISERROR(SEARCH("送货车型9.6米",L1006)))</formula>
    </cfRule>
  </conditionalFormatting>
  <conditionalFormatting sqref="L1008">
    <cfRule type="containsText" dxfId="1" priority="1384" operator="between" text="送货车型9.6米">
      <formula>NOT(ISERROR(SEARCH("送货车型9.6米",L1008)))</formula>
    </cfRule>
  </conditionalFormatting>
  <conditionalFormatting sqref="L1012">
    <cfRule type="containsText" dxfId="1" priority="1383" operator="between" text="送货车型9.6米">
      <formula>NOT(ISERROR(SEARCH("送货车型9.6米",L1012)))</formula>
    </cfRule>
  </conditionalFormatting>
  <conditionalFormatting sqref="L1017">
    <cfRule type="containsText" dxfId="1" priority="1382" operator="between" text="送货车型9.6米">
      <formula>NOT(ISERROR(SEARCH("送货车型9.6米",L1017)))</formula>
    </cfRule>
  </conditionalFormatting>
  <conditionalFormatting sqref="L1028">
    <cfRule type="containsText" dxfId="1" priority="1360" operator="between" text="送货车型9.6米">
      <formula>NOT(ISERROR(SEARCH("送货车型9.6米",L1028)))</formula>
    </cfRule>
  </conditionalFormatting>
  <conditionalFormatting sqref="L1032">
    <cfRule type="containsText" dxfId="1" priority="1359" operator="between" text="送货车型9.6米">
      <formula>NOT(ISERROR(SEARCH("送货车型9.6米",L1032)))</formula>
    </cfRule>
  </conditionalFormatting>
  <conditionalFormatting sqref="L1034">
    <cfRule type="containsText" dxfId="1" priority="1358" operator="between" text="送货车型9.6米">
      <formula>NOT(ISERROR(SEARCH("送货车型9.6米",L1034)))</formula>
    </cfRule>
  </conditionalFormatting>
  <conditionalFormatting sqref="L1041">
    <cfRule type="containsText" dxfId="1" priority="1357" operator="between" text="送货车型9.6米">
      <formula>NOT(ISERROR(SEARCH("送货车型9.6米",L1041)))</formula>
    </cfRule>
  </conditionalFormatting>
  <conditionalFormatting sqref="L1045">
    <cfRule type="containsText" dxfId="1" priority="1356" operator="between" text="送货车型9.6米">
      <formula>NOT(ISERROR(SEARCH("送货车型9.6米",L1045)))</formula>
    </cfRule>
  </conditionalFormatting>
  <conditionalFormatting sqref="L1050">
    <cfRule type="containsText" dxfId="1" priority="1355" operator="between" text="送货车型9.6米">
      <formula>NOT(ISERROR(SEARCH("送货车型9.6米",L1050)))</formula>
    </cfRule>
  </conditionalFormatting>
  <conditionalFormatting sqref="L1054">
    <cfRule type="containsText" dxfId="1" priority="1354" operator="between" text="送货车型9.6米">
      <formula>NOT(ISERROR(SEARCH("送货车型9.6米",L1054)))</formula>
    </cfRule>
  </conditionalFormatting>
  <conditionalFormatting sqref="L1056">
    <cfRule type="containsText" dxfId="1" priority="1353" operator="between" text="送货车型9.6米">
      <formula>NOT(ISERROR(SEARCH("送货车型9.6米",L1056)))</formula>
    </cfRule>
  </conditionalFormatting>
  <conditionalFormatting sqref="L1059">
    <cfRule type="containsText" dxfId="1" priority="1352" operator="between" text="送货车型9.6米">
      <formula>NOT(ISERROR(SEARCH("送货车型9.6米",L1059)))</formula>
    </cfRule>
  </conditionalFormatting>
  <conditionalFormatting sqref="L1062">
    <cfRule type="containsText" dxfId="1" priority="1351" operator="between" text="送货车型9.6米">
      <formula>NOT(ISERROR(SEARCH("送货车型9.6米",L1062)))</formula>
    </cfRule>
  </conditionalFormatting>
  <conditionalFormatting sqref="L1066">
    <cfRule type="containsText" dxfId="1" priority="1350" operator="between" text="送货车型9.6米">
      <formula>NOT(ISERROR(SEARCH("送货车型9.6米",L1066)))</formula>
    </cfRule>
  </conditionalFormatting>
  <conditionalFormatting sqref="D1419:E1419">
    <cfRule type="expression" dxfId="3" priority="7716">
      <formula>AND(NOT(HasFormula(XEZ1419)),XEZ1419&lt;&gt;"")</formula>
    </cfRule>
    <cfRule type="expression" dxfId="4" priority="7715">
      <formula>AND(NOT(HasFormula(#REF!)),#REF!&lt;&gt;"")</formula>
    </cfRule>
  </conditionalFormatting>
  <conditionalFormatting sqref="H1419:L1419">
    <cfRule type="expression" dxfId="4" priority="7717">
      <formula>AND(NOT(HasFormula(#REF!)),#REF!&lt;&gt;"")</formula>
    </cfRule>
    <cfRule type="expression" dxfId="3" priority="7718">
      <formula>AND(NOT(HasFormula(XFD1419)),XFD1419&lt;&gt;"")</formula>
    </cfRule>
  </conditionalFormatting>
  <conditionalFormatting sqref="D1420">
    <cfRule type="expression" dxfId="4" priority="7671">
      <formula>AND(NOT(HasFormula(XFD1422)),XFD1422&lt;&gt;"")</formula>
    </cfRule>
    <cfRule type="expression" dxfId="3" priority="7672">
      <formula>AND(NOT(HasFormula(XEZ1420)),XEZ1420&lt;&gt;"")</formula>
    </cfRule>
  </conditionalFormatting>
  <conditionalFormatting sqref="D1421">
    <cfRule type="expression" dxfId="4" priority="7663">
      <formula>AND(NOT(HasFormula(#REF!)),#REF!&lt;&gt;"")</formula>
    </cfRule>
    <cfRule type="expression" dxfId="3" priority="7664">
      <formula>AND(NOT(HasFormula(XEZ1421)),XEZ1421&lt;&gt;"")</formula>
    </cfRule>
  </conditionalFormatting>
  <conditionalFormatting sqref="H1428:L1428">
    <cfRule type="expression" dxfId="4" priority="7687">
      <formula>AND(NOT(HasFormula(D1432)),D1432&lt;&gt;"")</formula>
    </cfRule>
    <cfRule type="expression" dxfId="3" priority="7688">
      <formula>AND(NOT(HasFormula(XFD1428)),XFD1428&lt;&gt;"")</formula>
    </cfRule>
  </conditionalFormatting>
  <conditionalFormatting sqref="H1431:L1431">
    <cfRule type="expression" dxfId="4" priority="7695">
      <formula>AND(NOT(HasFormula(D1435)),D1435&lt;&gt;"")</formula>
    </cfRule>
    <cfRule type="expression" dxfId="3" priority="7696">
      <formula>AND(NOT(HasFormula(XFD1431)),XFD1431&lt;&gt;"")</formula>
    </cfRule>
  </conditionalFormatting>
  <conditionalFormatting sqref="D1487:E1487">
    <cfRule type="expression" dxfId="4" priority="7739">
      <formula>AND(NOT(HasFormula(#REF!)),#REF!&lt;&gt;"")</formula>
    </cfRule>
    <cfRule type="expression" dxfId="3" priority="7740">
      <formula>AND(NOT(HasFormula(XEZ1487)),XEZ1487&lt;&gt;"")</formula>
    </cfRule>
  </conditionalFormatting>
  <conditionalFormatting sqref="H1487:L1487">
    <cfRule type="expression" dxfId="4" priority="7741">
      <formula>AND(NOT(HasFormula(#REF!)),#REF!&lt;&gt;"")</formula>
    </cfRule>
    <cfRule type="expression" dxfId="3" priority="7742">
      <formula>AND(NOT(HasFormula(XFD1487)),XFD1487&lt;&gt;"")</formula>
    </cfRule>
  </conditionalFormatting>
  <conditionalFormatting sqref="D1497:E1497">
    <cfRule type="expression" dxfId="4" priority="7757">
      <formula>AND(NOT(HasFormula(#REF!)),#REF!&lt;&gt;"")</formula>
    </cfRule>
    <cfRule type="expression" dxfId="3" priority="7758">
      <formula>AND(NOT(HasFormula(XEZ1497)),XEZ1497&lt;&gt;"")</formula>
    </cfRule>
  </conditionalFormatting>
  <conditionalFormatting sqref="H1497:L1497">
    <cfRule type="expression" dxfId="4" priority="7759">
      <formula>AND(NOT(HasFormula(#REF!)),#REF!&lt;&gt;"")</formula>
    </cfRule>
    <cfRule type="expression" dxfId="3" priority="7760">
      <formula>AND(NOT(HasFormula(XFD1497)),XFD1497&lt;&gt;"")</formula>
    </cfRule>
  </conditionalFormatting>
  <conditionalFormatting sqref="D1502:E1502">
    <cfRule type="expression" dxfId="4" priority="7745">
      <formula>AND(NOT(HasFormula(#REF!)),#REF!&lt;&gt;"")</formula>
    </cfRule>
    <cfRule type="expression" dxfId="3" priority="7746">
      <formula>AND(NOT(HasFormula(XEZ1502)),XEZ1502&lt;&gt;"")</formula>
    </cfRule>
  </conditionalFormatting>
  <conditionalFormatting sqref="D1503:E1503">
    <cfRule type="expression" dxfId="4" priority="970">
      <formula>AND(NOT(HasFormula(XFD1506)),XFD1506&lt;&gt;"")</formula>
    </cfRule>
    <cfRule type="expression" dxfId="3" priority="971">
      <formula>AND(NOT(HasFormula(XEZ1503)),XEZ1503&lt;&gt;"")</formula>
    </cfRule>
  </conditionalFormatting>
  <conditionalFormatting sqref="D1504:E1504">
    <cfRule type="expression" dxfId="4" priority="1000">
      <formula>AND(NOT(HasFormula(XFD1505)),XFD1505&lt;&gt;"")</formula>
    </cfRule>
  </conditionalFormatting>
  <conditionalFormatting sqref="D1505:E1505">
    <cfRule type="expression" dxfId="4" priority="999">
      <formula>AND(NOT(HasFormula(XFD1514)),XFD1514&lt;&gt;"")</formula>
    </cfRule>
  </conditionalFormatting>
  <conditionalFormatting sqref="D1513:E1513">
    <cfRule type="expression" dxfId="4" priority="1001">
      <formula>AND(NOT(HasFormula(XFD1504)),XFD1504&lt;&gt;"")</formula>
    </cfRule>
  </conditionalFormatting>
  <conditionalFormatting sqref="D1563">
    <cfRule type="expression" dxfId="4" priority="7765">
      <formula>AND(NOT(HasFormula(#REF!)),#REF!&lt;&gt;"")</formula>
    </cfRule>
  </conditionalFormatting>
  <conditionalFormatting sqref="H1563">
    <cfRule type="expression" dxfId="4" priority="7775">
      <formula>AND(NOT(HasFormula(#REF!)),#REF!&lt;&gt;"")</formula>
    </cfRule>
    <cfRule type="expression" dxfId="3" priority="7776">
      <formula>AND(NOT(HasFormula(XFD1563)),XFD1563&lt;&gt;"")</formula>
    </cfRule>
  </conditionalFormatting>
  <conditionalFormatting sqref="I1563:L1563">
    <cfRule type="expression" dxfId="4" priority="7761">
      <formula>AND(NOT(HasFormula(#REF!)),#REF!&lt;&gt;"")</formula>
    </cfRule>
    <cfRule type="expression" dxfId="3" priority="7762">
      <formula>AND(NOT(HasFormula(A1563)),A1563&lt;&gt;"")</formula>
    </cfRule>
  </conditionalFormatting>
  <conditionalFormatting sqref="D1565">
    <cfRule type="expression" dxfId="4" priority="7780">
      <formula>AND(NOT(HasFormula(#REF!)),#REF!&lt;&gt;"")</formula>
    </cfRule>
  </conditionalFormatting>
  <conditionalFormatting sqref="E1565">
    <cfRule type="expression" dxfId="4" priority="7777">
      <formula>AND(NOT(HasFormula(#REF!)),#REF!&lt;&gt;"")</formula>
    </cfRule>
  </conditionalFormatting>
  <conditionalFormatting sqref="H1565">
    <cfRule type="expression" dxfId="4" priority="7778">
      <formula>AND(NOT(HasFormula(#REF!)),#REF!&lt;&gt;"")</formula>
    </cfRule>
    <cfRule type="expression" dxfId="3" priority="7779">
      <formula>AND(NOT(HasFormula(XFD1565)),XFD1565&lt;&gt;"")</formula>
    </cfRule>
  </conditionalFormatting>
  <conditionalFormatting sqref="I1565:L1565">
    <cfRule type="expression" dxfId="4" priority="7781">
      <formula>AND(NOT(HasFormula(#REF!)),#REF!&lt;&gt;"")</formula>
    </cfRule>
    <cfRule type="expression" dxfId="3" priority="7782">
      <formula>AND(NOT(HasFormula(A1565)),A1565&lt;&gt;"")</formula>
    </cfRule>
  </conditionalFormatting>
  <conditionalFormatting sqref="D1609">
    <cfRule type="expression" dxfId="4" priority="7788">
      <formula>AND(NOT(HasFormula(#REF!)),#REF!&lt;&gt;"")</formula>
    </cfRule>
  </conditionalFormatting>
  <conditionalFormatting sqref="E1609">
    <cfRule type="expression" dxfId="4" priority="7789">
      <formula>AND(NOT(HasFormula(#REF!)),#REF!&lt;&gt;"")</formula>
    </cfRule>
  </conditionalFormatting>
  <conditionalFormatting sqref="H1609">
    <cfRule type="expression" dxfId="4" priority="7786">
      <formula>AND(NOT(HasFormula(#REF!)),#REF!&lt;&gt;"")</formula>
    </cfRule>
    <cfRule type="expression" dxfId="3" priority="7787">
      <formula>AND(NOT(HasFormula(XFD1609)),XFD1609&lt;&gt;"")</formula>
    </cfRule>
  </conditionalFormatting>
  <conditionalFormatting sqref="I1609:L1609">
    <cfRule type="expression" dxfId="4" priority="7790">
      <formula>AND(NOT(HasFormula(#REF!)),#REF!&lt;&gt;"")</formula>
    </cfRule>
    <cfRule type="expression" dxfId="3" priority="7791">
      <formula>AND(NOT(HasFormula(A1609)),A1609&lt;&gt;"")</formula>
    </cfRule>
  </conditionalFormatting>
  <conditionalFormatting sqref="M1630:O1630">
    <cfRule type="containsText" dxfId="1" priority="930" operator="between" text="送货车型9.6米">
      <formula>NOT(ISERROR(SEARCH("送货车型9.6米",M1630)))</formula>
    </cfRule>
  </conditionalFormatting>
  <conditionalFormatting sqref="M1631:O1631">
    <cfRule type="containsText" dxfId="1" priority="899" operator="between" text="送货车型9.6米">
      <formula>NOT(ISERROR(SEARCH("送货车型9.6米",M1631)))</formula>
    </cfRule>
  </conditionalFormatting>
  <conditionalFormatting sqref="M1632:O1632">
    <cfRule type="containsText" dxfId="1" priority="898" operator="between" text="送货车型9.6米">
      <formula>NOT(ISERROR(SEARCH("送货车型9.6米",M1632)))</formula>
    </cfRule>
  </conditionalFormatting>
  <conditionalFormatting sqref="M1633:O1633">
    <cfRule type="containsText" dxfId="1" priority="897" operator="between" text="送货车型9.6米">
      <formula>NOT(ISERROR(SEARCH("送货车型9.6米",M1633)))</formula>
    </cfRule>
  </conditionalFormatting>
  <conditionalFormatting sqref="M1634:O1634">
    <cfRule type="containsText" dxfId="1" priority="896" operator="between" text="送货车型9.6米">
      <formula>NOT(ISERROR(SEARCH("送货车型9.6米",M1634)))</formula>
    </cfRule>
  </conditionalFormatting>
  <conditionalFormatting sqref="D1650:E1650">
    <cfRule type="expression" dxfId="3" priority="883">
      <formula>AND(NOT(HasFormula(XEZ1650)),XEZ1650&lt;&gt;"")</formula>
    </cfRule>
  </conditionalFormatting>
  <conditionalFormatting sqref="D1650">
    <cfRule type="expression" dxfId="2" priority="881">
      <formula>AND(NOT(_xlfn.ISFORMULA(D1650)),D1650&lt;&gt;"")</formula>
    </cfRule>
    <cfRule type="expression" dxfId="4" priority="882">
      <formula>AND(NOT(HasFormula(#REF!)),#REF!&lt;&gt;"")</formula>
    </cfRule>
  </conditionalFormatting>
  <conditionalFormatting sqref="E1650">
    <cfRule type="expression" dxfId="4" priority="890">
      <formula>AND(NOT(HasFormula(#REF!)),#REF!&lt;&gt;"")</formula>
    </cfRule>
  </conditionalFormatting>
  <conditionalFormatting sqref="F1650">
    <cfRule type="containsText" dxfId="5" priority="885" operator="between" text="HRB500E">
      <formula>NOT(ISERROR(SEARCH("HRB500E",F1650)))</formula>
    </cfRule>
    <cfRule type="containsText" dxfId="6" priority="884" operator="between" text="12m">
      <formula>NOT(ISERROR(SEARCH("12m",F1650)))</formula>
    </cfRule>
  </conditionalFormatting>
  <conditionalFormatting sqref="H1650">
    <cfRule type="expression" dxfId="4" priority="886">
      <formula>AND(NOT(HasFormula(#REF!)),#REF!&lt;&gt;"")</formula>
    </cfRule>
    <cfRule type="expression" dxfId="3" priority="887">
      <formula>AND(NOT(HasFormula(XFD1650)),XFD1650&lt;&gt;"")</formula>
    </cfRule>
  </conditionalFormatting>
  <conditionalFormatting sqref="I1650:L1650">
    <cfRule type="expression" dxfId="4" priority="888">
      <formula>AND(NOT(HasFormula(#REF!)),#REF!&lt;&gt;"")</formula>
    </cfRule>
    <cfRule type="expression" dxfId="3" priority="889">
      <formula>AND(NOT(HasFormula(A1650)),A1650&lt;&gt;"")</formula>
    </cfRule>
  </conditionalFormatting>
  <conditionalFormatting sqref="L1650:N1650">
    <cfRule type="containsText" dxfId="1" priority="880" operator="between" text="送货车型9.6米">
      <formula>NOT(ISERROR(SEARCH("送货车型9.6米",L1650)))</formula>
    </cfRule>
  </conditionalFormatting>
  <conditionalFormatting sqref="O1650">
    <cfRule type="containsText" dxfId="1" priority="878" operator="between" text="送货车型9.6米">
      <formula>NOT(ISERROR(SEARCH("送货车型9.6米",O1650)))</formula>
    </cfRule>
  </conditionalFormatting>
  <conditionalFormatting sqref="O1665">
    <cfRule type="containsText" dxfId="1" priority="877" operator="between" text="送货车型9.6米">
      <formula>NOT(ISERROR(SEARCH("送货车型9.6米",O1665)))</formula>
    </cfRule>
  </conditionalFormatting>
  <conditionalFormatting sqref="O1666">
    <cfRule type="containsText" dxfId="1" priority="876" operator="between" text="送货车型9.6米">
      <formula>NOT(ISERROR(SEARCH("送货车型9.6米",O1666)))</formula>
    </cfRule>
  </conditionalFormatting>
  <conditionalFormatting sqref="O1667">
    <cfRule type="containsText" dxfId="1" priority="875" operator="between" text="送货车型9.6米">
      <formula>NOT(ISERROR(SEARCH("送货车型9.6米",O1667)))</formula>
    </cfRule>
  </conditionalFormatting>
  <conditionalFormatting sqref="O1668">
    <cfRule type="containsText" dxfId="1" priority="874" operator="between" text="送货车型9.6米">
      <formula>NOT(ISERROR(SEARCH("送货车型9.6米",O1668)))</formula>
    </cfRule>
  </conditionalFormatting>
  <conditionalFormatting sqref="O1669">
    <cfRule type="containsText" dxfId="1" priority="873" operator="between" text="送货车型9.6米">
      <formula>NOT(ISERROR(SEARCH("送货车型9.6米",O1669)))</formula>
    </cfRule>
  </conditionalFormatting>
  <conditionalFormatting sqref="O1670">
    <cfRule type="containsText" dxfId="1" priority="872" operator="between" text="送货车型9.6米">
      <formula>NOT(ISERROR(SEARCH("送货车型9.6米",O1670)))</formula>
    </cfRule>
  </conditionalFormatting>
  <conditionalFormatting sqref="O1671">
    <cfRule type="containsText" dxfId="1" priority="871" operator="between" text="送货车型9.6米">
      <formula>NOT(ISERROR(SEARCH("送货车型9.6米",O1671)))</formula>
    </cfRule>
  </conditionalFormatting>
  <conditionalFormatting sqref="O1672">
    <cfRule type="containsText" dxfId="1" priority="870" operator="between" text="送货车型9.6米">
      <formula>NOT(ISERROR(SEARCH("送货车型9.6米",O1672)))</formula>
    </cfRule>
  </conditionalFormatting>
  <conditionalFormatting sqref="N1673">
    <cfRule type="containsText" dxfId="1" priority="869" operator="between" text="送货车型9.6米">
      <formula>NOT(ISERROR(SEARCH("送货车型9.6米",N1673)))</formula>
    </cfRule>
  </conditionalFormatting>
  <conditionalFormatting sqref="O1673">
    <cfRule type="containsText" dxfId="1" priority="865" operator="between" text="送货车型9.6米">
      <formula>NOT(ISERROR(SEARCH("送货车型9.6米",O1673)))</formula>
    </cfRule>
  </conditionalFormatting>
  <conditionalFormatting sqref="N1674">
    <cfRule type="containsText" dxfId="1" priority="868" operator="between" text="送货车型9.6米">
      <formula>NOT(ISERROR(SEARCH("送货车型9.6米",N1674)))</formula>
    </cfRule>
  </conditionalFormatting>
  <conditionalFormatting sqref="O1674">
    <cfRule type="containsText" dxfId="1" priority="864" operator="between" text="送货车型9.6米">
      <formula>NOT(ISERROR(SEARCH("送货车型9.6米",O1674)))</formula>
    </cfRule>
  </conditionalFormatting>
  <conditionalFormatting sqref="N1675">
    <cfRule type="containsText" dxfId="1" priority="867" operator="between" text="送货车型9.6米">
      <formula>NOT(ISERROR(SEARCH("送货车型9.6米",N1675)))</formula>
    </cfRule>
  </conditionalFormatting>
  <conditionalFormatting sqref="O1675">
    <cfRule type="containsText" dxfId="1" priority="863" operator="between" text="送货车型9.6米">
      <formula>NOT(ISERROR(SEARCH("送货车型9.6米",O1675)))</formula>
    </cfRule>
  </conditionalFormatting>
  <conditionalFormatting sqref="N1676">
    <cfRule type="containsText" dxfId="1" priority="866" operator="between" text="送货车型9.6米">
      <formula>NOT(ISERROR(SEARCH("送货车型9.6米",N1676)))</formula>
    </cfRule>
  </conditionalFormatting>
  <conditionalFormatting sqref="O1676">
    <cfRule type="containsText" dxfId="1" priority="862" operator="between" text="送货车型9.6米">
      <formula>NOT(ISERROR(SEARCH("送货车型9.6米",O1676)))</formula>
    </cfRule>
  </conditionalFormatting>
  <conditionalFormatting sqref="M1811:O1811">
    <cfRule type="containsText" dxfId="1" priority="857" operator="between" text="送货车型9.6米">
      <formula>NOT(ISERROR(SEARCH("送货车型9.6米",M1811)))</formula>
    </cfRule>
  </conditionalFormatting>
  <conditionalFormatting sqref="D1844">
    <cfRule type="expression" dxfId="4" priority="7830">
      <formula>AND(NOT(HasFormula(XFD1846)),XFD1846&lt;&gt;"")</formula>
    </cfRule>
  </conditionalFormatting>
  <conditionalFormatting sqref="E1844">
    <cfRule type="expression" dxfId="4" priority="7831">
      <formula>AND(NOT(HasFormula(A1846)),A1846&lt;&gt;"")</formula>
    </cfRule>
  </conditionalFormatting>
  <conditionalFormatting sqref="H1844">
    <cfRule type="expression" dxfId="4" priority="7828">
      <formula>AND(NOT(HasFormula(D1846)),D1846&lt;&gt;"")</formula>
    </cfRule>
    <cfRule type="expression" dxfId="3" priority="7829">
      <formula>AND(NOT(HasFormula(XFD1844)),XFD1844&lt;&gt;"")</formula>
    </cfRule>
  </conditionalFormatting>
  <conditionalFormatting sqref="I1844:L1844">
    <cfRule type="expression" dxfId="4" priority="7832">
      <formula>AND(NOT(HasFormula(E1846)),E1846&lt;&gt;"")</formula>
    </cfRule>
    <cfRule type="expression" dxfId="3" priority="7833">
      <formula>AND(NOT(HasFormula(A1844)),A1844&lt;&gt;"")</formula>
    </cfRule>
  </conditionalFormatting>
  <conditionalFormatting sqref="C1845">
    <cfRule type="timePeriod" dxfId="7" priority="844" timePeriod="yesterday">
      <formula>FLOOR(C1845,1)=TODAY()-1</formula>
    </cfRule>
  </conditionalFormatting>
  <conditionalFormatting sqref="D1845:E1845">
    <cfRule type="expression" dxfId="3" priority="849">
      <formula>AND(NOT(HasFormula(XEZ1845)),XEZ1845&lt;&gt;"")</formula>
    </cfRule>
  </conditionalFormatting>
  <conditionalFormatting sqref="D1845">
    <cfRule type="expression" dxfId="4" priority="848">
      <formula>AND(NOT(HasFormula(XFD1846)),XFD1846&lt;&gt;"")</formula>
    </cfRule>
    <cfRule type="expression" dxfId="2" priority="846">
      <formula>AND(NOT(_xlfn.ISFORMULA(D1845)),D1845&lt;&gt;"")</formula>
    </cfRule>
  </conditionalFormatting>
  <conditionalFormatting sqref="E1845">
    <cfRule type="expression" dxfId="4" priority="856">
      <formula>AND(NOT(HasFormula(A1846)),A1846&lt;&gt;"")</formula>
    </cfRule>
  </conditionalFormatting>
  <conditionalFormatting sqref="F1845">
    <cfRule type="containsText" dxfId="5" priority="851" operator="between" text="HRB500E">
      <formula>NOT(ISERROR(SEARCH("HRB500E",F1845)))</formula>
    </cfRule>
    <cfRule type="containsText" dxfId="6" priority="850" operator="between" text="12m">
      <formula>NOT(ISERROR(SEARCH("12m",F1845)))</formula>
    </cfRule>
  </conditionalFormatting>
  <conditionalFormatting sqref="H1845">
    <cfRule type="expression" dxfId="3" priority="853">
      <formula>AND(NOT(HasFormula(XFD1845)),XFD1845&lt;&gt;"")</formula>
    </cfRule>
    <cfRule type="expression" dxfId="4" priority="852">
      <formula>AND(NOT(HasFormula(D1846)),D1846&lt;&gt;"")</formula>
    </cfRule>
  </conditionalFormatting>
  <conditionalFormatting sqref="I1845:L1845">
    <cfRule type="expression" dxfId="3" priority="855">
      <formula>AND(NOT(HasFormula(A1845)),A1845&lt;&gt;"")</formula>
    </cfRule>
    <cfRule type="expression" dxfId="4" priority="854">
      <formula>AND(NOT(HasFormula(E1846)),E1846&lt;&gt;"")</formula>
    </cfRule>
  </conditionalFormatting>
  <conditionalFormatting sqref="L1845:O1845">
    <cfRule type="containsText" dxfId="1" priority="845" operator="between" text="送货车型9.6米">
      <formula>NOT(ISERROR(SEARCH("送货车型9.6米",L1845)))</formula>
    </cfRule>
  </conditionalFormatting>
  <conditionalFormatting sqref="H1846">
    <cfRule type="expression" dxfId="3" priority="843">
      <formula>AND(NOT(HasFormula(XFD1846)),XFD1846&lt;&gt;"")</formula>
    </cfRule>
    <cfRule type="expression" dxfId="4" priority="842">
      <formula>AND(NOT(HasFormula(D1847)),D1847&lt;&gt;"")</formula>
    </cfRule>
  </conditionalFormatting>
  <conditionalFormatting sqref="O1871">
    <cfRule type="containsText" dxfId="1" priority="827" operator="between" text="送货车型9.6米">
      <formula>NOT(ISERROR(SEARCH("送货车型9.6米",O1871)))</formula>
    </cfRule>
  </conditionalFormatting>
  <conditionalFormatting sqref="O1872">
    <cfRule type="containsText" dxfId="1" priority="826" operator="between" text="送货车型9.6米">
      <formula>NOT(ISERROR(SEARCH("送货车型9.6米",O1872)))</formula>
    </cfRule>
  </conditionalFormatting>
  <conditionalFormatting sqref="O1873">
    <cfRule type="containsText" dxfId="1" priority="825" operator="between" text="送货车型9.6米">
      <formula>NOT(ISERROR(SEARCH("送货车型9.6米",O1873)))</formula>
    </cfRule>
  </conditionalFormatting>
  <conditionalFormatting sqref="O1874">
    <cfRule type="containsText" dxfId="1" priority="824" operator="between" text="送货车型9.6米">
      <formula>NOT(ISERROR(SEARCH("送货车型9.6米",O1874)))</formula>
    </cfRule>
  </conditionalFormatting>
  <conditionalFormatting sqref="O1875">
    <cfRule type="containsText" dxfId="1" priority="823" operator="between" text="送货车型9.6米">
      <formula>NOT(ISERROR(SEARCH("送货车型9.6米",O1875)))</formula>
    </cfRule>
  </conditionalFormatting>
  <conditionalFormatting sqref="O1876">
    <cfRule type="containsText" dxfId="1" priority="822" operator="between" text="送货车型9.6米">
      <formula>NOT(ISERROR(SEARCH("送货车型9.6米",O1876)))</formula>
    </cfRule>
  </conditionalFormatting>
  <conditionalFormatting sqref="O1877">
    <cfRule type="containsText" dxfId="1" priority="821" operator="between" text="送货车型9.6米">
      <formula>NOT(ISERROR(SEARCH("送货车型9.6米",O1877)))</formula>
    </cfRule>
  </conditionalFormatting>
  <conditionalFormatting sqref="O1878">
    <cfRule type="containsText" dxfId="1" priority="820" operator="between" text="送货车型9.6米">
      <formula>NOT(ISERROR(SEARCH("送货车型9.6米",O1878)))</formula>
    </cfRule>
  </conditionalFormatting>
  <conditionalFormatting sqref="O1879">
    <cfRule type="containsText" dxfId="1" priority="819" operator="between" text="送货车型9.6米">
      <formula>NOT(ISERROR(SEARCH("送货车型9.6米",O1879)))</formula>
    </cfRule>
  </conditionalFormatting>
  <conditionalFormatting sqref="O1880">
    <cfRule type="containsText" dxfId="1" priority="818" operator="between" text="送货车型9.6米">
      <formula>NOT(ISERROR(SEARCH("送货车型9.6米",O1880)))</formula>
    </cfRule>
  </conditionalFormatting>
  <conditionalFormatting sqref="D1897">
    <cfRule type="expression" dxfId="4" priority="7836">
      <formula>AND(NOT(HasFormula(#REF!)),#REF!&lt;&gt;"")</formula>
    </cfRule>
  </conditionalFormatting>
  <conditionalFormatting sqref="E1897">
    <cfRule type="expression" dxfId="4" priority="7837">
      <formula>AND(NOT(HasFormula(#REF!)),#REF!&lt;&gt;"")</formula>
    </cfRule>
  </conditionalFormatting>
  <conditionalFormatting sqref="H1897">
    <cfRule type="expression" dxfId="4" priority="7834">
      <formula>AND(NOT(HasFormula(#REF!)),#REF!&lt;&gt;"")</formula>
    </cfRule>
    <cfRule type="expression" dxfId="3" priority="7835">
      <formula>AND(NOT(HasFormula(XFD1897)),XFD1897&lt;&gt;"")</formula>
    </cfRule>
  </conditionalFormatting>
  <conditionalFormatting sqref="I1897:L1897">
    <cfRule type="expression" dxfId="4" priority="7838">
      <formula>AND(NOT(HasFormula(#REF!)),#REF!&lt;&gt;"")</formula>
    </cfRule>
    <cfRule type="expression" dxfId="3" priority="7839">
      <formula>AND(NOT(HasFormula(A1897)),A1897&lt;&gt;"")</formula>
    </cfRule>
  </conditionalFormatting>
  <conditionalFormatting sqref="J1907:L1907">
    <cfRule type="expression" dxfId="4" priority="7844">
      <formula>AND(NOT(HasFormula(#REF!)),#REF!&lt;&gt;"")</formula>
    </cfRule>
    <cfRule type="expression" dxfId="3" priority="7845">
      <formula>AND(NOT(HasFormula(B1907)),B1907&lt;&gt;"")</formula>
    </cfRule>
  </conditionalFormatting>
  <conditionalFormatting sqref="J1908:L1908">
    <cfRule type="expression" dxfId="3" priority="785">
      <formula>AND(NOT(HasFormula(B1908)),B1908&lt;&gt;"")</formula>
    </cfRule>
    <cfRule type="expression" dxfId="4" priority="774">
      <formula>AND(NOT(HasFormula(F1909)),F1909&lt;&gt;"")</formula>
    </cfRule>
  </conditionalFormatting>
  <conditionalFormatting sqref="J1909:L1909">
    <cfRule type="expression" dxfId="3" priority="784">
      <formula>AND(NOT(HasFormula(B1909)),B1909&lt;&gt;"")</formula>
    </cfRule>
    <cfRule type="expression" dxfId="4" priority="773">
      <formula>AND(NOT(HasFormula(F1910)),F1910&lt;&gt;"")</formula>
    </cfRule>
  </conditionalFormatting>
  <conditionalFormatting sqref="J1910:L1910">
    <cfRule type="expression" dxfId="3" priority="783">
      <formula>AND(NOT(HasFormula(B1910)),B1910&lt;&gt;"")</formula>
    </cfRule>
    <cfRule type="expression" dxfId="4" priority="772">
      <formula>AND(NOT(HasFormula(F1911)),F1911&lt;&gt;"")</formula>
    </cfRule>
  </conditionalFormatting>
  <conditionalFormatting sqref="J1911:L1911">
    <cfRule type="expression" dxfId="3" priority="782">
      <formula>AND(NOT(HasFormula(B1911)),B1911&lt;&gt;"")</formula>
    </cfRule>
    <cfRule type="expression" dxfId="4" priority="771">
      <formula>AND(NOT(HasFormula(F1912)),F1912&lt;&gt;"")</formula>
    </cfRule>
  </conditionalFormatting>
  <conditionalFormatting sqref="J1912:L1912">
    <cfRule type="expression" dxfId="3" priority="781">
      <formula>AND(NOT(HasFormula(B1912)),B1912&lt;&gt;"")</formula>
    </cfRule>
    <cfRule type="expression" dxfId="4" priority="770">
      <formula>AND(NOT(HasFormula(F1913)),F1913&lt;&gt;"")</formula>
    </cfRule>
  </conditionalFormatting>
  <conditionalFormatting sqref="J1913:L1913">
    <cfRule type="expression" dxfId="3" priority="780">
      <formula>AND(NOT(HasFormula(B1913)),B1913&lt;&gt;"")</formula>
    </cfRule>
    <cfRule type="expression" dxfId="4" priority="769">
      <formula>AND(NOT(HasFormula(F1914)),F1914&lt;&gt;"")</formula>
    </cfRule>
  </conditionalFormatting>
  <conditionalFormatting sqref="J1914:L1914">
    <cfRule type="expression" dxfId="3" priority="779">
      <formula>AND(NOT(HasFormula(B1914)),B1914&lt;&gt;"")</formula>
    </cfRule>
    <cfRule type="expression" dxfId="4" priority="768">
      <formula>AND(NOT(HasFormula(F1915)),F1915&lt;&gt;"")</formula>
    </cfRule>
  </conditionalFormatting>
  <conditionalFormatting sqref="J1915:L1915">
    <cfRule type="expression" dxfId="3" priority="778">
      <formula>AND(NOT(HasFormula(B1915)),B1915&lt;&gt;"")</formula>
    </cfRule>
    <cfRule type="expression" dxfId="4" priority="767">
      <formula>AND(NOT(HasFormula(F1916)),F1916&lt;&gt;"")</formula>
    </cfRule>
  </conditionalFormatting>
  <conditionalFormatting sqref="J1916:L1916">
    <cfRule type="expression" dxfId="3" priority="777">
      <formula>AND(NOT(HasFormula(B1916)),B1916&lt;&gt;"")</formula>
    </cfRule>
    <cfRule type="expression" dxfId="4" priority="766">
      <formula>AND(NOT(HasFormula(F1917)),F1917&lt;&gt;"")</formula>
    </cfRule>
  </conditionalFormatting>
  <conditionalFormatting sqref="J1917:L1917">
    <cfRule type="expression" dxfId="3" priority="776">
      <formula>AND(NOT(HasFormula(B1917)),B1917&lt;&gt;"")</formula>
    </cfRule>
    <cfRule type="expression" dxfId="4" priority="765">
      <formula>AND(NOT(HasFormula(F1918)),F1918&lt;&gt;"")</formula>
    </cfRule>
  </conditionalFormatting>
  <conditionalFormatting sqref="J1918:L1918">
    <cfRule type="expression" dxfId="3" priority="775">
      <formula>AND(NOT(HasFormula(B1918)),B1918&lt;&gt;"")</formula>
    </cfRule>
    <cfRule type="expression" dxfId="4" priority="764">
      <formula>AND(NOT(HasFormula(F1919)),F1919&lt;&gt;"")</formula>
    </cfRule>
  </conditionalFormatting>
  <conditionalFormatting sqref="C1936">
    <cfRule type="timePeriod" dxfId="7" priority="725" timePeriod="yesterday">
      <formula>FLOOR(C1936,1)=TODAY()-1</formula>
    </cfRule>
  </conditionalFormatting>
  <conditionalFormatting sqref="D1936:E1936">
    <cfRule type="expression" dxfId="3" priority="737">
      <formula>AND(NOT(HasFormula(XEZ1936)),XEZ1936&lt;&gt;"")</formula>
    </cfRule>
  </conditionalFormatting>
  <conditionalFormatting sqref="D1936">
    <cfRule type="expression" dxfId="4" priority="733">
      <formula>AND(NOT(HasFormula(XFD1937)),XFD1937&lt;&gt;"")</formula>
    </cfRule>
    <cfRule type="expression" dxfId="2" priority="729">
      <formula>AND(NOT(_xlfn.ISFORMULA(D1936)),D1936&lt;&gt;"")</formula>
    </cfRule>
  </conditionalFormatting>
  <conditionalFormatting sqref="E1936">
    <cfRule type="expression" dxfId="4" priority="741">
      <formula>AND(NOT(HasFormula(A1937)),A1937&lt;&gt;"")</formula>
    </cfRule>
  </conditionalFormatting>
  <conditionalFormatting sqref="C1937">
    <cfRule type="timePeriod" dxfId="7" priority="724" timePeriod="yesterday">
      <formula>FLOOR(C1937,1)=TODAY()-1</formula>
    </cfRule>
  </conditionalFormatting>
  <conditionalFormatting sqref="D1937:E1937">
    <cfRule type="expression" dxfId="3" priority="736">
      <formula>AND(NOT(HasFormula(XEZ1937)),XEZ1937&lt;&gt;"")</formula>
    </cfRule>
  </conditionalFormatting>
  <conditionalFormatting sqref="D1937">
    <cfRule type="expression" dxfId="4" priority="732">
      <formula>AND(NOT(HasFormula(XFD1938)),XFD1938&lt;&gt;"")</formula>
    </cfRule>
    <cfRule type="expression" dxfId="2" priority="728">
      <formula>AND(NOT(_xlfn.ISFORMULA(D1937)),D1937&lt;&gt;"")</formula>
    </cfRule>
  </conditionalFormatting>
  <conditionalFormatting sqref="E1937">
    <cfRule type="expression" dxfId="4" priority="740">
      <formula>AND(NOT(HasFormula(A1938)),A1938&lt;&gt;"")</formula>
    </cfRule>
  </conditionalFormatting>
  <conditionalFormatting sqref="C1938">
    <cfRule type="timePeriod" dxfId="7" priority="723" timePeriod="yesterday">
      <formula>FLOOR(C1938,1)=TODAY()-1</formula>
    </cfRule>
  </conditionalFormatting>
  <conditionalFormatting sqref="D1938:E1938">
    <cfRule type="expression" dxfId="3" priority="735">
      <formula>AND(NOT(HasFormula(XEZ1938)),XEZ1938&lt;&gt;"")</formula>
    </cfRule>
  </conditionalFormatting>
  <conditionalFormatting sqref="D1938">
    <cfRule type="expression" dxfId="4" priority="731">
      <formula>AND(NOT(HasFormula(XFD1939)),XFD1939&lt;&gt;"")</formula>
    </cfRule>
    <cfRule type="expression" dxfId="2" priority="727">
      <formula>AND(NOT(_xlfn.ISFORMULA(D1938)),D1938&lt;&gt;"")</formula>
    </cfRule>
  </conditionalFormatting>
  <conditionalFormatting sqref="E1938">
    <cfRule type="expression" dxfId="4" priority="739">
      <formula>AND(NOT(HasFormula(A1939)),A1939&lt;&gt;"")</formula>
    </cfRule>
  </conditionalFormatting>
  <conditionalFormatting sqref="C1939">
    <cfRule type="timePeriod" dxfId="7" priority="722" timePeriod="yesterday">
      <formula>FLOOR(C1939,1)=TODAY()-1</formula>
    </cfRule>
  </conditionalFormatting>
  <conditionalFormatting sqref="D1939:E1939">
    <cfRule type="expression" dxfId="3" priority="734">
      <formula>AND(NOT(HasFormula(XEZ1939)),XEZ1939&lt;&gt;"")</formula>
    </cfRule>
  </conditionalFormatting>
  <conditionalFormatting sqref="D1939">
    <cfRule type="expression" dxfId="4" priority="730">
      <formula>AND(NOT(HasFormula(XFD1940)),XFD1940&lt;&gt;"")</formula>
    </cfRule>
    <cfRule type="expression" dxfId="2" priority="726">
      <formula>AND(NOT(_xlfn.ISFORMULA(D1939)),D1939&lt;&gt;"")</formula>
    </cfRule>
  </conditionalFormatting>
  <conditionalFormatting sqref="E1939">
    <cfRule type="expression" dxfId="4" priority="738">
      <formula>AND(NOT(HasFormula(A1940)),A1940&lt;&gt;"")</formula>
    </cfRule>
  </conditionalFormatting>
  <conditionalFormatting sqref="D2022">
    <cfRule type="expression" dxfId="4" priority="7848">
      <formula>AND(NOT(HasFormula(#REF!)),#REF!&lt;&gt;"")</formula>
    </cfRule>
  </conditionalFormatting>
  <conditionalFormatting sqref="E2022">
    <cfRule type="expression" dxfId="4" priority="7849">
      <formula>AND(NOT(HasFormula(#REF!)),#REF!&lt;&gt;"")</formula>
    </cfRule>
  </conditionalFormatting>
  <conditionalFormatting sqref="H2022">
    <cfRule type="expression" dxfId="4" priority="7846">
      <formula>AND(NOT(HasFormula(#REF!)),#REF!&lt;&gt;"")</formula>
    </cfRule>
    <cfRule type="expression" dxfId="3" priority="7847">
      <formula>AND(NOT(HasFormula(XFD2022)),XFD2022&lt;&gt;"")</formula>
    </cfRule>
  </conditionalFormatting>
  <conditionalFormatting sqref="I2022:L2022">
    <cfRule type="expression" dxfId="4" priority="7850">
      <formula>AND(NOT(HasFormula(#REF!)),#REF!&lt;&gt;"")</formula>
    </cfRule>
    <cfRule type="expression" dxfId="3" priority="7851">
      <formula>AND(NOT(HasFormula(A2022)),A2022&lt;&gt;"")</formula>
    </cfRule>
  </conditionalFormatting>
  <conditionalFormatting sqref="M2109:O2109">
    <cfRule type="containsText" dxfId="1" priority="699" operator="between" text="送货车型9.6米">
      <formula>NOT(ISERROR(SEARCH("送货车型9.6米",M2109)))</formula>
    </cfRule>
  </conditionalFormatting>
  <conditionalFormatting sqref="M2110:O2110">
    <cfRule type="containsText" dxfId="1" priority="698" operator="between" text="送货车型9.6米">
      <formula>NOT(ISERROR(SEARCH("送货车型9.6米",M2110)))</formula>
    </cfRule>
  </conditionalFormatting>
  <conditionalFormatting sqref="M2111:O2111">
    <cfRule type="containsText" dxfId="1" priority="697" operator="between" text="送货车型9.6米">
      <formula>NOT(ISERROR(SEARCH("送货车型9.6米",M2111)))</formula>
    </cfRule>
  </conditionalFormatting>
  <conditionalFormatting sqref="M2112:O2112">
    <cfRule type="containsText" dxfId="1" priority="696" operator="between" text="送货车型9.6米">
      <formula>NOT(ISERROR(SEARCH("送货车型9.6米",M2112)))</formula>
    </cfRule>
  </conditionalFormatting>
  <conditionalFormatting sqref="M2113:O2113">
    <cfRule type="containsText" dxfId="1" priority="695" operator="between" text="送货车型9.6米">
      <formula>NOT(ISERROR(SEARCH("送货车型9.6米",M2113)))</formula>
    </cfRule>
  </conditionalFormatting>
  <conditionalFormatting sqref="M2114:O2114">
    <cfRule type="containsText" dxfId="1" priority="694" operator="between" text="送货车型9.6米">
      <formula>NOT(ISERROR(SEARCH("送货车型9.6米",M2114)))</formula>
    </cfRule>
  </conditionalFormatting>
  <conditionalFormatting sqref="M2115:O2115">
    <cfRule type="containsText" dxfId="1" priority="693" operator="between" text="送货车型9.6米">
      <formula>NOT(ISERROR(SEARCH("送货车型9.6米",M2115)))</formula>
    </cfRule>
  </conditionalFormatting>
  <conditionalFormatting sqref="M2116:O2116">
    <cfRule type="containsText" dxfId="1" priority="692" operator="between" text="送货车型9.6米">
      <formula>NOT(ISERROR(SEARCH("送货车型9.6米",M2116)))</formula>
    </cfRule>
  </conditionalFormatting>
  <conditionalFormatting sqref="M2117:O2117">
    <cfRule type="containsText" dxfId="1" priority="691" operator="between" text="送货车型9.6米">
      <formula>NOT(ISERROR(SEARCH("送货车型9.6米",M2117)))</formula>
    </cfRule>
  </conditionalFormatting>
  <conditionalFormatting sqref="M2118:O2118">
    <cfRule type="containsText" dxfId="1" priority="690" operator="between" text="送货车型9.6米">
      <formula>NOT(ISERROR(SEARCH("送货车型9.6米",M2118)))</formula>
    </cfRule>
  </conditionalFormatting>
  <conditionalFormatting sqref="M2119:O2119">
    <cfRule type="containsText" dxfId="1" priority="689" operator="between" text="送货车型9.6米">
      <formula>NOT(ISERROR(SEARCH("送货车型9.6米",M2119)))</formula>
    </cfRule>
  </conditionalFormatting>
  <conditionalFormatting sqref="M2129:O2129">
    <cfRule type="containsText" dxfId="1" priority="687" operator="between" text="送货车型9.6米">
      <formula>NOT(ISERROR(SEARCH("送货车型9.6米",M2129)))</formula>
    </cfRule>
  </conditionalFormatting>
  <conditionalFormatting sqref="M2130:O2130">
    <cfRule type="containsText" dxfId="1" priority="686" operator="between" text="送货车型9.6米">
      <formula>NOT(ISERROR(SEARCH("送货车型9.6米",M2130)))</formula>
    </cfRule>
  </conditionalFormatting>
  <conditionalFormatting sqref="M2131:O2131">
    <cfRule type="containsText" dxfId="1" priority="685" operator="between" text="送货车型9.6米">
      <formula>NOT(ISERROR(SEARCH("送货车型9.6米",M2131)))</formula>
    </cfRule>
  </conditionalFormatting>
  <conditionalFormatting sqref="M2132:O2132">
    <cfRule type="containsText" dxfId="1" priority="684" operator="between" text="送货车型9.6米">
      <formula>NOT(ISERROR(SEARCH("送货车型9.6米",M2132)))</formula>
    </cfRule>
  </conditionalFormatting>
  <conditionalFormatting sqref="M2133:O2133">
    <cfRule type="containsText" dxfId="1" priority="683" operator="between" text="送货车型9.6米">
      <formula>NOT(ISERROR(SEARCH("送货车型9.6米",M2133)))</formula>
    </cfRule>
  </conditionalFormatting>
  <conditionalFormatting sqref="M2134:O2134">
    <cfRule type="containsText" dxfId="1" priority="682" operator="between" text="送货车型9.6米">
      <formula>NOT(ISERROR(SEARCH("送货车型9.6米",M2134)))</formula>
    </cfRule>
  </conditionalFormatting>
  <conditionalFormatting sqref="D2135">
    <cfRule type="expression" dxfId="4" priority="7917">
      <formula>AND(NOT(HasFormula(#REF!)),#REF!&lt;&gt;"")</formula>
    </cfRule>
  </conditionalFormatting>
  <conditionalFormatting sqref="E2135">
    <cfRule type="expression" dxfId="4" priority="7918">
      <formula>AND(NOT(HasFormula(#REF!)),#REF!&lt;&gt;"")</formula>
    </cfRule>
  </conditionalFormatting>
  <conditionalFormatting sqref="H2135">
    <cfRule type="expression" dxfId="4" priority="7915">
      <formula>AND(NOT(HasFormula(#REF!)),#REF!&lt;&gt;"")</formula>
    </cfRule>
    <cfRule type="expression" dxfId="3" priority="7916">
      <formula>AND(NOT(HasFormula(XFD2135)),XFD2135&lt;&gt;"")</formula>
    </cfRule>
  </conditionalFormatting>
  <conditionalFormatting sqref="I2135:L2135">
    <cfRule type="expression" dxfId="4" priority="7919">
      <formula>AND(NOT(HasFormula(#REF!)),#REF!&lt;&gt;"")</formula>
    </cfRule>
    <cfRule type="expression" dxfId="3" priority="7920">
      <formula>AND(NOT(HasFormula(A2135)),A2135&lt;&gt;"")</formula>
    </cfRule>
  </conditionalFormatting>
  <conditionalFormatting sqref="M2135:O2135">
    <cfRule type="containsText" dxfId="1" priority="681" operator="between" text="送货车型9.6米">
      <formula>NOT(ISERROR(SEARCH("送货车型9.6米",M2135)))</formula>
    </cfRule>
  </conditionalFormatting>
  <conditionalFormatting sqref="M2136:O2136">
    <cfRule type="containsText" dxfId="1" priority="652" operator="between" text="送货车型9.6米">
      <formula>NOT(ISERROR(SEARCH("送货车型9.6米",M2136)))</formula>
    </cfRule>
  </conditionalFormatting>
  <conditionalFormatting sqref="M2137:O2137">
    <cfRule type="containsText" dxfId="1" priority="651" operator="between" text="送货车型9.6米">
      <formula>NOT(ISERROR(SEARCH("送货车型9.6米",M2137)))</formula>
    </cfRule>
  </conditionalFormatting>
  <conditionalFormatting sqref="M2138:O2138">
    <cfRule type="containsText" dxfId="1" priority="650" operator="between" text="送货车型9.6米">
      <formula>NOT(ISERROR(SEARCH("送货车型9.6米",M2138)))</formula>
    </cfRule>
  </conditionalFormatting>
  <conditionalFormatting sqref="M2139:O2139">
    <cfRule type="containsText" dxfId="1" priority="648" operator="between" text="送货车型9.6米">
      <formula>NOT(ISERROR(SEARCH("送货车型9.6米",M2139)))</formula>
    </cfRule>
  </conditionalFormatting>
  <conditionalFormatting sqref="M2140:O2140">
    <cfRule type="containsText" dxfId="1" priority="646" operator="between" text="送货车型9.6米">
      <formula>NOT(ISERROR(SEARCH("送货车型9.6米",M2140)))</formula>
    </cfRule>
  </conditionalFormatting>
  <conditionalFormatting sqref="M2141:O2141">
    <cfRule type="containsText" dxfId="1" priority="645" operator="between" text="送货车型9.6米">
      <formula>NOT(ISERROR(SEARCH("送货车型9.6米",M2141)))</formula>
    </cfRule>
  </conditionalFormatting>
  <conditionalFormatting sqref="M2142:O2142">
    <cfRule type="containsText" dxfId="1" priority="644" operator="between" text="送货车型9.6米">
      <formula>NOT(ISERROR(SEARCH("送货车型9.6米",M2142)))</formula>
    </cfRule>
  </conditionalFormatting>
  <conditionalFormatting sqref="E2165">
    <cfRule type="expression" dxfId="4" priority="7941">
      <formula>AND(NOT(HasFormula(#REF!)),#REF!&lt;&gt;"")</formula>
    </cfRule>
  </conditionalFormatting>
  <conditionalFormatting sqref="D2167">
    <cfRule type="expression" dxfId="4" priority="7983">
      <formula>AND(NOT(HasFormula(#REF!)),#REF!&lt;&gt;"")</formula>
    </cfRule>
  </conditionalFormatting>
  <conditionalFormatting sqref="H2167">
    <cfRule type="expression" dxfId="4" priority="7984">
      <formula>AND(NOT(HasFormula(#REF!)),#REF!&lt;&gt;"")</formula>
    </cfRule>
    <cfRule type="expression" dxfId="3" priority="7985">
      <formula>AND(NOT(HasFormula(XFD2167)),XFD2167&lt;&gt;"")</formula>
    </cfRule>
  </conditionalFormatting>
  <conditionalFormatting sqref="I2167:L2167">
    <cfRule type="expression" dxfId="4" priority="7987">
      <formula>AND(NOT(HasFormula(#REF!)),#REF!&lt;&gt;"")</formula>
    </cfRule>
    <cfRule type="expression" dxfId="3" priority="7988">
      <formula>AND(NOT(HasFormula(A2167)),A2167&lt;&gt;"")</formula>
    </cfRule>
  </conditionalFormatting>
  <conditionalFormatting sqref="E2168">
    <cfRule type="expression" dxfId="4" priority="7932">
      <formula>AND(NOT(HasFormula(#REF!)),#REF!&lt;&gt;"")</formula>
    </cfRule>
  </conditionalFormatting>
  <conditionalFormatting sqref="I2168:L2168">
    <cfRule type="expression" dxfId="4" priority="7973">
      <formula>AND(NOT(HasFormula(#REF!)),#REF!&lt;&gt;"")</formula>
    </cfRule>
    <cfRule type="expression" dxfId="3" priority="7974">
      <formula>AND(NOT(HasFormula(A2168)),A2168&lt;&gt;"")</formula>
    </cfRule>
  </conditionalFormatting>
  <conditionalFormatting sqref="D2173">
    <cfRule type="expression" dxfId="4" priority="8001">
      <formula>AND(NOT(HasFormula(#REF!)),#REF!&lt;&gt;"")</formula>
    </cfRule>
  </conditionalFormatting>
  <conditionalFormatting sqref="E2173">
    <cfRule type="expression" dxfId="4" priority="8002">
      <formula>AND(NOT(HasFormula(#REF!)),#REF!&lt;&gt;"")</formula>
    </cfRule>
  </conditionalFormatting>
  <conditionalFormatting sqref="I2173:L2173">
    <cfRule type="expression" dxfId="4" priority="8003">
      <formula>AND(NOT(HasFormula(#REF!)),#REF!&lt;&gt;"")</formula>
    </cfRule>
    <cfRule type="expression" dxfId="3" priority="8004">
      <formula>AND(NOT(HasFormula(A2173)),A2173&lt;&gt;"")</formula>
    </cfRule>
  </conditionalFormatting>
  <conditionalFormatting sqref="D2188">
    <cfRule type="expression" dxfId="4" priority="7997">
      <formula>AND(NOT(HasFormula(#REF!)),#REF!&lt;&gt;"")</formula>
    </cfRule>
  </conditionalFormatting>
  <conditionalFormatting sqref="E2188">
    <cfRule type="expression" dxfId="4" priority="7998">
      <formula>AND(NOT(HasFormula(#REF!)),#REF!&lt;&gt;"")</formula>
    </cfRule>
  </conditionalFormatting>
  <conditionalFormatting sqref="H2188">
    <cfRule type="expression" dxfId="4" priority="7995">
      <formula>AND(NOT(HasFormula(#REF!)),#REF!&lt;&gt;"")</formula>
    </cfRule>
    <cfRule type="expression" dxfId="3" priority="7996">
      <formula>AND(NOT(HasFormula(XFD2188)),XFD2188&lt;&gt;"")</formula>
    </cfRule>
  </conditionalFormatting>
  <conditionalFormatting sqref="I2188:L2188">
    <cfRule type="expression" dxfId="4" priority="7999">
      <formula>AND(NOT(HasFormula(#REF!)),#REF!&lt;&gt;"")</formula>
    </cfRule>
    <cfRule type="expression" dxfId="3" priority="8000">
      <formula>AND(NOT(HasFormula(A2188)),A2188&lt;&gt;"")</formula>
    </cfRule>
  </conditionalFormatting>
  <conditionalFormatting sqref="D2190">
    <cfRule type="expression" dxfId="4" priority="7991">
      <formula>AND(NOT(HasFormula(#REF!)),#REF!&lt;&gt;"")</formula>
    </cfRule>
  </conditionalFormatting>
  <conditionalFormatting sqref="E2190">
    <cfRule type="expression" dxfId="4" priority="7992">
      <formula>AND(NOT(HasFormula(#REF!)),#REF!&lt;&gt;"")</formula>
    </cfRule>
  </conditionalFormatting>
  <conditionalFormatting sqref="H2190">
    <cfRule type="expression" dxfId="4" priority="7989">
      <formula>AND(NOT(HasFormula(#REF!)),#REF!&lt;&gt;"")</formula>
    </cfRule>
    <cfRule type="expression" dxfId="3" priority="7990">
      <formula>AND(NOT(HasFormula(XFD2190)),XFD2190&lt;&gt;"")</formula>
    </cfRule>
  </conditionalFormatting>
  <conditionalFormatting sqref="I2190:L2190">
    <cfRule type="expression" dxfId="4" priority="7993">
      <formula>AND(NOT(HasFormula(#REF!)),#REF!&lt;&gt;"")</formula>
    </cfRule>
    <cfRule type="expression" dxfId="3" priority="7994">
      <formula>AND(NOT(HasFormula(A2190)),A2190&lt;&gt;"")</formula>
    </cfRule>
  </conditionalFormatting>
  <conditionalFormatting sqref="D2200">
    <cfRule type="expression" dxfId="4" priority="8013">
      <formula>AND(NOT(HasFormula(#REF!)),#REF!&lt;&gt;"")</formula>
    </cfRule>
  </conditionalFormatting>
  <conditionalFormatting sqref="E2200">
    <cfRule type="expression" dxfId="4" priority="8014">
      <formula>AND(NOT(HasFormula(#REF!)),#REF!&lt;&gt;"")</formula>
    </cfRule>
  </conditionalFormatting>
  <conditionalFormatting sqref="H2200">
    <cfRule type="expression" dxfId="4" priority="8011">
      <formula>AND(NOT(HasFormula(#REF!)),#REF!&lt;&gt;"")</formula>
    </cfRule>
    <cfRule type="expression" dxfId="3" priority="8012">
      <formula>AND(NOT(HasFormula(XFD2200)),XFD2200&lt;&gt;"")</formula>
    </cfRule>
  </conditionalFormatting>
  <conditionalFormatting sqref="I2200:L2200">
    <cfRule type="expression" dxfId="4" priority="8015">
      <formula>AND(NOT(HasFormula(#REF!)),#REF!&lt;&gt;"")</formula>
    </cfRule>
    <cfRule type="expression" dxfId="3" priority="8016">
      <formula>AND(NOT(HasFormula(A2200)),A2200&lt;&gt;"")</formula>
    </cfRule>
  </conditionalFormatting>
  <conditionalFormatting sqref="D2216">
    <cfRule type="expression" dxfId="4" priority="8007">
      <formula>AND(NOT(HasFormula(#REF!)),#REF!&lt;&gt;"")</formula>
    </cfRule>
  </conditionalFormatting>
  <conditionalFormatting sqref="E2216">
    <cfRule type="expression" dxfId="4" priority="8008">
      <formula>AND(NOT(HasFormula(#REF!)),#REF!&lt;&gt;"")</formula>
    </cfRule>
  </conditionalFormatting>
  <conditionalFormatting sqref="I2216:L2216">
    <cfRule type="expression" dxfId="4" priority="8009">
      <formula>AND(NOT(HasFormula(#REF!)),#REF!&lt;&gt;"")</formula>
    </cfRule>
    <cfRule type="expression" dxfId="3" priority="8010">
      <formula>AND(NOT(HasFormula(A2216)),A2216&lt;&gt;"")</formula>
    </cfRule>
  </conditionalFormatting>
  <conditionalFormatting sqref="D2219">
    <cfRule type="expression" dxfId="4" priority="8019">
      <formula>AND(NOT(HasFormula(#REF!)),#REF!&lt;&gt;"")</formula>
    </cfRule>
  </conditionalFormatting>
  <conditionalFormatting sqref="E2219">
    <cfRule type="expression" dxfId="4" priority="8020">
      <formula>AND(NOT(HasFormula(#REF!)),#REF!&lt;&gt;"")</formula>
    </cfRule>
  </conditionalFormatting>
  <conditionalFormatting sqref="I2219:L2219">
    <cfRule type="expression" dxfId="4" priority="8021">
      <formula>AND(NOT(HasFormula(#REF!)),#REF!&lt;&gt;"")</formula>
    </cfRule>
    <cfRule type="expression" dxfId="3" priority="8022">
      <formula>AND(NOT(HasFormula(A2219)),A2219&lt;&gt;"")</formula>
    </cfRule>
  </conditionalFormatting>
  <conditionalFormatting sqref="D2229">
    <cfRule type="expression" dxfId="4" priority="8043">
      <formula>AND(NOT(HasFormula(#REF!)),#REF!&lt;&gt;"")</formula>
    </cfRule>
  </conditionalFormatting>
  <conditionalFormatting sqref="E2229">
    <cfRule type="expression" dxfId="4" priority="8044">
      <formula>AND(NOT(HasFormula(#REF!)),#REF!&lt;&gt;"")</formula>
    </cfRule>
  </conditionalFormatting>
  <conditionalFormatting sqref="I2229:L2229">
    <cfRule type="expression" dxfId="4" priority="8045">
      <formula>AND(NOT(HasFormula(#REF!)),#REF!&lt;&gt;"")</formula>
    </cfRule>
    <cfRule type="expression" dxfId="3" priority="8046">
      <formula>AND(NOT(HasFormula(A2229)),A2229&lt;&gt;"")</formula>
    </cfRule>
  </conditionalFormatting>
  <conditionalFormatting sqref="D2233">
    <cfRule type="expression" dxfId="4" priority="8055">
      <formula>AND(NOT(HasFormula(#REF!)),#REF!&lt;&gt;"")</formula>
    </cfRule>
  </conditionalFormatting>
  <conditionalFormatting sqref="E2233">
    <cfRule type="expression" dxfId="4" priority="8056">
      <formula>AND(NOT(HasFormula(#REF!)),#REF!&lt;&gt;"")</formula>
    </cfRule>
  </conditionalFormatting>
  <conditionalFormatting sqref="I2233:L2233">
    <cfRule type="expression" dxfId="4" priority="8057">
      <formula>AND(NOT(HasFormula(#REF!)),#REF!&lt;&gt;"")</formula>
    </cfRule>
    <cfRule type="expression" dxfId="3" priority="8058">
      <formula>AND(NOT(HasFormula(A2233)),A2233&lt;&gt;"")</formula>
    </cfRule>
  </conditionalFormatting>
  <conditionalFormatting sqref="M2238">
    <cfRule type="containsText" dxfId="1" priority="619" operator="between" text="送货车型9.6米">
      <formula>NOT(ISERROR(SEARCH("送货车型9.6米",M2238)))</formula>
    </cfRule>
  </conditionalFormatting>
  <conditionalFormatting sqref="D2245">
    <cfRule type="expression" dxfId="4" priority="8073">
      <formula>AND(NOT(HasFormula(XFD2250)),XFD2250&lt;&gt;"")</formula>
    </cfRule>
  </conditionalFormatting>
  <conditionalFormatting sqref="E2245">
    <cfRule type="expression" dxfId="4" priority="8075">
      <formula>AND(NOT(HasFormula(A2250)),A2250&lt;&gt;"")</formula>
    </cfRule>
  </conditionalFormatting>
  <conditionalFormatting sqref="H2245">
    <cfRule type="expression" dxfId="4" priority="8069">
      <formula>AND(NOT(HasFormula(D2250)),D2250&lt;&gt;"")</formula>
    </cfRule>
    <cfRule type="expression" dxfId="3" priority="8070">
      <formula>AND(NOT(HasFormula(XFD2245)),XFD2245&lt;&gt;"")</formula>
    </cfRule>
  </conditionalFormatting>
  <conditionalFormatting sqref="I2245:L2245">
    <cfRule type="expression" dxfId="4" priority="8081">
      <formula>AND(NOT(HasFormula(E2250)),E2250&lt;&gt;"")</formula>
    </cfRule>
    <cfRule type="expression" dxfId="3" priority="8082">
      <formula>AND(NOT(HasFormula(A2245)),A2245&lt;&gt;"")</formula>
    </cfRule>
  </conditionalFormatting>
  <conditionalFormatting sqref="D2246">
    <cfRule type="expression" dxfId="4" priority="8065">
      <formula>AND(NOT(HasFormula(XFD2247)),XFD2247&lt;&gt;"")</formula>
    </cfRule>
  </conditionalFormatting>
  <conditionalFormatting sqref="E2246">
    <cfRule type="expression" dxfId="4" priority="8066">
      <formula>AND(NOT(HasFormula(A2247)),A2247&lt;&gt;"")</formula>
    </cfRule>
  </conditionalFormatting>
  <conditionalFormatting sqref="H2246">
    <cfRule type="expression" dxfId="4" priority="600">
      <formula>AND(NOT(HasFormula(#REF!)),#REF!&lt;&gt;"")</formula>
    </cfRule>
    <cfRule type="expression" dxfId="3" priority="601">
      <formula>AND(NOT(HasFormula(XFD2246)),XFD2246&lt;&gt;"")</formula>
    </cfRule>
  </conditionalFormatting>
  <conditionalFormatting sqref="I2246:L2246">
    <cfRule type="expression" dxfId="4" priority="8067">
      <formula>AND(NOT(HasFormula(E2247)),E2247&lt;&gt;"")</formula>
    </cfRule>
    <cfRule type="expression" dxfId="3" priority="8068">
      <formula>AND(NOT(HasFormula(A2246)),A2246&lt;&gt;"")</formula>
    </cfRule>
  </conditionalFormatting>
  <conditionalFormatting sqref="D2250">
    <cfRule type="expression" dxfId="4" priority="8074">
      <formula>AND(NOT(HasFormula(XFD2251)),XFD2251&lt;&gt;"")</formula>
    </cfRule>
  </conditionalFormatting>
  <conditionalFormatting sqref="E2250">
    <cfRule type="expression" dxfId="4" priority="8076">
      <formula>AND(NOT(HasFormula(A2251)),A2251&lt;&gt;"")</formula>
    </cfRule>
  </conditionalFormatting>
  <conditionalFormatting sqref="H2250">
    <cfRule type="expression" dxfId="4" priority="8077">
      <formula>AND(NOT(HasFormula(D2251)),D2251&lt;&gt;"")</formula>
    </cfRule>
    <cfRule type="expression" dxfId="3" priority="8078">
      <formula>AND(NOT(HasFormula(XFD2250)),XFD2250&lt;&gt;"")</formula>
    </cfRule>
    <cfRule type="expression" dxfId="4" priority="8079">
      <formula>AND(NOT(HasFormula(D2251)),D2251&lt;&gt;"")</formula>
    </cfRule>
    <cfRule type="expression" dxfId="3" priority="8080">
      <formula>AND(NOT(HasFormula(XFD2250)),XFD2250&lt;&gt;"")</formula>
    </cfRule>
  </conditionalFormatting>
  <conditionalFormatting sqref="I2250:L2250">
    <cfRule type="expression" dxfId="4" priority="8083">
      <formula>AND(NOT(HasFormula(E2251)),E2251&lt;&gt;"")</formula>
    </cfRule>
    <cfRule type="expression" dxfId="3" priority="8084">
      <formula>AND(NOT(HasFormula(A2250)),A2250&lt;&gt;"")</formula>
    </cfRule>
  </conditionalFormatting>
  <conditionalFormatting sqref="M2270">
    <cfRule type="containsText" dxfId="1" priority="604" operator="between" text="送货车型9.6米">
      <formula>NOT(ISERROR(SEARCH("送货车型9.6米",M2270)))</formula>
    </cfRule>
  </conditionalFormatting>
  <conditionalFormatting sqref="D2323">
    <cfRule type="expression" dxfId="4" priority="8093">
      <formula>AND(NOT(HasFormula(XFD2337)),XFD2337&lt;&gt;"")</formula>
    </cfRule>
  </conditionalFormatting>
  <conditionalFormatting sqref="E2323">
    <cfRule type="expression" dxfId="4" priority="8095">
      <formula>AND(NOT(HasFormula(A2337)),A2337&lt;&gt;"")</formula>
    </cfRule>
  </conditionalFormatting>
  <conditionalFormatting sqref="H2323">
    <cfRule type="expression" dxfId="4" priority="8085">
      <formula>AND(NOT(HasFormula(D2337)),D2337&lt;&gt;"")</formula>
    </cfRule>
    <cfRule type="expression" dxfId="3" priority="8086">
      <formula>AND(NOT(HasFormula(XFD2323)),XFD2323&lt;&gt;"")</formula>
    </cfRule>
  </conditionalFormatting>
  <conditionalFormatting sqref="I2323:L2323">
    <cfRule type="expression" dxfId="4" priority="8097">
      <formula>AND(NOT(HasFormula(E2337)),E2337&lt;&gt;"")</formula>
    </cfRule>
    <cfRule type="expression" dxfId="3" priority="8098">
      <formula>AND(NOT(HasFormula(A2323)),A2323&lt;&gt;"")</formula>
    </cfRule>
  </conditionalFormatting>
  <conditionalFormatting sqref="D2336">
    <cfRule type="expression" dxfId="4" priority="8094">
      <formula>AND(NOT(HasFormula(#REF!)),#REF!&lt;&gt;"")</formula>
    </cfRule>
  </conditionalFormatting>
  <conditionalFormatting sqref="E2336">
    <cfRule type="expression" dxfId="4" priority="8096">
      <formula>AND(NOT(HasFormula(#REF!)),#REF!&lt;&gt;"")</formula>
    </cfRule>
  </conditionalFormatting>
  <conditionalFormatting sqref="H2336">
    <cfRule type="expression" dxfId="4" priority="8087">
      <formula>AND(NOT(HasFormula(#REF!)),#REF!&lt;&gt;"")</formula>
    </cfRule>
    <cfRule type="expression" dxfId="3" priority="8088">
      <formula>AND(NOT(HasFormula(XFD2336)),XFD2336&lt;&gt;"")</formula>
    </cfRule>
    <cfRule type="expression" dxfId="4" priority="8091">
      <formula>AND(NOT(HasFormula(#REF!)),#REF!&lt;&gt;"")</formula>
    </cfRule>
    <cfRule type="expression" dxfId="3" priority="8092">
      <formula>AND(NOT(HasFormula(XFD2336)),XFD2336&lt;&gt;"")</formula>
    </cfRule>
  </conditionalFormatting>
  <conditionalFormatting sqref="I2336:L2336">
    <cfRule type="expression" dxfId="4" priority="8099">
      <formula>AND(NOT(HasFormula(#REF!)),#REF!&lt;&gt;"")</formula>
    </cfRule>
    <cfRule type="expression" dxfId="3" priority="8100">
      <formula>AND(NOT(HasFormula(A2336)),A2336&lt;&gt;"")</formula>
    </cfRule>
  </conditionalFormatting>
  <conditionalFormatting sqref="D2337:E2337">
    <cfRule type="expression" dxfId="3" priority="589">
      <formula>AND(NOT(HasFormula(XEZ2337)),XEZ2337&lt;&gt;"")</formula>
    </cfRule>
  </conditionalFormatting>
  <conditionalFormatting sqref="D2337">
    <cfRule type="expression" dxfId="2" priority="586">
      <formula>AND(NOT(_xlfn.ISFORMULA(D2337)),D2337&lt;&gt;"")</formula>
    </cfRule>
    <cfRule type="expression" dxfId="4" priority="588">
      <formula>AND(NOT(HasFormula(XFD2324)),XFD2324&lt;&gt;"")</formula>
    </cfRule>
  </conditionalFormatting>
  <conditionalFormatting sqref="E2337">
    <cfRule type="expression" dxfId="4" priority="596">
      <formula>AND(NOT(HasFormula(A2324)),A2324&lt;&gt;"")</formula>
    </cfRule>
  </conditionalFormatting>
  <conditionalFormatting sqref="F2337">
    <cfRule type="containsText" dxfId="6" priority="590" operator="between" text="12m">
      <formula>NOT(ISERROR(SEARCH("12m",F2337)))</formula>
    </cfRule>
    <cfRule type="containsText" dxfId="5" priority="591" operator="between" text="HRB500E">
      <formula>NOT(ISERROR(SEARCH("HRB500E",F2337)))</formula>
    </cfRule>
  </conditionalFormatting>
  <conditionalFormatting sqref="H2337">
    <cfRule type="expression" dxfId="4" priority="8089">
      <formula>AND(NOT(HasFormula(D2324)),D2324&lt;&gt;"")</formula>
    </cfRule>
    <cfRule type="expression" dxfId="3" priority="8090">
      <formula>AND(NOT(HasFormula(XFD2337)),XFD2337&lt;&gt;"")</formula>
    </cfRule>
  </conditionalFormatting>
  <conditionalFormatting sqref="I2337:L2337">
    <cfRule type="expression" dxfId="4" priority="594">
      <formula>AND(NOT(HasFormula(E2324)),E2324&lt;&gt;"")</formula>
    </cfRule>
    <cfRule type="expression" dxfId="3" priority="595">
      <formula>AND(NOT(HasFormula(A2337)),A2337&lt;&gt;"")</formula>
    </cfRule>
  </conditionalFormatting>
  <conditionalFormatting sqref="D2338:E2338">
    <cfRule type="expression" dxfId="3" priority="572">
      <formula>AND(NOT(HasFormula(XEZ2338)),XEZ2338&lt;&gt;"")</formula>
    </cfRule>
  </conditionalFormatting>
  <conditionalFormatting sqref="D2338">
    <cfRule type="expression" dxfId="4" priority="571">
      <formula>AND(NOT(HasFormula(XFD2325)),XFD2325&lt;&gt;"")</formula>
    </cfRule>
    <cfRule type="expression" dxfId="2" priority="570">
      <formula>AND(NOT(_xlfn.ISFORMULA(D2338)),D2338&lt;&gt;"")</formula>
    </cfRule>
  </conditionalFormatting>
  <conditionalFormatting sqref="E2338">
    <cfRule type="expression" dxfId="4" priority="577">
      <formula>AND(NOT(HasFormula(A2325)),A2325&lt;&gt;"")</formula>
    </cfRule>
  </conditionalFormatting>
  <conditionalFormatting sqref="F2338">
    <cfRule type="containsText" dxfId="5" priority="574" operator="between" text="HRB500E">
      <formula>NOT(ISERROR(SEARCH("HRB500E",F2338)))</formula>
    </cfRule>
    <cfRule type="containsText" dxfId="6" priority="573" operator="between" text="12m">
      <formula>NOT(ISERROR(SEARCH("12m",F2338)))</formula>
    </cfRule>
  </conditionalFormatting>
  <conditionalFormatting sqref="I2338:L2338">
    <cfRule type="expression" dxfId="3" priority="576">
      <formula>AND(NOT(HasFormula(A2338)),A2338&lt;&gt;"")</formula>
    </cfRule>
    <cfRule type="expression" dxfId="4" priority="575">
      <formula>AND(NOT(HasFormula(E2325)),E2325&lt;&gt;"")</formula>
    </cfRule>
  </conditionalFormatting>
  <conditionalFormatting sqref="D2349">
    <cfRule type="expression" dxfId="4" priority="556">
      <formula>AND(NOT(HasFormula(XFD2336)),XFD2336&lt;&gt;"")</formula>
    </cfRule>
    <cfRule type="expression" dxfId="2" priority="555">
      <formula>AND(NOT(_xlfn.ISFORMULA(D2349)),D2349&lt;&gt;"")</formula>
    </cfRule>
  </conditionalFormatting>
  <conditionalFormatting sqref="F2349">
    <cfRule type="containsText" dxfId="5" priority="559" operator="between" text="HRB500E">
      <formula>NOT(ISERROR(SEARCH("HRB500E",F2349)))</formula>
    </cfRule>
    <cfRule type="containsText" dxfId="6" priority="558" operator="between" text="12m">
      <formula>NOT(ISERROR(SEARCH("12m",F2349)))</formula>
    </cfRule>
  </conditionalFormatting>
  <conditionalFormatting sqref="I2349:L2349">
    <cfRule type="expression" dxfId="3" priority="561">
      <formula>AND(NOT(HasFormula(A2349)),A2349&lt;&gt;"")</formula>
    </cfRule>
    <cfRule type="expression" dxfId="4" priority="560">
      <formula>AND(NOT(HasFormula(E2336)),E2336&lt;&gt;"")</formula>
    </cfRule>
  </conditionalFormatting>
  <conditionalFormatting sqref="M2349">
    <cfRule type="containsText" dxfId="1" priority="552" operator="between" text="送货车型9.6米">
      <formula>NOT(ISERROR(SEARCH("送货车型9.6米",M2349)))</formula>
    </cfRule>
  </conditionalFormatting>
  <conditionalFormatting sqref="D2358">
    <cfRule type="expression" dxfId="4" priority="8101">
      <formula>AND(NOT(HasFormula(#REF!)),#REF!&lt;&gt;"")</formula>
    </cfRule>
  </conditionalFormatting>
  <conditionalFormatting sqref="E2358">
    <cfRule type="expression" dxfId="4" priority="8102">
      <formula>AND(NOT(HasFormula(#REF!)),#REF!&lt;&gt;"")</formula>
    </cfRule>
  </conditionalFormatting>
  <conditionalFormatting sqref="I2358:L2358">
    <cfRule type="expression" dxfId="4" priority="8103">
      <formula>AND(NOT(HasFormula(#REF!)),#REF!&lt;&gt;"")</formula>
    </cfRule>
    <cfRule type="expression" dxfId="3" priority="8104">
      <formula>AND(NOT(HasFormula(A2358)),A2358&lt;&gt;"")</formula>
    </cfRule>
  </conditionalFormatting>
  <conditionalFormatting sqref="M2359">
    <cfRule type="containsText" dxfId="1" priority="538" operator="between" text="送货车型9.6米">
      <formula>NOT(ISERROR(SEARCH("送货车型9.6米",M2359)))</formula>
    </cfRule>
  </conditionalFormatting>
  <conditionalFormatting sqref="D2428">
    <cfRule type="expression" dxfId="4" priority="8105">
      <formula>AND(NOT(HasFormula(XFD2429)),XFD2429&lt;&gt;"")</formula>
    </cfRule>
  </conditionalFormatting>
  <conditionalFormatting sqref="E2428">
    <cfRule type="expression" dxfId="4" priority="8106">
      <formula>AND(NOT(HasFormula(A2429)),A2429&lt;&gt;"")</formula>
    </cfRule>
  </conditionalFormatting>
  <conditionalFormatting sqref="I2428:K2428">
    <cfRule type="expression" dxfId="4" priority="8107">
      <formula>AND(NOT(HasFormula(E2429)),E2429&lt;&gt;"")</formula>
    </cfRule>
    <cfRule type="expression" dxfId="3" priority="8108">
      <formula>AND(NOT(HasFormula(A2428)),A2428&lt;&gt;"")</formula>
    </cfRule>
  </conditionalFormatting>
  <conditionalFormatting sqref="D2438">
    <cfRule type="expression" dxfId="4" priority="8111">
      <formula>AND(NOT(HasFormula(#REF!)),#REF!&lt;&gt;"")</formula>
    </cfRule>
  </conditionalFormatting>
  <conditionalFormatting sqref="E2438">
    <cfRule type="expression" dxfId="4" priority="8112">
      <formula>AND(NOT(HasFormula(#REF!)),#REF!&lt;&gt;"")</formula>
    </cfRule>
  </conditionalFormatting>
  <conditionalFormatting sqref="H2438">
    <cfRule type="expression" dxfId="4" priority="8109">
      <formula>AND(NOT(HasFormula(#REF!)),#REF!&lt;&gt;"")</formula>
    </cfRule>
    <cfRule type="expression" dxfId="3" priority="8110">
      <formula>AND(NOT(HasFormula(XFD2438)),XFD2438&lt;&gt;"")</formula>
    </cfRule>
  </conditionalFormatting>
  <conditionalFormatting sqref="I2438:L2438">
    <cfRule type="expression" dxfId="4" priority="8113">
      <formula>AND(NOT(HasFormula(#REF!)),#REF!&lt;&gt;"")</formula>
    </cfRule>
    <cfRule type="expression" dxfId="3" priority="8114">
      <formula>AND(NOT(HasFormula(A2438)),A2438&lt;&gt;"")</formula>
    </cfRule>
  </conditionalFormatting>
  <conditionalFormatting sqref="D2455">
    <cfRule type="expression" dxfId="4" priority="8121">
      <formula>AND(NOT(HasFormula(XFD2461)),XFD2461&lt;&gt;"")</formula>
    </cfRule>
  </conditionalFormatting>
  <conditionalFormatting sqref="E2455">
    <cfRule type="expression" dxfId="4" priority="8124">
      <formula>AND(NOT(HasFormula(A2461)),A2461&lt;&gt;"")</formula>
    </cfRule>
  </conditionalFormatting>
  <conditionalFormatting sqref="I2455:L2455">
    <cfRule type="expression" dxfId="4" priority="8127">
      <formula>AND(NOT(HasFormula(E2461)),E2461&lt;&gt;"")</formula>
    </cfRule>
    <cfRule type="expression" dxfId="3" priority="8128">
      <formula>AND(NOT(HasFormula(A2455)),A2455&lt;&gt;"")</formula>
    </cfRule>
  </conditionalFormatting>
  <conditionalFormatting sqref="D2458">
    <cfRule type="expression" dxfId="4" priority="8123">
      <formula>AND(NOT(HasFormula(XFD2475)),XFD2475&lt;&gt;"")</formula>
    </cfRule>
  </conditionalFormatting>
  <conditionalFormatting sqref="E2458">
    <cfRule type="expression" dxfId="4" priority="8126">
      <formula>AND(NOT(HasFormula(A2475)),A2475&lt;&gt;"")</formula>
    </cfRule>
  </conditionalFormatting>
  <conditionalFormatting sqref="I2458:L2458">
    <cfRule type="expression" dxfId="4" priority="8131">
      <formula>AND(NOT(HasFormula(E2475)),E2475&lt;&gt;"")</formula>
    </cfRule>
    <cfRule type="expression" dxfId="3" priority="8132">
      <formula>AND(NOT(HasFormula(A2458)),A2458&lt;&gt;"")</formula>
    </cfRule>
  </conditionalFormatting>
  <conditionalFormatting sqref="D2459">
    <cfRule type="expression" dxfId="4" priority="8138">
      <formula>AND(NOT(HasFormula(XFD2463)),XFD2463&lt;&gt;"")</formula>
    </cfRule>
  </conditionalFormatting>
  <conditionalFormatting sqref="E2459">
    <cfRule type="expression" dxfId="4" priority="8140">
      <formula>AND(NOT(HasFormula(A2463)),A2463&lt;&gt;"")</formula>
    </cfRule>
  </conditionalFormatting>
  <conditionalFormatting sqref="I2459:L2459">
    <cfRule type="expression" dxfId="4" priority="8143">
      <formula>AND(NOT(HasFormula(E2463)),E2463&lt;&gt;"")</formula>
    </cfRule>
    <cfRule type="expression" dxfId="3" priority="8144">
      <formula>AND(NOT(HasFormula(A2459)),A2459&lt;&gt;"")</formula>
    </cfRule>
  </conditionalFormatting>
  <conditionalFormatting sqref="D2460">
    <cfRule type="expression" dxfId="4" priority="8150">
      <formula>AND(NOT(HasFormula(XFD2464)),XFD2464&lt;&gt;"")</formula>
    </cfRule>
  </conditionalFormatting>
  <conditionalFormatting sqref="E2460">
    <cfRule type="expression" dxfId="4" priority="8152">
      <formula>AND(NOT(HasFormula(A2464)),A2464&lt;&gt;"")</formula>
    </cfRule>
  </conditionalFormatting>
  <conditionalFormatting sqref="I2460:L2460">
    <cfRule type="expression" dxfId="4" priority="8155">
      <formula>AND(NOT(HasFormula(E2464)),E2464&lt;&gt;"")</formula>
    </cfRule>
    <cfRule type="expression" dxfId="3" priority="8156">
      <formula>AND(NOT(HasFormula(A2460)),A2460&lt;&gt;"")</formula>
    </cfRule>
  </conditionalFormatting>
  <conditionalFormatting sqref="D2462">
    <cfRule type="expression" dxfId="4" priority="8137">
      <formula>AND(NOT(HasFormula(XFD2459)),XFD2459&lt;&gt;"")</formula>
    </cfRule>
  </conditionalFormatting>
  <conditionalFormatting sqref="E2462">
    <cfRule type="expression" dxfId="4" priority="8139">
      <formula>AND(NOT(HasFormula(A2459)),A2459&lt;&gt;"")</formula>
    </cfRule>
  </conditionalFormatting>
  <conditionalFormatting sqref="I2462:L2462">
    <cfRule type="expression" dxfId="4" priority="8141">
      <formula>AND(NOT(HasFormula(E2459)),E2459&lt;&gt;"")</formula>
    </cfRule>
    <cfRule type="expression" dxfId="3" priority="8142">
      <formula>AND(NOT(HasFormula(A2462)),A2462&lt;&gt;"")</formula>
    </cfRule>
  </conditionalFormatting>
  <conditionalFormatting sqref="D2463">
    <cfRule type="expression" dxfId="4" priority="8149">
      <formula>AND(NOT(HasFormula(XFD2460)),XFD2460&lt;&gt;"")</formula>
    </cfRule>
  </conditionalFormatting>
  <conditionalFormatting sqref="E2463">
    <cfRule type="expression" dxfId="4" priority="8151">
      <formula>AND(NOT(HasFormula(A2460)),A2460&lt;&gt;"")</formula>
    </cfRule>
  </conditionalFormatting>
  <conditionalFormatting sqref="I2463:L2463">
    <cfRule type="expression" dxfId="4" priority="8153">
      <formula>AND(NOT(HasFormula(E2460)),E2460&lt;&gt;"")</formula>
    </cfRule>
    <cfRule type="expression" dxfId="3" priority="8154">
      <formula>AND(NOT(HasFormula(A2463)),A2463&lt;&gt;"")</formula>
    </cfRule>
  </conditionalFormatting>
  <conditionalFormatting sqref="D2474">
    <cfRule type="expression" dxfId="4" priority="8122">
      <formula>AND(NOT(HasFormula(XFD2456)),XFD2456&lt;&gt;"")</formula>
    </cfRule>
  </conditionalFormatting>
  <conditionalFormatting sqref="E2474">
    <cfRule type="expression" dxfId="4" priority="8125">
      <formula>AND(NOT(HasFormula(A2456)),A2456&lt;&gt;"")</formula>
    </cfRule>
  </conditionalFormatting>
  <conditionalFormatting sqref="I2474:L2474">
    <cfRule type="expression" dxfId="4" priority="8129">
      <formula>AND(NOT(HasFormula(E2456)),E2456&lt;&gt;"")</formula>
    </cfRule>
    <cfRule type="expression" dxfId="3" priority="8130">
      <formula>AND(NOT(HasFormula(A2474)),A2474&lt;&gt;"")</formula>
    </cfRule>
  </conditionalFormatting>
  <conditionalFormatting sqref="D2483">
    <cfRule type="expression" dxfId="4" priority="8165">
      <formula>AND(NOT(HasFormula(#REF!)),#REF!&lt;&gt;"")</formula>
    </cfRule>
  </conditionalFormatting>
  <conditionalFormatting sqref="E2483">
    <cfRule type="expression" dxfId="4" priority="8166">
      <formula>AND(NOT(HasFormula(#REF!)),#REF!&lt;&gt;"")</formula>
    </cfRule>
  </conditionalFormatting>
  <conditionalFormatting sqref="I2483:L2483">
    <cfRule type="expression" dxfId="4" priority="8167">
      <formula>AND(NOT(HasFormula(#REF!)),#REF!&lt;&gt;"")</formula>
    </cfRule>
    <cfRule type="expression" dxfId="3" priority="8168">
      <formula>AND(NOT(HasFormula(A2483)),A2483&lt;&gt;"")</formula>
    </cfRule>
  </conditionalFormatting>
  <conditionalFormatting sqref="D2484">
    <cfRule type="expression" dxfId="4" priority="8159">
      <formula>AND(NOT(HasFormula(XFD2486)),XFD2486&lt;&gt;"")</formula>
    </cfRule>
  </conditionalFormatting>
  <conditionalFormatting sqref="E2484">
    <cfRule type="expression" dxfId="4" priority="8160">
      <formula>AND(NOT(HasFormula(A2486)),A2486&lt;&gt;"")</formula>
    </cfRule>
  </conditionalFormatting>
  <conditionalFormatting sqref="I2484:L2484">
    <cfRule type="expression" dxfId="4" priority="8161">
      <formula>AND(NOT(HasFormula(E2486)),E2486&lt;&gt;"")</formula>
    </cfRule>
    <cfRule type="expression" dxfId="3" priority="8162">
      <formula>AND(NOT(HasFormula(A2484)),A2484&lt;&gt;"")</formula>
    </cfRule>
  </conditionalFormatting>
  <conditionalFormatting sqref="E2548">
    <cfRule type="expression" dxfId="4" priority="8176">
      <formula>AND(NOT(HasFormula(#REF!)),#REF!&lt;&gt;"")</formula>
    </cfRule>
  </conditionalFormatting>
  <conditionalFormatting sqref="H2548">
    <cfRule type="expression" dxfId="4" priority="8179">
      <formula>AND(NOT(HasFormula(#REF!)),#REF!&lt;&gt;"")</formula>
    </cfRule>
    <cfRule type="expression" dxfId="3" priority="8180">
      <formula>AND(NOT(HasFormula(XFD2548)),XFD2548&lt;&gt;"")</formula>
    </cfRule>
  </conditionalFormatting>
  <conditionalFormatting sqref="I2548:L2548">
    <cfRule type="expression" dxfId="4" priority="8177">
      <formula>AND(NOT(HasFormula(#REF!)),#REF!&lt;&gt;"")</formula>
    </cfRule>
    <cfRule type="expression" dxfId="3" priority="8178">
      <formula>AND(NOT(HasFormula(A2548)),A2548&lt;&gt;"")</formula>
    </cfRule>
  </conditionalFormatting>
  <conditionalFormatting sqref="D2554">
    <cfRule type="expression" dxfId="4" priority="8183">
      <formula>AND(NOT(HasFormula(#REF!)),#REF!&lt;&gt;"")</formula>
    </cfRule>
  </conditionalFormatting>
  <conditionalFormatting sqref="E2554">
    <cfRule type="expression" dxfId="4" priority="8184">
      <formula>AND(NOT(HasFormula(#REF!)),#REF!&lt;&gt;"")</formula>
    </cfRule>
  </conditionalFormatting>
  <conditionalFormatting sqref="H2554">
    <cfRule type="expression" dxfId="4" priority="8181">
      <formula>AND(NOT(HasFormula(#REF!)),#REF!&lt;&gt;"")</formula>
    </cfRule>
    <cfRule type="expression" dxfId="3" priority="8182">
      <formula>AND(NOT(HasFormula(XFD2554)),XFD2554&lt;&gt;"")</formula>
    </cfRule>
  </conditionalFormatting>
  <conditionalFormatting sqref="I2554:L2554">
    <cfRule type="expression" dxfId="4" priority="8185">
      <formula>AND(NOT(HasFormula(#REF!)),#REF!&lt;&gt;"")</formula>
    </cfRule>
    <cfRule type="expression" dxfId="3" priority="8186">
      <formula>AND(NOT(HasFormula(A2554)),A2554&lt;&gt;"")</formula>
    </cfRule>
  </conditionalFormatting>
  <conditionalFormatting sqref="D2576:E2576">
    <cfRule type="expression" dxfId="3" priority="524">
      <formula>AND(NOT(HasFormula(XEZ2576)),XEZ2576&lt;&gt;"")</formula>
    </cfRule>
  </conditionalFormatting>
  <conditionalFormatting sqref="D2576">
    <cfRule type="expression" dxfId="4" priority="523">
      <formula>AND(NOT(HasFormula(XFD2577)),XFD2577&lt;&gt;"")</formula>
    </cfRule>
    <cfRule type="expression" dxfId="2" priority="521">
      <formula>AND(NOT(_xlfn.ISFORMULA(D2576)),D2576&lt;&gt;"")</formula>
    </cfRule>
  </conditionalFormatting>
  <conditionalFormatting sqref="E2576">
    <cfRule type="expression" dxfId="4" priority="531">
      <formula>AND(NOT(HasFormula(A2577)),A2577&lt;&gt;"")</formula>
    </cfRule>
  </conditionalFormatting>
  <conditionalFormatting sqref="F2576">
    <cfRule type="containsText" dxfId="5" priority="526" operator="between" text="HRB500E">
      <formula>NOT(ISERROR(SEARCH("HRB500E",F2576)))</formula>
    </cfRule>
    <cfRule type="containsText" dxfId="6" priority="525" operator="between" text="12m">
      <formula>NOT(ISERROR(SEARCH("12m",F2576)))</formula>
    </cfRule>
  </conditionalFormatting>
  <conditionalFormatting sqref="I2576:L2576">
    <cfRule type="expression" dxfId="3" priority="530">
      <formula>AND(NOT(HasFormula(A2576)),A2576&lt;&gt;"")</formula>
    </cfRule>
    <cfRule type="expression" dxfId="4" priority="529">
      <formula>AND(NOT(HasFormula(E2577)),E2577&lt;&gt;"")</formula>
    </cfRule>
  </conditionalFormatting>
  <conditionalFormatting sqref="L2576:O2576">
    <cfRule type="containsText" dxfId="1" priority="520" operator="between" text="送货车型9.6米">
      <formula>NOT(ISERROR(SEARCH("送货车型9.6米",L2576)))</formula>
    </cfRule>
  </conditionalFormatting>
  <conditionalFormatting sqref="D2604">
    <cfRule type="expression" dxfId="4" priority="8189">
      <formula>AND(NOT(HasFormula(XFD2606)),XFD2606&lt;&gt;"")</formula>
    </cfRule>
  </conditionalFormatting>
  <conditionalFormatting sqref="E2604">
    <cfRule type="expression" dxfId="4" priority="8190">
      <formula>AND(NOT(HasFormula(A2606)),A2606&lt;&gt;"")</formula>
    </cfRule>
  </conditionalFormatting>
  <conditionalFormatting sqref="I2604:L2604">
    <cfRule type="expression" dxfId="4" priority="8191">
      <formula>AND(NOT(HasFormula(E2606)),E2606&lt;&gt;"")</formula>
    </cfRule>
    <cfRule type="expression" dxfId="3" priority="8192">
      <formula>AND(NOT(HasFormula(A2604)),A2604&lt;&gt;"")</formula>
    </cfRule>
  </conditionalFormatting>
  <conditionalFormatting sqref="D2611">
    <cfRule type="expression" dxfId="4" priority="8201">
      <formula>AND(NOT(HasFormula(#REF!)),#REF!&lt;&gt;"")</formula>
    </cfRule>
  </conditionalFormatting>
  <conditionalFormatting sqref="E2611">
    <cfRule type="expression" dxfId="4" priority="8202">
      <formula>AND(NOT(HasFormula(#REF!)),#REF!&lt;&gt;"")</formula>
    </cfRule>
  </conditionalFormatting>
  <conditionalFormatting sqref="I2611:L2611">
    <cfRule type="expression" dxfId="4" priority="8203">
      <formula>AND(NOT(HasFormula(#REF!)),#REF!&lt;&gt;"")</formula>
    </cfRule>
    <cfRule type="expression" dxfId="3" priority="8204">
      <formula>AND(NOT(HasFormula(A2611)),A2611&lt;&gt;"")</formula>
    </cfRule>
  </conditionalFormatting>
  <conditionalFormatting sqref="D2619">
    <cfRule type="expression" dxfId="4" priority="8207">
      <formula>AND(NOT(HasFormula(#REF!)),#REF!&lt;&gt;"")</formula>
    </cfRule>
  </conditionalFormatting>
  <conditionalFormatting sqref="E2619">
    <cfRule type="expression" dxfId="4" priority="8208">
      <formula>AND(NOT(HasFormula(#REF!)),#REF!&lt;&gt;"")</formula>
    </cfRule>
  </conditionalFormatting>
  <conditionalFormatting sqref="I2619:L2619">
    <cfRule type="expression" dxfId="4" priority="8209">
      <formula>AND(NOT(HasFormula(#REF!)),#REF!&lt;&gt;"")</formula>
    </cfRule>
    <cfRule type="expression" dxfId="3" priority="8210">
      <formula>AND(NOT(HasFormula(A2619)),A2619&lt;&gt;"")</formula>
    </cfRule>
  </conditionalFormatting>
  <conditionalFormatting sqref="D2643">
    <cfRule type="expression" dxfId="4" priority="8217">
      <formula>AND(NOT(HasFormula(#REF!)),#REF!&lt;&gt;"")</formula>
    </cfRule>
  </conditionalFormatting>
  <conditionalFormatting sqref="E2643">
    <cfRule type="expression" dxfId="4" priority="8218">
      <formula>AND(NOT(HasFormula(#REF!)),#REF!&lt;&gt;"")</formula>
    </cfRule>
  </conditionalFormatting>
  <conditionalFormatting sqref="I2643:L2643">
    <cfRule type="expression" dxfId="4" priority="8219">
      <formula>AND(NOT(HasFormula(#REF!)),#REF!&lt;&gt;"")</formula>
    </cfRule>
    <cfRule type="expression" dxfId="3" priority="8220">
      <formula>AND(NOT(HasFormula(A2643)),A2643&lt;&gt;"")</formula>
    </cfRule>
  </conditionalFormatting>
  <conditionalFormatting sqref="D2646">
    <cfRule type="expression" dxfId="4" priority="8213">
      <formula>AND(NOT(HasFormula(#REF!)),#REF!&lt;&gt;"")</formula>
    </cfRule>
  </conditionalFormatting>
  <conditionalFormatting sqref="E2646">
    <cfRule type="expression" dxfId="4" priority="8214">
      <formula>AND(NOT(HasFormula(#REF!)),#REF!&lt;&gt;"")</formula>
    </cfRule>
  </conditionalFormatting>
  <conditionalFormatting sqref="H2646">
    <cfRule type="expression" dxfId="4" priority="8243">
      <formula>AND(NOT(HasFormula(D2650)),D2650&lt;&gt;"")</formula>
    </cfRule>
    <cfRule type="expression" dxfId="3" priority="8244">
      <formula>AND(NOT(HasFormula(XFD2646)),XFD2646&lt;&gt;"")</formula>
    </cfRule>
  </conditionalFormatting>
  <conditionalFormatting sqref="I2646:L2646">
    <cfRule type="expression" dxfId="4" priority="8215">
      <formula>AND(NOT(HasFormula(#REF!)),#REF!&lt;&gt;"")</formula>
    </cfRule>
    <cfRule type="expression" dxfId="3" priority="8216">
      <formula>AND(NOT(HasFormula(A2646)),A2646&lt;&gt;"")</formula>
    </cfRule>
  </conditionalFormatting>
  <conditionalFormatting sqref="D2647">
    <cfRule type="expression" dxfId="4" priority="8231">
      <formula>AND(NOT(HasFormula(#REF!)),#REF!&lt;&gt;"")</formula>
    </cfRule>
  </conditionalFormatting>
  <conditionalFormatting sqref="E2647">
    <cfRule type="expression" dxfId="4" priority="8232">
      <formula>AND(NOT(HasFormula(#REF!)),#REF!&lt;&gt;"")</formula>
    </cfRule>
  </conditionalFormatting>
  <conditionalFormatting sqref="I2647:L2647">
    <cfRule type="expression" dxfId="4" priority="8233">
      <formula>AND(NOT(HasFormula(#REF!)),#REF!&lt;&gt;"")</formula>
    </cfRule>
    <cfRule type="expression" dxfId="3" priority="8234">
      <formula>AND(NOT(HasFormula(A2647)),A2647&lt;&gt;"")</formula>
    </cfRule>
  </conditionalFormatting>
  <conditionalFormatting sqref="D2649">
    <cfRule type="expression" dxfId="4" priority="8236">
      <formula>AND(NOT(HasFormula(XFD2647)),XFD2647&lt;&gt;"")</formula>
    </cfRule>
  </conditionalFormatting>
  <conditionalFormatting sqref="E2649">
    <cfRule type="expression" dxfId="4" priority="8238">
      <formula>AND(NOT(HasFormula(A2647)),A2647&lt;&gt;"")</formula>
    </cfRule>
  </conditionalFormatting>
  <conditionalFormatting sqref="I2649:L2649">
    <cfRule type="expression" dxfId="4" priority="8241">
      <formula>AND(NOT(HasFormula(E2647)),E2647&lt;&gt;"")</formula>
    </cfRule>
    <cfRule type="expression" dxfId="3" priority="8242">
      <formula>AND(NOT(HasFormula(A2649)),A2649&lt;&gt;"")</formula>
    </cfRule>
  </conditionalFormatting>
  <conditionalFormatting sqref="D2665">
    <cfRule type="expression" dxfId="4" priority="8223">
      <formula>AND(NOT(HasFormula(#REF!)),#REF!&lt;&gt;"")</formula>
    </cfRule>
  </conditionalFormatting>
  <conditionalFormatting sqref="E2665">
    <cfRule type="expression" dxfId="4" priority="8224">
      <formula>AND(NOT(HasFormula(#REF!)),#REF!&lt;&gt;"")</formula>
    </cfRule>
  </conditionalFormatting>
  <conditionalFormatting sqref="I2665:L2665">
    <cfRule type="expression" dxfId="4" priority="8225">
      <formula>AND(NOT(HasFormula(#REF!)),#REF!&lt;&gt;"")</formula>
    </cfRule>
    <cfRule type="expression" dxfId="3" priority="8226">
      <formula>AND(NOT(HasFormula(A2665)),A2665&lt;&gt;"")</formula>
    </cfRule>
  </conditionalFormatting>
  <conditionalFormatting sqref="D2669">
    <cfRule type="expression" dxfId="4" priority="8235">
      <formula>AND(NOT(HasFormula(XFD2648)),XFD2648&lt;&gt;"")</formula>
    </cfRule>
  </conditionalFormatting>
  <conditionalFormatting sqref="E2669">
    <cfRule type="expression" dxfId="4" priority="8237">
      <formula>AND(NOT(HasFormula(A2648)),A2648&lt;&gt;"")</formula>
    </cfRule>
  </conditionalFormatting>
  <conditionalFormatting sqref="I2669:L2669">
    <cfRule type="expression" dxfId="4" priority="8239">
      <formula>AND(NOT(HasFormula(E2648)),E2648&lt;&gt;"")</formula>
    </cfRule>
    <cfRule type="expression" dxfId="3" priority="8240">
      <formula>AND(NOT(HasFormula(A2669)),A2669&lt;&gt;"")</formula>
    </cfRule>
  </conditionalFormatting>
  <conditionalFormatting sqref="D2699">
    <cfRule type="expression" dxfId="4" priority="8247">
      <formula>AND(NOT(HasFormula(XFD2700)),XFD2700&lt;&gt;"")</formula>
    </cfRule>
  </conditionalFormatting>
  <conditionalFormatting sqref="E2699">
    <cfRule type="expression" dxfId="4" priority="8248">
      <formula>AND(NOT(HasFormula(A2700)),A2700&lt;&gt;"")</formula>
    </cfRule>
  </conditionalFormatting>
  <conditionalFormatting sqref="I2699:L2699">
    <cfRule type="expression" dxfId="4" priority="8249">
      <formula>AND(NOT(HasFormula(E2700)),E2700&lt;&gt;"")</formula>
    </cfRule>
    <cfRule type="expression" dxfId="3" priority="8250">
      <formula>AND(NOT(HasFormula(A2699)),A2699&lt;&gt;"")</formula>
    </cfRule>
  </conditionalFormatting>
  <conditionalFormatting sqref="D2709">
    <cfRule type="expression" dxfId="4" priority="8256">
      <formula>AND(NOT(HasFormula(#REF!)),#REF!&lt;&gt;"")</formula>
    </cfRule>
  </conditionalFormatting>
  <conditionalFormatting sqref="E2709">
    <cfRule type="expression" dxfId="4" priority="8257">
      <formula>AND(NOT(HasFormula(#REF!)),#REF!&lt;&gt;"")</formula>
    </cfRule>
  </conditionalFormatting>
  <conditionalFormatting sqref="I2709:L2709">
    <cfRule type="expression" dxfId="4" priority="8258">
      <formula>AND(NOT(HasFormula(#REF!)),#REF!&lt;&gt;"")</formula>
    </cfRule>
    <cfRule type="expression" dxfId="3" priority="8259">
      <formula>AND(NOT(HasFormula(A2709)),A2709&lt;&gt;"")</formula>
    </cfRule>
  </conditionalFormatting>
  <conditionalFormatting sqref="D2721">
    <cfRule type="expression" dxfId="4" priority="8266">
      <formula>AND(NOT(HasFormula(#REF!)),#REF!&lt;&gt;"")</formula>
    </cfRule>
  </conditionalFormatting>
  <conditionalFormatting sqref="E2721">
    <cfRule type="expression" dxfId="4" priority="8267">
      <formula>AND(NOT(HasFormula(#REF!)),#REF!&lt;&gt;"")</formula>
    </cfRule>
  </conditionalFormatting>
  <conditionalFormatting sqref="I2721:L2721">
    <cfRule type="expression" dxfId="4" priority="8268">
      <formula>AND(NOT(HasFormula(#REF!)),#REF!&lt;&gt;"")</formula>
    </cfRule>
    <cfRule type="expression" dxfId="3" priority="8269">
      <formula>AND(NOT(HasFormula(A2721)),A2721&lt;&gt;"")</formula>
    </cfRule>
  </conditionalFormatting>
  <conditionalFormatting sqref="D2794">
    <cfRule type="expression" dxfId="4" priority="8276">
      <formula>AND(NOT(HasFormula(XFD2796)),XFD2796&lt;&gt;"")</formula>
    </cfRule>
  </conditionalFormatting>
  <conditionalFormatting sqref="E2794">
    <cfRule type="expression" dxfId="4" priority="8277">
      <formula>AND(NOT(HasFormula(A2796)),A2796&lt;&gt;"")</formula>
    </cfRule>
  </conditionalFormatting>
  <conditionalFormatting sqref="I2794:L2794">
    <cfRule type="expression" dxfId="4" priority="8278">
      <formula>AND(NOT(HasFormula(E2796)),E2796&lt;&gt;"")</formula>
    </cfRule>
    <cfRule type="expression" dxfId="3" priority="8279">
      <formula>AND(NOT(HasFormula(A2794)),A2794&lt;&gt;"")</formula>
    </cfRule>
  </conditionalFormatting>
  <conditionalFormatting sqref="D2795">
    <cfRule type="expression" dxfId="4" priority="8280">
      <formula>AND(NOT(HasFormula(XFD2798)),XFD2798&lt;&gt;"")</formula>
    </cfRule>
  </conditionalFormatting>
  <conditionalFormatting sqref="E2795">
    <cfRule type="expression" dxfId="4" priority="8281">
      <formula>AND(NOT(HasFormula(A2798)),A2798&lt;&gt;"")</formula>
    </cfRule>
  </conditionalFormatting>
  <conditionalFormatting sqref="I2795:L2795">
    <cfRule type="expression" dxfId="4" priority="8290">
      <formula>AND(NOT(HasFormula(E2798)),E2798&lt;&gt;"")</formula>
    </cfRule>
    <cfRule type="expression" dxfId="3" priority="8291">
      <formula>AND(NOT(HasFormula(A2795)),A2795&lt;&gt;"")</formula>
    </cfRule>
  </conditionalFormatting>
  <conditionalFormatting sqref="D2808">
    <cfRule type="expression" dxfId="4" priority="8314">
      <formula>AND(NOT(HasFormula(XFD2813)),XFD2813&lt;&gt;"")</formula>
    </cfRule>
  </conditionalFormatting>
  <conditionalFormatting sqref="E2808">
    <cfRule type="expression" dxfId="4" priority="8317">
      <formula>AND(NOT(HasFormula(A2813)),A2813&lt;&gt;"")</formula>
    </cfRule>
  </conditionalFormatting>
  <conditionalFormatting sqref="I2808:L2808">
    <cfRule type="expression" dxfId="4" priority="8320">
      <formula>AND(NOT(HasFormula(E2813)),E2813&lt;&gt;"")</formula>
    </cfRule>
    <cfRule type="expression" dxfId="3" priority="8321">
      <formula>AND(NOT(HasFormula(A2808)),A2808&lt;&gt;"")</formula>
    </cfRule>
  </conditionalFormatting>
  <conditionalFormatting sqref="D2809">
    <cfRule type="expression" dxfId="4" priority="8334">
      <formula>AND(NOT(HasFormula(XFD2810)),XFD2810&lt;&gt;"")</formula>
    </cfRule>
  </conditionalFormatting>
  <conditionalFormatting sqref="E2809">
    <cfRule type="expression" dxfId="4" priority="8335">
      <formula>AND(NOT(HasFormula(A2810)),A2810&lt;&gt;"")</formula>
    </cfRule>
  </conditionalFormatting>
  <conditionalFormatting sqref="I2809:L2809">
    <cfRule type="expression" dxfId="4" priority="8336">
      <formula>AND(NOT(HasFormula(E2810)),E2810&lt;&gt;"")</formula>
    </cfRule>
    <cfRule type="expression" dxfId="3" priority="8337">
      <formula>AND(NOT(HasFormula(A2809)),A2809&lt;&gt;"")</formula>
    </cfRule>
  </conditionalFormatting>
  <conditionalFormatting sqref="D2810">
    <cfRule type="expression" dxfId="4" priority="8304">
      <formula>AND(NOT(HasFormula(#REF!)),#REF!&lt;&gt;"")</formula>
    </cfRule>
  </conditionalFormatting>
  <conditionalFormatting sqref="E2810">
    <cfRule type="expression" dxfId="4" priority="8305">
      <formula>AND(NOT(HasFormula(#REF!)),#REF!&lt;&gt;"")</formula>
    </cfRule>
  </conditionalFormatting>
  <conditionalFormatting sqref="I2810:L2810">
    <cfRule type="expression" dxfId="4" priority="8306">
      <formula>AND(NOT(HasFormula(#REF!)),#REF!&lt;&gt;"")</formula>
    </cfRule>
    <cfRule type="expression" dxfId="3" priority="8307">
      <formula>AND(NOT(HasFormula(A2810)),A2810&lt;&gt;"")</formula>
    </cfRule>
  </conditionalFormatting>
  <conditionalFormatting sqref="D2811">
    <cfRule type="expression" dxfId="4" priority="8315">
      <formula>AND(NOT(HasFormula(XFD2812)),XFD2812&lt;&gt;"")</formula>
    </cfRule>
  </conditionalFormatting>
  <conditionalFormatting sqref="E2811">
    <cfRule type="expression" dxfId="4" priority="8318">
      <formula>AND(NOT(HasFormula(A2812)),A2812&lt;&gt;"")</formula>
    </cfRule>
  </conditionalFormatting>
  <conditionalFormatting sqref="I2811:L2811">
    <cfRule type="expression" dxfId="4" priority="8322">
      <formula>AND(NOT(HasFormula(E2812)),E2812&lt;&gt;"")</formula>
    </cfRule>
    <cfRule type="expression" dxfId="3" priority="8323">
      <formula>AND(NOT(HasFormula(A2811)),A2811&lt;&gt;"")</formula>
    </cfRule>
  </conditionalFormatting>
  <conditionalFormatting sqref="D2812">
    <cfRule type="expression" dxfId="4" priority="8316">
      <formula>AND(NOT(HasFormula(XFD2809)),XFD2809&lt;&gt;"")</formula>
    </cfRule>
  </conditionalFormatting>
  <conditionalFormatting sqref="E2812">
    <cfRule type="expression" dxfId="4" priority="8319">
      <formula>AND(NOT(HasFormula(A2809)),A2809&lt;&gt;"")</formula>
    </cfRule>
  </conditionalFormatting>
  <conditionalFormatting sqref="I2812:L2812">
    <cfRule type="expression" dxfId="4" priority="8324">
      <formula>AND(NOT(HasFormula(E2809)),E2809&lt;&gt;"")</formula>
    </cfRule>
    <cfRule type="expression" dxfId="3" priority="8325">
      <formula>AND(NOT(HasFormula(A2812)),A2812&lt;&gt;"")</formula>
    </cfRule>
  </conditionalFormatting>
  <conditionalFormatting sqref="D2818">
    <cfRule type="expression" dxfId="4" priority="8298">
      <formula>AND(NOT(HasFormula(#REF!)),#REF!&lt;&gt;"")</formula>
    </cfRule>
  </conditionalFormatting>
  <conditionalFormatting sqref="E2818">
    <cfRule type="expression" dxfId="4" priority="8299">
      <formula>AND(NOT(HasFormula(#REF!)),#REF!&lt;&gt;"")</formula>
    </cfRule>
  </conditionalFormatting>
  <conditionalFormatting sqref="I2818:L2818">
    <cfRule type="expression" dxfId="4" priority="8300">
      <formula>AND(NOT(HasFormula(#REF!)),#REF!&lt;&gt;"")</formula>
    </cfRule>
    <cfRule type="expression" dxfId="3" priority="8301">
      <formula>AND(NOT(HasFormula(A2818)),A2818&lt;&gt;"")</formula>
    </cfRule>
  </conditionalFormatting>
  <conditionalFormatting sqref="D2825">
    <cfRule type="expression" dxfId="4" priority="8328">
      <formula>AND(NOT(HasFormula(XFD2811)),XFD2811&lt;&gt;"")</formula>
    </cfRule>
  </conditionalFormatting>
  <conditionalFormatting sqref="E2825">
    <cfRule type="expression" dxfId="4" priority="8329">
      <formula>AND(NOT(HasFormula(A2811)),A2811&lt;&gt;"")</formula>
    </cfRule>
  </conditionalFormatting>
  <conditionalFormatting sqref="I2825:L2825">
    <cfRule type="expression" dxfId="4" priority="8330">
      <formula>AND(NOT(HasFormula(E2811)),E2811&lt;&gt;"")</formula>
    </cfRule>
    <cfRule type="expression" dxfId="3" priority="8331">
      <formula>AND(NOT(HasFormula(A2825)),A2825&lt;&gt;"")</formula>
    </cfRule>
  </conditionalFormatting>
  <conditionalFormatting sqref="D2845">
    <cfRule type="expression" dxfId="4" priority="8362">
      <formula>AND(NOT(HasFormula(#REF!)),#REF!&lt;&gt;"")</formula>
    </cfRule>
  </conditionalFormatting>
  <conditionalFormatting sqref="E2845">
    <cfRule type="expression" dxfId="4" priority="8363">
      <formula>AND(NOT(HasFormula(#REF!)),#REF!&lt;&gt;"")</formula>
    </cfRule>
  </conditionalFormatting>
  <conditionalFormatting sqref="H2845">
    <cfRule type="expression" dxfId="4" priority="8360">
      <formula>AND(NOT(HasFormula(#REF!)),#REF!&lt;&gt;"")</formula>
    </cfRule>
    <cfRule type="expression" dxfId="3" priority="8361">
      <formula>AND(NOT(HasFormula(XFD2845)),XFD2845&lt;&gt;"")</formula>
    </cfRule>
  </conditionalFormatting>
  <conditionalFormatting sqref="I2845:L2845">
    <cfRule type="expression" dxfId="4" priority="8364">
      <formula>AND(NOT(HasFormula(#REF!)),#REF!&lt;&gt;"")</formula>
    </cfRule>
    <cfRule type="expression" dxfId="3" priority="8365">
      <formula>AND(NOT(HasFormula(A2845)),A2845&lt;&gt;"")</formula>
    </cfRule>
  </conditionalFormatting>
  <conditionalFormatting sqref="D2851">
    <cfRule type="expression" dxfId="4" priority="8340">
      <formula>AND(NOT(HasFormula(#REF!)),#REF!&lt;&gt;"")</formula>
    </cfRule>
  </conditionalFormatting>
  <conditionalFormatting sqref="E2851">
    <cfRule type="expression" dxfId="4" priority="8341">
      <formula>AND(NOT(HasFormula(#REF!)),#REF!&lt;&gt;"")</formula>
    </cfRule>
  </conditionalFormatting>
  <conditionalFormatting sqref="I2851:L2851">
    <cfRule type="expression" dxfId="4" priority="8342">
      <formula>AND(NOT(HasFormula(#REF!)),#REF!&lt;&gt;"")</formula>
    </cfRule>
    <cfRule type="expression" dxfId="3" priority="8343">
      <formula>AND(NOT(HasFormula(A2851)),A2851&lt;&gt;"")</formula>
    </cfRule>
  </conditionalFormatting>
  <conditionalFormatting sqref="D2852">
    <cfRule type="expression" dxfId="4" priority="8354">
      <formula>AND(NOT(HasFormula(XFD2854)),XFD2854&lt;&gt;"")</formula>
    </cfRule>
  </conditionalFormatting>
  <conditionalFormatting sqref="E2852">
    <cfRule type="expression" dxfId="4" priority="8355">
      <formula>AND(NOT(HasFormula(A2854)),A2854&lt;&gt;"")</formula>
    </cfRule>
  </conditionalFormatting>
  <conditionalFormatting sqref="I2852:L2852">
    <cfRule type="expression" dxfId="4" priority="8358">
      <formula>AND(NOT(HasFormula(E2854)),E2854&lt;&gt;"")</formula>
    </cfRule>
    <cfRule type="expression" dxfId="3" priority="8359">
      <formula>AND(NOT(HasFormula(A2852)),A2852&lt;&gt;"")</formula>
    </cfRule>
  </conditionalFormatting>
  <conditionalFormatting sqref="D2853">
    <cfRule type="expression" dxfId="4" priority="8344">
      <formula>AND(NOT(HasFormula(#REF!)),#REF!&lt;&gt;"")</formula>
    </cfRule>
  </conditionalFormatting>
  <conditionalFormatting sqref="E2853">
    <cfRule type="expression" dxfId="4" priority="8345">
      <formula>AND(NOT(HasFormula(#REF!)),#REF!&lt;&gt;"")</formula>
    </cfRule>
  </conditionalFormatting>
  <conditionalFormatting sqref="I2853:L2853">
    <cfRule type="expression" dxfId="4" priority="8352">
      <formula>AND(NOT(HasFormula(#REF!)),#REF!&lt;&gt;"")</formula>
    </cfRule>
    <cfRule type="expression" dxfId="3" priority="8353">
      <formula>AND(NOT(HasFormula(A2853)),A2853&lt;&gt;"")</formula>
    </cfRule>
  </conditionalFormatting>
  <conditionalFormatting sqref="D2891">
    <cfRule type="expression" dxfId="4" priority="8452">
      <formula>AND(NOT(HasFormula(#REF!)),#REF!&lt;&gt;"")</formula>
    </cfRule>
  </conditionalFormatting>
  <conditionalFormatting sqref="E2891">
    <cfRule type="expression" dxfId="4" priority="8453">
      <formula>AND(NOT(HasFormula(#REF!)),#REF!&lt;&gt;"")</formula>
    </cfRule>
  </conditionalFormatting>
  <conditionalFormatting sqref="H2891">
    <cfRule type="expression" dxfId="4" priority="8450">
      <formula>AND(NOT(HasFormula(#REF!)),#REF!&lt;&gt;"")</formula>
    </cfRule>
    <cfRule type="expression" dxfId="3" priority="8451">
      <formula>AND(NOT(HasFormula(XFD2891)),XFD2891&lt;&gt;"")</formula>
    </cfRule>
  </conditionalFormatting>
  <conditionalFormatting sqref="J2891:K2891">
    <cfRule type="expression" dxfId="4" priority="8368">
      <formula>AND(NOT(HasFormula(F2892)),F2892&lt;&gt;"")</formula>
    </cfRule>
    <cfRule type="expression" dxfId="3" priority="8369">
      <formula>AND(NOT(HasFormula(B2891)),B2891&lt;&gt;"")</formula>
    </cfRule>
  </conditionalFormatting>
  <conditionalFormatting sqref="D2927">
    <cfRule type="expression" dxfId="4" priority="8390">
      <formula>AND(NOT(HasFormula(#REF!)),#REF!&lt;&gt;"")</formula>
    </cfRule>
  </conditionalFormatting>
  <conditionalFormatting sqref="E2927">
    <cfRule type="expression" dxfId="4" priority="8391">
      <formula>AND(NOT(HasFormula(#REF!)),#REF!&lt;&gt;"")</formula>
    </cfRule>
  </conditionalFormatting>
  <conditionalFormatting sqref="H2927">
    <cfRule type="expression" dxfId="4" priority="8388">
      <formula>AND(NOT(HasFormula(#REF!)),#REF!&lt;&gt;"")</formula>
    </cfRule>
    <cfRule type="expression" dxfId="3" priority="8389">
      <formula>AND(NOT(HasFormula(XFD2927)),XFD2927&lt;&gt;"")</formula>
    </cfRule>
  </conditionalFormatting>
  <conditionalFormatting sqref="I2927:L2927">
    <cfRule type="expression" dxfId="4" priority="8392">
      <formula>AND(NOT(HasFormula(#REF!)),#REF!&lt;&gt;"")</formula>
    </cfRule>
    <cfRule type="expression" dxfId="3" priority="8393">
      <formula>AND(NOT(HasFormula(A2927)),A2927&lt;&gt;"")</formula>
    </cfRule>
  </conditionalFormatting>
  <conditionalFormatting sqref="D2931">
    <cfRule type="expression" dxfId="4" priority="8400">
      <formula>AND(NOT(HasFormula(#REF!)),#REF!&lt;&gt;"")</formula>
    </cfRule>
  </conditionalFormatting>
  <conditionalFormatting sqref="E2931">
    <cfRule type="expression" dxfId="4" priority="8401">
      <formula>AND(NOT(HasFormula(#REF!)),#REF!&lt;&gt;"")</formula>
    </cfRule>
  </conditionalFormatting>
  <conditionalFormatting sqref="H2931">
    <cfRule type="expression" dxfId="4" priority="8402">
      <formula>AND(NOT(HasFormula(#REF!)),#REF!&lt;&gt;"")</formula>
    </cfRule>
    <cfRule type="expression" dxfId="3" priority="8403">
      <formula>AND(NOT(HasFormula(XFD2931)),XFD2931&lt;&gt;"")</formula>
    </cfRule>
  </conditionalFormatting>
  <conditionalFormatting sqref="I2931:L2931">
    <cfRule type="expression" dxfId="4" priority="8416">
      <formula>AND(NOT(HasFormula(#REF!)),#REF!&lt;&gt;"")</formula>
    </cfRule>
    <cfRule type="expression" dxfId="3" priority="8417">
      <formula>AND(NOT(HasFormula(A2931)),A2931&lt;&gt;"")</formula>
    </cfRule>
  </conditionalFormatting>
  <conditionalFormatting sqref="D2933">
    <cfRule type="expression" dxfId="4" priority="8409">
      <formula>AND(NOT(HasFormula(XFD2938)),XFD2938&lt;&gt;"")</formula>
    </cfRule>
  </conditionalFormatting>
  <conditionalFormatting sqref="E2933">
    <cfRule type="expression" dxfId="4" priority="8411">
      <formula>AND(NOT(HasFormula(A2938)),A2938&lt;&gt;"")</formula>
    </cfRule>
  </conditionalFormatting>
  <conditionalFormatting sqref="I2933:L2933">
    <cfRule type="expression" dxfId="4" priority="8414">
      <formula>AND(NOT(HasFormula(E2938)),E2938&lt;&gt;"")</formula>
    </cfRule>
    <cfRule type="expression" dxfId="3" priority="8415">
      <formula>AND(NOT(HasFormula(A2933)),A2933&lt;&gt;"")</formula>
    </cfRule>
  </conditionalFormatting>
  <conditionalFormatting sqref="D2935">
    <cfRule type="expression" dxfId="4" priority="8422">
      <formula>AND(NOT(HasFormula(XFD2937)),XFD2937&lt;&gt;"")</formula>
    </cfRule>
  </conditionalFormatting>
  <conditionalFormatting sqref="E2935">
    <cfRule type="expression" dxfId="4" priority="8424">
      <formula>AND(NOT(HasFormula(A2937)),A2937&lt;&gt;"")</formula>
    </cfRule>
  </conditionalFormatting>
  <conditionalFormatting sqref="I2935:L2935">
    <cfRule type="expression" dxfId="4" priority="8426">
      <formula>AND(NOT(HasFormula(E2937)),E2937&lt;&gt;"")</formula>
    </cfRule>
    <cfRule type="expression" dxfId="3" priority="8427">
      <formula>AND(NOT(HasFormula(A2935)),A2935&lt;&gt;"")</formula>
    </cfRule>
  </conditionalFormatting>
  <conditionalFormatting sqref="D2936">
    <cfRule type="expression" dxfId="4" priority="8408">
      <formula>AND(NOT(HasFormula(XFD2932)),XFD2932&lt;&gt;"")</formula>
    </cfRule>
  </conditionalFormatting>
  <conditionalFormatting sqref="E2936">
    <cfRule type="expression" dxfId="4" priority="8410">
      <formula>AND(NOT(HasFormula(A2932)),A2932&lt;&gt;"")</formula>
    </cfRule>
  </conditionalFormatting>
  <conditionalFormatting sqref="I2936:L2936">
    <cfRule type="expression" dxfId="4" priority="8412">
      <formula>AND(NOT(HasFormula(E2932)),E2932&lt;&gt;"")</formula>
    </cfRule>
    <cfRule type="expression" dxfId="3" priority="8413">
      <formula>AND(NOT(HasFormula(A2936)),A2936&lt;&gt;"")</formula>
    </cfRule>
  </conditionalFormatting>
  <conditionalFormatting sqref="D2937">
    <cfRule type="expression" dxfId="4" priority="8423">
      <formula>AND(NOT(HasFormula(XFD2936)),XFD2936&lt;&gt;"")</formula>
    </cfRule>
  </conditionalFormatting>
  <conditionalFormatting sqref="E2937">
    <cfRule type="expression" dxfId="4" priority="8425">
      <formula>AND(NOT(HasFormula(A2936)),A2936&lt;&gt;"")</formula>
    </cfRule>
  </conditionalFormatting>
  <conditionalFormatting sqref="I2937:L2937">
    <cfRule type="expression" dxfId="4" priority="8428">
      <formula>AND(NOT(HasFormula(E2936)),E2936&lt;&gt;"")</formula>
    </cfRule>
    <cfRule type="expression" dxfId="3" priority="8429">
      <formula>AND(NOT(HasFormula(A2937)),A2937&lt;&gt;"")</formula>
    </cfRule>
  </conditionalFormatting>
  <conditionalFormatting sqref="C2996">
    <cfRule type="timePeriod" dxfId="7" priority="420" timePeriod="yesterday">
      <formula>FLOOR(C2996,1)=TODAY()-1</formula>
    </cfRule>
  </conditionalFormatting>
  <conditionalFormatting sqref="D2999">
    <cfRule type="expression" dxfId="4" priority="432">
      <formula>AND(NOT(HasFormula(XFD3001)),XFD3001&lt;&gt;"")</formula>
    </cfRule>
  </conditionalFormatting>
  <conditionalFormatting sqref="E2999">
    <cfRule type="expression" dxfId="4" priority="433">
      <formula>AND(NOT(HasFormula(A3001)),A3001&lt;&gt;"")</formula>
    </cfRule>
  </conditionalFormatting>
  <conditionalFormatting sqref="I2999:L2999">
    <cfRule type="expression" dxfId="4" priority="434">
      <formula>AND(NOT(HasFormula(E3001)),E3001&lt;&gt;"")</formula>
    </cfRule>
    <cfRule type="expression" dxfId="3" priority="435">
      <formula>AND(NOT(HasFormula(A2999)),A2999&lt;&gt;"")</formula>
    </cfRule>
  </conditionalFormatting>
  <conditionalFormatting sqref="D3023">
    <cfRule type="expression" dxfId="4" priority="8442">
      <formula>AND(NOT(HasFormula(XFD3025)),XFD3025&lt;&gt;"")</formula>
    </cfRule>
  </conditionalFormatting>
  <conditionalFormatting sqref="E3023">
    <cfRule type="expression" dxfId="4" priority="8443">
      <formula>AND(NOT(HasFormula(A3025)),A3025&lt;&gt;"")</formula>
    </cfRule>
  </conditionalFormatting>
  <conditionalFormatting sqref="I3023:L3023">
    <cfRule type="expression" dxfId="4" priority="8444">
      <formula>AND(NOT(HasFormula(E3025)),E3025&lt;&gt;"")</formula>
    </cfRule>
    <cfRule type="expression" dxfId="3" priority="8445">
      <formula>AND(NOT(HasFormula(A3023)),A3023&lt;&gt;"")</formula>
    </cfRule>
  </conditionalFormatting>
  <conditionalFormatting sqref="D3024">
    <cfRule type="expression" dxfId="4" priority="8456">
      <formula>AND(NOT(HasFormula(#REF!)),#REF!&lt;&gt;"")</formula>
    </cfRule>
  </conditionalFormatting>
  <conditionalFormatting sqref="E3024">
    <cfRule type="expression" dxfId="4" priority="8457">
      <formula>AND(NOT(HasFormula(#REF!)),#REF!&lt;&gt;"")</formula>
    </cfRule>
  </conditionalFormatting>
  <conditionalFormatting sqref="I3024:L3024">
    <cfRule type="expression" dxfId="4" priority="8462">
      <formula>AND(NOT(HasFormula(#REF!)),#REF!&lt;&gt;"")</formula>
    </cfRule>
    <cfRule type="expression" dxfId="3" priority="8463">
      <formula>AND(NOT(HasFormula(A3024)),A3024&lt;&gt;"")</formula>
    </cfRule>
  </conditionalFormatting>
  <conditionalFormatting sqref="D3028">
    <cfRule type="expression" dxfId="4" priority="8464">
      <formula>AND(NOT(HasFormula(#REF!)),#REF!&lt;&gt;"")</formula>
    </cfRule>
  </conditionalFormatting>
  <conditionalFormatting sqref="E3028">
    <cfRule type="expression" dxfId="4" priority="8465">
      <formula>AND(NOT(HasFormula(#REF!)),#REF!&lt;&gt;"")</formula>
    </cfRule>
  </conditionalFormatting>
  <conditionalFormatting sqref="I3028:L3028">
    <cfRule type="expression" dxfId="4" priority="8466">
      <formula>AND(NOT(HasFormula(#REF!)),#REF!&lt;&gt;"")</formula>
    </cfRule>
    <cfRule type="expression" dxfId="3" priority="8467">
      <formula>AND(NOT(HasFormula(A3028)),A3028&lt;&gt;"")</formula>
    </cfRule>
  </conditionalFormatting>
  <conditionalFormatting sqref="D3040">
    <cfRule type="expression" dxfId="4" priority="8446">
      <formula>AND(NOT(HasFormula(#REF!)),#REF!&lt;&gt;"")</formula>
    </cfRule>
  </conditionalFormatting>
  <conditionalFormatting sqref="E3040">
    <cfRule type="expression" dxfId="4" priority="8447">
      <formula>AND(NOT(HasFormula(#REF!)),#REF!&lt;&gt;"")</formula>
    </cfRule>
  </conditionalFormatting>
  <conditionalFormatting sqref="I3040:L3040">
    <cfRule type="expression" dxfId="4" priority="8448">
      <formula>AND(NOT(HasFormula(#REF!)),#REF!&lt;&gt;"")</formula>
    </cfRule>
    <cfRule type="expression" dxfId="3" priority="8449">
      <formula>AND(NOT(HasFormula(A3040)),A3040&lt;&gt;"")</formula>
    </cfRule>
  </conditionalFormatting>
  <conditionalFormatting sqref="D3045">
    <cfRule type="expression" dxfId="4" priority="330">
      <formula>AND(NOT(HasFormula(XFD3047)),XFD3047&lt;&gt;"")</formula>
    </cfRule>
  </conditionalFormatting>
  <conditionalFormatting sqref="E3045">
    <cfRule type="expression" dxfId="4" priority="331">
      <formula>AND(NOT(HasFormula(A3047)),A3047&lt;&gt;"")</formula>
    </cfRule>
  </conditionalFormatting>
  <conditionalFormatting sqref="I3045:L3045">
    <cfRule type="expression" dxfId="4" priority="332">
      <formula>AND(NOT(HasFormula(E3047)),E3047&lt;&gt;"")</formula>
    </cfRule>
    <cfRule type="expression" dxfId="3" priority="333">
      <formula>AND(NOT(HasFormula(A3045)),A3045&lt;&gt;"")</formula>
    </cfRule>
  </conditionalFormatting>
  <conditionalFormatting sqref="D3050">
    <cfRule type="expression" dxfId="4" priority="343">
      <formula>AND(NOT(HasFormula(XFD3052)),XFD3052&lt;&gt;"")</formula>
    </cfRule>
  </conditionalFormatting>
  <conditionalFormatting sqref="E3050">
    <cfRule type="expression" dxfId="4" priority="344">
      <formula>AND(NOT(HasFormula(A3052)),A3052&lt;&gt;"")</formula>
    </cfRule>
  </conditionalFormatting>
  <conditionalFormatting sqref="I3050:L3050">
    <cfRule type="expression" dxfId="4" priority="345">
      <formula>AND(NOT(HasFormula(E3052)),E3052&lt;&gt;"")</formula>
    </cfRule>
    <cfRule type="expression" dxfId="3" priority="346">
      <formula>AND(NOT(HasFormula(A3050)),A3050&lt;&gt;"")</formula>
    </cfRule>
  </conditionalFormatting>
  <conditionalFormatting sqref="D3054">
    <cfRule type="expression" dxfId="2" priority="8474">
      <formula>AND(NOT(_xlfn.ISFORMULA(D3054)),D3054&lt;&gt;"")</formula>
    </cfRule>
    <cfRule type="expression" dxfId="4" priority="8475">
      <formula>AND(NOT(HasFormula(#REF!)),#REF!&lt;&gt;"")</formula>
    </cfRule>
  </conditionalFormatting>
  <conditionalFormatting sqref="E3054">
    <cfRule type="expression" dxfId="4" priority="8476">
      <formula>AND(NOT(HasFormula(#REF!)),#REF!&lt;&gt;"")</formula>
    </cfRule>
  </conditionalFormatting>
  <conditionalFormatting sqref="I3054:L3054">
    <cfRule type="expression" dxfId="4" priority="8477">
      <formula>AND(NOT(HasFormula(#REF!)),#REF!&lt;&gt;"")</formula>
    </cfRule>
    <cfRule type="expression" dxfId="3" priority="8478">
      <formula>AND(NOT(HasFormula(A3054)),A3054&lt;&gt;"")</formula>
    </cfRule>
  </conditionalFormatting>
  <conditionalFormatting sqref="E3055">
    <cfRule type="expression" dxfId="4" priority="8469">
      <formula>AND(NOT(HasFormula(A3055)),A3055&lt;&gt;"")</formula>
    </cfRule>
  </conditionalFormatting>
  <conditionalFormatting sqref="I3055">
    <cfRule type="expression" dxfId="4" priority="8470">
      <formula>AND(NOT(HasFormula(E3056)),E3056&lt;&gt;"")</formula>
    </cfRule>
    <cfRule type="expression" dxfId="3" priority="8471">
      <formula>AND(NOT(HasFormula(#REF!)),#REF!&lt;&gt;"")</formula>
    </cfRule>
  </conditionalFormatting>
  <conditionalFormatting sqref="I3056">
    <cfRule type="expression" dxfId="4" priority="8472">
      <formula>AND(NOT(HasFormula(E3057)),E3057&lt;&gt;"")</formula>
    </cfRule>
    <cfRule type="expression" dxfId="3" priority="8473">
      <formula>AND(NOT(HasFormula(A3055)),A3055&lt;&gt;"")</formula>
    </cfRule>
  </conditionalFormatting>
  <conditionalFormatting sqref="D3088">
    <cfRule type="expression" dxfId="2" priority="8485">
      <formula>AND(NOT(_xlfn.ISFORMULA(D3088)),D3088&lt;&gt;"")</formula>
    </cfRule>
    <cfRule type="expression" dxfId="4" priority="8486">
      <formula>AND(NOT(HasFormula(XFD3092)),XFD3092&lt;&gt;"")</formula>
    </cfRule>
  </conditionalFormatting>
  <conditionalFormatting sqref="I3088:L3088">
    <cfRule type="expression" dxfId="4" priority="8487">
      <formula>AND(NOT(HasFormula(E3092)),E3092&lt;&gt;"")</formula>
    </cfRule>
    <cfRule type="expression" dxfId="3" priority="8488">
      <formula>AND(NOT(HasFormula(A3088)),A3088&lt;&gt;"")</formula>
    </cfRule>
  </conditionalFormatting>
  <conditionalFormatting sqref="M3089">
    <cfRule type="containsText" dxfId="1" priority="287" operator="between" text="送货车型9.6米">
      <formula>NOT(ISERROR(SEARCH("送货车型9.6米",M3089)))</formula>
    </cfRule>
  </conditionalFormatting>
  <conditionalFormatting sqref="D3100">
    <cfRule type="expression" dxfId="4" priority="8481">
      <formula>AND(NOT(HasFormula(XFD3102)),XFD3102&lt;&gt;"")</formula>
    </cfRule>
  </conditionalFormatting>
  <conditionalFormatting sqref="E3100">
    <cfRule type="expression" dxfId="4" priority="8482">
      <formula>AND(NOT(HasFormula(A3102)),A3102&lt;&gt;"")</formula>
    </cfRule>
  </conditionalFormatting>
  <conditionalFormatting sqref="I3100:L3100">
    <cfRule type="expression" dxfId="4" priority="8483">
      <formula>AND(NOT(HasFormula(E3102)),E3102&lt;&gt;"")</formula>
    </cfRule>
    <cfRule type="expression" dxfId="3" priority="8484">
      <formula>AND(NOT(HasFormula(A3100)),A3100&lt;&gt;"")</formula>
    </cfRule>
  </conditionalFormatting>
  <conditionalFormatting sqref="D3101">
    <cfRule type="expression" dxfId="4" priority="8527">
      <formula>AND(NOT(HasFormula(#REF!)),#REF!&lt;&gt;"")</formula>
    </cfRule>
  </conditionalFormatting>
  <conditionalFormatting sqref="E3101">
    <cfRule type="expression" dxfId="4" priority="8528">
      <formula>AND(NOT(HasFormula(#REF!)),#REF!&lt;&gt;"")</formula>
    </cfRule>
  </conditionalFormatting>
  <conditionalFormatting sqref="I3101:L3101">
    <cfRule type="expression" dxfId="4" priority="8533">
      <formula>AND(NOT(HasFormula(#REF!)),#REF!&lt;&gt;"")</formula>
    </cfRule>
    <cfRule type="expression" dxfId="3" priority="8534">
      <formula>AND(NOT(HasFormula(A3101)),A3101&lt;&gt;"")</formula>
    </cfRule>
  </conditionalFormatting>
  <conditionalFormatting sqref="D3102">
    <cfRule type="expression" dxfId="4" priority="8529">
      <formula>AND(NOT(HasFormula(#REF!)),#REF!&lt;&gt;"")</formula>
    </cfRule>
  </conditionalFormatting>
  <conditionalFormatting sqref="E3102">
    <cfRule type="expression" dxfId="4" priority="8530">
      <formula>AND(NOT(HasFormula(#REF!)),#REF!&lt;&gt;"")</formula>
    </cfRule>
  </conditionalFormatting>
  <conditionalFormatting sqref="I3102:L3102">
    <cfRule type="expression" dxfId="4" priority="8531">
      <formula>AND(NOT(HasFormula(#REF!)),#REF!&lt;&gt;"")</formula>
    </cfRule>
    <cfRule type="expression" dxfId="3" priority="8532">
      <formula>AND(NOT(HasFormula(A3102)),A3102&lt;&gt;"")</formula>
    </cfRule>
  </conditionalFormatting>
  <conditionalFormatting sqref="D3133">
    <cfRule type="expression" dxfId="4" priority="8523">
      <formula>AND(NOT(HasFormula(#REF!)),#REF!&lt;&gt;"")</formula>
    </cfRule>
  </conditionalFormatting>
  <conditionalFormatting sqref="E3133">
    <cfRule type="expression" dxfId="4" priority="8524">
      <formula>AND(NOT(HasFormula(#REF!)),#REF!&lt;&gt;"")</formula>
    </cfRule>
  </conditionalFormatting>
  <conditionalFormatting sqref="H3133">
    <cfRule type="expression" dxfId="4" priority="8547">
      <formula>AND(NOT(HasFormula(#REF!)),#REF!&lt;&gt;"")</formula>
    </cfRule>
    <cfRule type="expression" dxfId="3" priority="8548">
      <formula>AND(NOT(HasFormula(XFD3133)),XFD3133&lt;&gt;"")</formula>
    </cfRule>
  </conditionalFormatting>
  <conditionalFormatting sqref="I3133:L3133">
    <cfRule type="expression" dxfId="4" priority="8525">
      <formula>AND(NOT(HasFormula(#REF!)),#REF!&lt;&gt;"")</formula>
    </cfRule>
    <cfRule type="expression" dxfId="3" priority="8526">
      <formula>AND(NOT(HasFormula(A3133)),A3133&lt;&gt;"")</formula>
    </cfRule>
  </conditionalFormatting>
  <conditionalFormatting sqref="D3154">
    <cfRule type="expression" dxfId="4" priority="8543">
      <formula>AND(NOT(HasFormula(#REF!)),#REF!&lt;&gt;"")</formula>
    </cfRule>
  </conditionalFormatting>
  <conditionalFormatting sqref="E3154">
    <cfRule type="expression" dxfId="4" priority="8544">
      <formula>AND(NOT(HasFormula(#REF!)),#REF!&lt;&gt;"")</formula>
    </cfRule>
  </conditionalFormatting>
  <conditionalFormatting sqref="I3154:L3154">
    <cfRule type="expression" dxfId="4" priority="8545">
      <formula>AND(NOT(HasFormula(#REF!)),#REF!&lt;&gt;"")</formula>
    </cfRule>
    <cfRule type="expression" dxfId="3" priority="8546">
      <formula>AND(NOT(HasFormula(A3154)),A3154&lt;&gt;"")</formula>
    </cfRule>
  </conditionalFormatting>
  <conditionalFormatting sqref="D3205">
    <cfRule type="expression" dxfId="4" priority="255">
      <formula>AND(NOT(HasFormula(#REF!)),#REF!&lt;&gt;"")</formula>
    </cfRule>
  </conditionalFormatting>
  <conditionalFormatting sqref="E3205">
    <cfRule type="expression" dxfId="4" priority="256">
      <formula>AND(NOT(HasFormula(#REF!)),#REF!&lt;&gt;"")</formula>
    </cfRule>
  </conditionalFormatting>
  <conditionalFormatting sqref="I3205:L3205">
    <cfRule type="expression" dxfId="3" priority="258">
      <formula>AND(NOT(HasFormula(A3205)),A3205&lt;&gt;"")</formula>
    </cfRule>
    <cfRule type="expression" dxfId="4" priority="257">
      <formula>AND(NOT(HasFormula(#REF!)),#REF!&lt;&gt;"")</formula>
    </cfRule>
  </conditionalFormatting>
  <conditionalFormatting sqref="D3206">
    <cfRule type="expression" dxfId="4" priority="8555">
      <formula>AND(NOT(HasFormula(XFD3208)),XFD3208&lt;&gt;"")</formula>
    </cfRule>
  </conditionalFormatting>
  <conditionalFormatting sqref="E3206">
    <cfRule type="expression" dxfId="4" priority="8556">
      <formula>AND(NOT(HasFormula(A3208)),A3208&lt;&gt;"")</formula>
    </cfRule>
  </conditionalFormatting>
  <conditionalFormatting sqref="I3206:L3206">
    <cfRule type="expression" dxfId="4" priority="8557">
      <formula>AND(NOT(HasFormula(E3208)),E3208&lt;&gt;"")</formula>
    </cfRule>
    <cfRule type="expression" dxfId="3" priority="8558">
      <formula>AND(NOT(HasFormula(A3206)),A3206&lt;&gt;"")</formula>
    </cfRule>
  </conditionalFormatting>
  <conditionalFormatting sqref="D3207">
    <cfRule type="expression" dxfId="4" priority="8559">
      <formula>AND(NOT(HasFormula(XFD3210)),XFD3210&lt;&gt;"")</formula>
    </cfRule>
  </conditionalFormatting>
  <conditionalFormatting sqref="E3207">
    <cfRule type="expression" dxfId="4" priority="8560">
      <formula>AND(NOT(HasFormula(A3210)),A3210&lt;&gt;"")</formula>
    </cfRule>
  </conditionalFormatting>
  <conditionalFormatting sqref="I3207:L3207">
    <cfRule type="expression" dxfId="4" priority="8565">
      <formula>AND(NOT(HasFormula(E3210)),E3210&lt;&gt;"")</formula>
    </cfRule>
    <cfRule type="expression" dxfId="3" priority="8566">
      <formula>AND(NOT(HasFormula(A3207)),A3207&lt;&gt;"")</formula>
    </cfRule>
  </conditionalFormatting>
  <conditionalFormatting sqref="D3208">
    <cfRule type="expression" dxfId="4" priority="8561">
      <formula>AND(NOT(HasFormula(XFD3210)),XFD3210&lt;&gt;"")</formula>
    </cfRule>
  </conditionalFormatting>
  <conditionalFormatting sqref="E3208">
    <cfRule type="expression" dxfId="4" priority="8562">
      <formula>AND(NOT(HasFormula(A3210)),A3210&lt;&gt;"")</formula>
    </cfRule>
  </conditionalFormatting>
  <conditionalFormatting sqref="I3208:L3208">
    <cfRule type="expression" dxfId="4" priority="8563">
      <formula>AND(NOT(HasFormula(E3210)),E3210&lt;&gt;"")</formula>
    </cfRule>
    <cfRule type="expression" dxfId="3" priority="8564">
      <formula>AND(NOT(HasFormula(A3208)),A3208&lt;&gt;"")</formula>
    </cfRule>
  </conditionalFormatting>
  <conditionalFormatting sqref="D3209">
    <cfRule type="expression" dxfId="4" priority="8567">
      <formula>AND(NOT(HasFormula(XFD3212)),XFD3212&lt;&gt;"")</formula>
    </cfRule>
  </conditionalFormatting>
  <conditionalFormatting sqref="E3209">
    <cfRule type="expression" dxfId="4" priority="8568">
      <formula>AND(NOT(HasFormula(A3212)),A3212&lt;&gt;"")</formula>
    </cfRule>
  </conditionalFormatting>
  <conditionalFormatting sqref="I3209:L3209">
    <cfRule type="expression" dxfId="4" priority="8573">
      <formula>AND(NOT(HasFormula(E3212)),E3212&lt;&gt;"")</formula>
    </cfRule>
    <cfRule type="expression" dxfId="3" priority="8574">
      <formula>AND(NOT(HasFormula(A3209)),A3209&lt;&gt;"")</formula>
    </cfRule>
  </conditionalFormatting>
  <conditionalFormatting sqref="D3210">
    <cfRule type="expression" dxfId="4" priority="8569">
      <formula>AND(NOT(HasFormula(XFD3212)),XFD3212&lt;&gt;"")</formula>
    </cfRule>
  </conditionalFormatting>
  <conditionalFormatting sqref="E3210">
    <cfRule type="expression" dxfId="4" priority="8570">
      <formula>AND(NOT(HasFormula(A3212)),A3212&lt;&gt;"")</formula>
    </cfRule>
  </conditionalFormatting>
  <conditionalFormatting sqref="I3210:L3210">
    <cfRule type="expression" dxfId="4" priority="8571">
      <formula>AND(NOT(HasFormula(E3212)),E3212&lt;&gt;"")</formula>
    </cfRule>
    <cfRule type="expression" dxfId="3" priority="8572">
      <formula>AND(NOT(HasFormula(A3210)),A3210&lt;&gt;"")</formula>
    </cfRule>
  </conditionalFormatting>
  <conditionalFormatting sqref="D3211">
    <cfRule type="expression" dxfId="4" priority="8575">
      <formula>AND(NOT(HasFormula(XFD3214)),XFD3214&lt;&gt;"")</formula>
    </cfRule>
  </conditionalFormatting>
  <conditionalFormatting sqref="E3211">
    <cfRule type="expression" dxfId="4" priority="8576">
      <formula>AND(NOT(HasFormula(A3214)),A3214&lt;&gt;"")</formula>
    </cfRule>
  </conditionalFormatting>
  <conditionalFormatting sqref="I3211:L3211">
    <cfRule type="expression" dxfId="4" priority="8581">
      <formula>AND(NOT(HasFormula(E3214)),E3214&lt;&gt;"")</formula>
    </cfRule>
    <cfRule type="expression" dxfId="3" priority="8582">
      <formula>AND(NOT(HasFormula(A3211)),A3211&lt;&gt;"")</formula>
    </cfRule>
  </conditionalFormatting>
  <conditionalFormatting sqref="D3256">
    <cfRule type="expression" dxfId="4" priority="8551">
      <formula>AND(NOT(HasFormula(#REF!)),#REF!&lt;&gt;"")</formula>
    </cfRule>
  </conditionalFormatting>
  <conditionalFormatting sqref="E3256">
    <cfRule type="expression" dxfId="4" priority="8552">
      <formula>AND(NOT(HasFormula(#REF!)),#REF!&lt;&gt;"")</formula>
    </cfRule>
  </conditionalFormatting>
  <conditionalFormatting sqref="I3256:L3256">
    <cfRule type="expression" dxfId="4" priority="8553">
      <formula>AND(NOT(HasFormula(#REF!)),#REF!&lt;&gt;"")</formula>
    </cfRule>
    <cfRule type="expression" dxfId="3" priority="8554">
      <formula>AND(NOT(HasFormula(A3256)),A3256&lt;&gt;"")</formula>
    </cfRule>
  </conditionalFormatting>
  <conditionalFormatting sqref="D3318">
    <cfRule type="expression" dxfId="4" priority="8601">
      <formula>AND(NOT(HasFormula(#REF!)),#REF!&lt;&gt;"")</formula>
    </cfRule>
  </conditionalFormatting>
  <conditionalFormatting sqref="E3318">
    <cfRule type="expression" dxfId="4" priority="8602">
      <formula>AND(NOT(HasFormula(#REF!)),#REF!&lt;&gt;"")</formula>
    </cfRule>
  </conditionalFormatting>
  <conditionalFormatting sqref="I3318:L3318">
    <cfRule type="expression" dxfId="4" priority="8603">
      <formula>AND(NOT(HasFormula(#REF!)),#REF!&lt;&gt;"")</formula>
    </cfRule>
    <cfRule type="expression" dxfId="3" priority="8604">
      <formula>AND(NOT(HasFormula(A3318)),A3318&lt;&gt;"")</formula>
    </cfRule>
  </conditionalFormatting>
  <conditionalFormatting sqref="D3319">
    <cfRule type="expression" dxfId="4" priority="8597">
      <formula>AND(NOT(HasFormula(#REF!)),#REF!&lt;&gt;"")</formula>
    </cfRule>
  </conditionalFormatting>
  <conditionalFormatting sqref="E3319">
    <cfRule type="expression" dxfId="4" priority="8598">
      <formula>AND(NOT(HasFormula(#REF!)),#REF!&lt;&gt;"")</formula>
    </cfRule>
  </conditionalFormatting>
  <conditionalFormatting sqref="I3319:L3319">
    <cfRule type="expression" dxfId="4" priority="8599">
      <formula>AND(NOT(HasFormula(#REF!)),#REF!&lt;&gt;"")</formula>
    </cfRule>
    <cfRule type="expression" dxfId="3" priority="8600">
      <formula>AND(NOT(HasFormula(A3319)),A3319&lt;&gt;"")</formula>
    </cfRule>
  </conditionalFormatting>
  <conditionalFormatting sqref="D3329">
    <cfRule type="expression" dxfId="4" priority="8609">
      <formula>AND(NOT(HasFormula(#REF!)),#REF!&lt;&gt;"")</formula>
    </cfRule>
  </conditionalFormatting>
  <conditionalFormatting sqref="E3329">
    <cfRule type="expression" dxfId="4" priority="8610">
      <formula>AND(NOT(HasFormula(#REF!)),#REF!&lt;&gt;"")</formula>
    </cfRule>
  </conditionalFormatting>
  <conditionalFormatting sqref="I3329:L3329">
    <cfRule type="expression" dxfId="4" priority="8611">
      <formula>AND(NOT(HasFormula(#REF!)),#REF!&lt;&gt;"")</formula>
    </cfRule>
    <cfRule type="expression" dxfId="3" priority="8612">
      <formula>AND(NOT(HasFormula(A3329)),A3329&lt;&gt;"")</formula>
    </cfRule>
  </conditionalFormatting>
  <conditionalFormatting sqref="D3338">
    <cfRule type="expression" dxfId="4" priority="8613">
      <formula>AND(NOT(HasFormula(#REF!)),#REF!&lt;&gt;"")</formula>
    </cfRule>
  </conditionalFormatting>
  <conditionalFormatting sqref="E3338">
    <cfRule type="expression" dxfId="4" priority="8614">
      <formula>AND(NOT(HasFormula(#REF!)),#REF!&lt;&gt;"")</formula>
    </cfRule>
  </conditionalFormatting>
  <conditionalFormatting sqref="I3338:L3338">
    <cfRule type="expression" dxfId="4" priority="8615">
      <formula>AND(NOT(HasFormula(#REF!)),#REF!&lt;&gt;"")</formula>
    </cfRule>
    <cfRule type="expression" dxfId="3" priority="8616">
      <formula>AND(NOT(HasFormula(A3338)),A3338&lt;&gt;"")</formula>
    </cfRule>
  </conditionalFormatting>
  <conditionalFormatting sqref="D3346">
    <cfRule type="expression" dxfId="4" priority="8621">
      <formula>AND(NOT(HasFormula(XFD3348)),XFD3348&lt;&gt;"")</formula>
    </cfRule>
  </conditionalFormatting>
  <conditionalFormatting sqref="E3346">
    <cfRule type="expression" dxfId="4" priority="8622">
      <formula>AND(NOT(HasFormula(A3348)),A3348&lt;&gt;"")</formula>
    </cfRule>
  </conditionalFormatting>
  <conditionalFormatting sqref="C3347">
    <cfRule type="timePeriod" dxfId="7" priority="222" timePeriod="yesterday">
      <formula>FLOOR(C3347,1)=TODAY()-1</formula>
    </cfRule>
  </conditionalFormatting>
  <conditionalFormatting sqref="D3347:E3347">
    <cfRule type="expression" dxfId="3" priority="224">
      <formula>AND(NOT(HasFormula(XEZ3347)),XEZ3347&lt;&gt;"")</formula>
    </cfRule>
  </conditionalFormatting>
  <conditionalFormatting sqref="D3347">
    <cfRule type="expression" dxfId="4" priority="223">
      <formula>AND(NOT(HasFormula(XFD3348)),XFD3348&lt;&gt;"")</formula>
    </cfRule>
    <cfRule type="expression" dxfId="2" priority="221">
      <formula>AND(NOT(_xlfn.ISFORMULA(D3347)),D3347&lt;&gt;"")</formula>
    </cfRule>
  </conditionalFormatting>
  <conditionalFormatting sqref="E3347">
    <cfRule type="expression" dxfId="4" priority="225">
      <formula>AND(NOT(HasFormula(A3348)),A3348&lt;&gt;"")</formula>
    </cfRule>
  </conditionalFormatting>
  <conditionalFormatting sqref="D3375">
    <cfRule type="expression" dxfId="4" priority="8655">
      <formula>AND(NOT(HasFormula(#REF!)),#REF!&lt;&gt;"")</formula>
    </cfRule>
  </conditionalFormatting>
  <conditionalFormatting sqref="E3375">
    <cfRule type="expression" dxfId="4" priority="8656">
      <formula>AND(NOT(HasFormula(#REF!)),#REF!&lt;&gt;"")</formula>
    </cfRule>
  </conditionalFormatting>
  <conditionalFormatting sqref="I3375:L3375">
    <cfRule type="expression" dxfId="4" priority="8657">
      <formula>AND(NOT(HasFormula(#REF!)),#REF!&lt;&gt;"")</formula>
    </cfRule>
    <cfRule type="expression" dxfId="3" priority="8658">
      <formula>AND(NOT(HasFormula(A3375)),A3375&lt;&gt;"")</formula>
    </cfRule>
  </conditionalFormatting>
  <conditionalFormatting sqref="D3474">
    <cfRule type="expression" dxfId="4" priority="8751">
      <formula>AND(NOT(HasFormula(#REF!)),#REF!&lt;&gt;"")</formula>
    </cfRule>
  </conditionalFormatting>
  <conditionalFormatting sqref="E3474">
    <cfRule type="expression" dxfId="4" priority="8752">
      <formula>AND(NOT(HasFormula(#REF!)),#REF!&lt;&gt;"")</formula>
    </cfRule>
  </conditionalFormatting>
  <conditionalFormatting sqref="H3474">
    <cfRule type="expression" dxfId="4" priority="8749">
      <formula>AND(NOT(HasFormula(#REF!)),#REF!&lt;&gt;"")</formula>
    </cfRule>
    <cfRule type="expression" dxfId="3" priority="8750">
      <formula>AND(NOT(HasFormula(XFD3474)),XFD3474&lt;&gt;"")</formula>
    </cfRule>
  </conditionalFormatting>
  <conditionalFormatting sqref="I3474:L3474">
    <cfRule type="expression" dxfId="4" priority="8753">
      <formula>AND(NOT(HasFormula(#REF!)),#REF!&lt;&gt;"")</formula>
    </cfRule>
    <cfRule type="expression" dxfId="3" priority="8754">
      <formula>AND(NOT(HasFormula(A3474)),A3474&lt;&gt;"")</formula>
    </cfRule>
  </conditionalFormatting>
  <conditionalFormatting sqref="D3475">
    <cfRule type="expression" dxfId="4" priority="8761">
      <formula>AND(NOT(HasFormula(#REF!)),#REF!&lt;&gt;"")</formula>
    </cfRule>
  </conditionalFormatting>
  <conditionalFormatting sqref="E3475">
    <cfRule type="expression" dxfId="4" priority="8762">
      <formula>AND(NOT(HasFormula(#REF!)),#REF!&lt;&gt;"")</formula>
    </cfRule>
  </conditionalFormatting>
  <conditionalFormatting sqref="H3475">
    <cfRule type="expression" dxfId="4" priority="8759">
      <formula>AND(NOT(HasFormula(#REF!)),#REF!&lt;&gt;"")</formula>
    </cfRule>
    <cfRule type="expression" dxfId="3" priority="8760">
      <formula>AND(NOT(HasFormula(XFD3475)),XFD3475&lt;&gt;"")</formula>
    </cfRule>
  </conditionalFormatting>
  <conditionalFormatting sqref="I3475:L3475">
    <cfRule type="expression" dxfId="4" priority="8763">
      <formula>AND(NOT(HasFormula(#REF!)),#REF!&lt;&gt;"")</formula>
    </cfRule>
    <cfRule type="expression" dxfId="3" priority="8764">
      <formula>AND(NOT(HasFormula(A3475)),A3475&lt;&gt;"")</formula>
    </cfRule>
  </conditionalFormatting>
  <conditionalFormatting sqref="D3484">
    <cfRule type="expression" dxfId="4" priority="8727">
      <formula>AND(NOT(HasFormula(XFD3485)),XFD3485&lt;&gt;"")</formula>
    </cfRule>
  </conditionalFormatting>
  <conditionalFormatting sqref="E3484">
    <cfRule type="expression" dxfId="4" priority="8728">
      <formula>AND(NOT(HasFormula(A3485)),A3485&lt;&gt;"")</formula>
    </cfRule>
  </conditionalFormatting>
  <conditionalFormatting sqref="I3484:L3484">
    <cfRule type="expression" dxfId="4" priority="8729">
      <formula>AND(NOT(HasFormula(E3485)),E3485&lt;&gt;"")</formula>
    </cfRule>
    <cfRule type="expression" dxfId="3" priority="8730">
      <formula>AND(NOT(HasFormula(A3484)),A3484&lt;&gt;"")</formula>
    </cfRule>
  </conditionalFormatting>
  <conditionalFormatting sqref="D3485">
    <cfRule type="expression" dxfId="4" priority="8743">
      <formula>AND(NOT(HasFormula(XFD3486)),XFD3486&lt;&gt;"")</formula>
    </cfRule>
  </conditionalFormatting>
  <conditionalFormatting sqref="E3485">
    <cfRule type="expression" dxfId="4" priority="8744">
      <formula>AND(NOT(HasFormula(A3486)),A3486&lt;&gt;"")</formula>
    </cfRule>
  </conditionalFormatting>
  <conditionalFormatting sqref="I3485:L3485">
    <cfRule type="expression" dxfId="4" priority="8747">
      <formula>AND(NOT(HasFormula(E3486)),E3486&lt;&gt;"")</formula>
    </cfRule>
    <cfRule type="expression" dxfId="3" priority="8748">
      <formula>AND(NOT(HasFormula(A3485)),A3485&lt;&gt;"")</formula>
    </cfRule>
  </conditionalFormatting>
  <conditionalFormatting sqref="D3488">
    <cfRule type="expression" dxfId="4" priority="8775">
      <formula>AND(NOT(HasFormula(#REF!)),#REF!&lt;&gt;"")</formula>
    </cfRule>
  </conditionalFormatting>
  <conditionalFormatting sqref="E3488">
    <cfRule type="expression" dxfId="4" priority="8776">
      <formula>AND(NOT(HasFormula(#REF!)),#REF!&lt;&gt;"")</formula>
    </cfRule>
  </conditionalFormatting>
  <conditionalFormatting sqref="H3488">
    <cfRule type="expression" dxfId="4" priority="210">
      <formula>AND(NOT(HasFormula(#REF!)),#REF!&lt;&gt;"")</formula>
    </cfRule>
    <cfRule type="expression" dxfId="3" priority="211">
      <formula>AND(NOT(HasFormula(XFD3488)),XFD3488&lt;&gt;"")</formula>
    </cfRule>
  </conditionalFormatting>
  <conditionalFormatting sqref="I3488:L3488">
    <cfRule type="expression" dxfId="4" priority="8777">
      <formula>AND(NOT(HasFormula(#REF!)),#REF!&lt;&gt;"")</formula>
    </cfRule>
    <cfRule type="expression" dxfId="3" priority="8778">
      <formula>AND(NOT(HasFormula(A3488)),A3488&lt;&gt;"")</formula>
    </cfRule>
  </conditionalFormatting>
  <conditionalFormatting sqref="D3509">
    <cfRule type="expression" dxfId="4" priority="8771">
      <formula>AND(NOT(HasFormula(#REF!)),#REF!&lt;&gt;"")</formula>
    </cfRule>
  </conditionalFormatting>
  <conditionalFormatting sqref="E3509">
    <cfRule type="expression" dxfId="4" priority="8772">
      <formula>AND(NOT(HasFormula(#REF!)),#REF!&lt;&gt;"")</formula>
    </cfRule>
  </conditionalFormatting>
  <conditionalFormatting sqref="I3509:L3509">
    <cfRule type="expression" dxfId="4" priority="8773">
      <formula>AND(NOT(HasFormula(#REF!)),#REF!&lt;&gt;"")</formula>
    </cfRule>
    <cfRule type="expression" dxfId="3" priority="8774">
      <formula>AND(NOT(HasFormula(A3509)),A3509&lt;&gt;"")</formula>
    </cfRule>
  </conditionalFormatting>
  <conditionalFormatting sqref="H3569">
    <cfRule type="expression" dxfId="4" priority="8793">
      <formula>AND(NOT(HasFormula(D3572)),D3572&lt;&gt;"")</formula>
    </cfRule>
    <cfRule type="expression" dxfId="3" priority="8794">
      <formula>AND(NOT(HasFormula(XFD3569)),XFD3569&lt;&gt;"")</formula>
    </cfRule>
  </conditionalFormatting>
  <conditionalFormatting sqref="D3571">
    <cfRule type="expression" dxfId="4" priority="8787">
      <formula>AND(NOT(HasFormula(XFD3573)),XFD3573&lt;&gt;"")</formula>
    </cfRule>
  </conditionalFormatting>
  <conditionalFormatting sqref="E3571">
    <cfRule type="expression" dxfId="4" priority="8788">
      <formula>AND(NOT(HasFormula(A3573)),A3573&lt;&gt;"")</formula>
    </cfRule>
  </conditionalFormatting>
  <conditionalFormatting sqref="I3571:L3571">
    <cfRule type="expression" dxfId="4" priority="8789">
      <formula>AND(NOT(HasFormula(E3573)),E3573&lt;&gt;"")</formula>
    </cfRule>
    <cfRule type="expression" dxfId="3" priority="8790">
      <formula>AND(NOT(HasFormula(A3571)),A3571&lt;&gt;"")</formula>
    </cfRule>
  </conditionalFormatting>
  <conditionalFormatting sqref="D3581">
    <cfRule type="expression" dxfId="4" priority="8799">
      <formula>AND(NOT(HasFormula(#REF!)),#REF!&lt;&gt;"")</formula>
    </cfRule>
  </conditionalFormatting>
  <conditionalFormatting sqref="E3581">
    <cfRule type="expression" dxfId="4" priority="8800">
      <formula>AND(NOT(HasFormula(#REF!)),#REF!&lt;&gt;"")</formula>
    </cfRule>
  </conditionalFormatting>
  <conditionalFormatting sqref="H3581">
    <cfRule type="expression" dxfId="4" priority="8809">
      <formula>AND(NOT(HasFormula(#REF!)),#REF!&lt;&gt;"")</formula>
    </cfRule>
    <cfRule type="expression" dxfId="3" priority="8810">
      <formula>AND(NOT(HasFormula(XFD3581)),XFD3581&lt;&gt;"")</formula>
    </cfRule>
  </conditionalFormatting>
  <conditionalFormatting sqref="I3581:L3581">
    <cfRule type="expression" dxfId="4" priority="8801">
      <formula>AND(NOT(HasFormula(#REF!)),#REF!&lt;&gt;"")</formula>
    </cfRule>
    <cfRule type="expression" dxfId="3" priority="8802">
      <formula>AND(NOT(HasFormula(A3581)),A3581&lt;&gt;"")</formula>
    </cfRule>
  </conditionalFormatting>
  <conditionalFormatting sqref="D3586">
    <cfRule type="expression" dxfId="4" priority="8805">
      <formula>AND(NOT(HasFormula(#REF!)),#REF!&lt;&gt;"")</formula>
    </cfRule>
  </conditionalFormatting>
  <conditionalFormatting sqref="E3586">
    <cfRule type="expression" dxfId="4" priority="8806">
      <formula>AND(NOT(HasFormula(#REF!)),#REF!&lt;&gt;"")</formula>
    </cfRule>
  </conditionalFormatting>
  <conditionalFormatting sqref="H3586">
    <cfRule type="expression" dxfId="4" priority="8803">
      <formula>AND(NOT(HasFormula(#REF!)),#REF!&lt;&gt;"")</formula>
    </cfRule>
    <cfRule type="expression" dxfId="3" priority="8804">
      <formula>AND(NOT(HasFormula(XFD3586)),XFD3586&lt;&gt;"")</formula>
    </cfRule>
  </conditionalFormatting>
  <conditionalFormatting sqref="I3586:L3586">
    <cfRule type="expression" dxfId="4" priority="8807">
      <formula>AND(NOT(HasFormula(#REF!)),#REF!&lt;&gt;"")</formula>
    </cfRule>
    <cfRule type="expression" dxfId="3" priority="8808">
      <formula>AND(NOT(HasFormula(A3586)),A3586&lt;&gt;"")</formula>
    </cfRule>
  </conditionalFormatting>
  <conditionalFormatting sqref="D3593">
    <cfRule type="expression" dxfId="4" priority="8849">
      <formula>AND(NOT(HasFormula(#REF!)),#REF!&lt;&gt;"")</formula>
    </cfRule>
  </conditionalFormatting>
  <conditionalFormatting sqref="E3593">
    <cfRule type="expression" dxfId="4" priority="8850">
      <formula>AND(NOT(HasFormula(#REF!)),#REF!&lt;&gt;"")</formula>
    </cfRule>
  </conditionalFormatting>
  <conditionalFormatting sqref="I3593:L3593">
    <cfRule type="expression" dxfId="4" priority="8851">
      <formula>AND(NOT(HasFormula(#REF!)),#REF!&lt;&gt;"")</formula>
    </cfRule>
    <cfRule type="expression" dxfId="3" priority="8852">
      <formula>AND(NOT(HasFormula(A3593)),A3593&lt;&gt;"")</formula>
    </cfRule>
  </conditionalFormatting>
  <conditionalFormatting sqref="D3606">
    <cfRule type="expression" dxfId="4" priority="8816">
      <formula>AND(NOT(HasFormula(XFD3605)),XFD3605&lt;&gt;"")</formula>
    </cfRule>
  </conditionalFormatting>
  <conditionalFormatting sqref="E3606">
    <cfRule type="expression" dxfId="4" priority="8818">
      <formula>AND(NOT(HasFormula(A3605)),A3605&lt;&gt;"")</formula>
    </cfRule>
  </conditionalFormatting>
  <conditionalFormatting sqref="I3606:L3606">
    <cfRule type="expression" dxfId="4" priority="8821">
      <formula>AND(NOT(HasFormula(E3605)),E3605&lt;&gt;"")</formula>
    </cfRule>
    <cfRule type="expression" dxfId="3" priority="8822">
      <formula>AND(NOT(HasFormula(A3606)),A3606&lt;&gt;"")</formula>
    </cfRule>
  </conditionalFormatting>
  <conditionalFormatting sqref="D3607">
    <cfRule type="expression" dxfId="4" priority="8825">
      <formula>AND(NOT(HasFormula(XFD3609)),XFD3609&lt;&gt;"")</formula>
    </cfRule>
  </conditionalFormatting>
  <conditionalFormatting sqref="E3607">
    <cfRule type="expression" dxfId="4" priority="8826">
      <formula>AND(NOT(HasFormula(A3609)),A3609&lt;&gt;"")</formula>
    </cfRule>
  </conditionalFormatting>
  <conditionalFormatting sqref="I3607:L3607">
    <cfRule type="expression" dxfId="4" priority="8827">
      <formula>AND(NOT(HasFormula(E3609)),E3609&lt;&gt;"")</formula>
    </cfRule>
    <cfRule type="expression" dxfId="3" priority="8828">
      <formula>AND(NOT(HasFormula(A3607)),A3607&lt;&gt;"")</formula>
    </cfRule>
  </conditionalFormatting>
  <conditionalFormatting sqref="D3608">
    <cfRule type="expression" dxfId="4" priority="8829">
      <formula>AND(NOT(HasFormula(XFD3611)),XFD3611&lt;&gt;"")</formula>
    </cfRule>
  </conditionalFormatting>
  <conditionalFormatting sqref="E3608">
    <cfRule type="expression" dxfId="4" priority="8830">
      <formula>AND(NOT(HasFormula(A3611)),A3611&lt;&gt;"")</formula>
    </cfRule>
  </conditionalFormatting>
  <conditionalFormatting sqref="I3608:L3608">
    <cfRule type="expression" dxfId="4" priority="8839">
      <formula>AND(NOT(HasFormula(E3611)),E3611&lt;&gt;"")</formula>
    </cfRule>
    <cfRule type="expression" dxfId="3" priority="8840">
      <formula>AND(NOT(HasFormula(A3608)),A3608&lt;&gt;"")</formula>
    </cfRule>
  </conditionalFormatting>
  <conditionalFormatting sqref="D3672">
    <cfRule type="expression" dxfId="4" priority="8867">
      <formula>AND(NOT(HasFormula(XFD3675)),XFD3675&lt;&gt;"")</formula>
    </cfRule>
  </conditionalFormatting>
  <conditionalFormatting sqref="E3672">
    <cfRule type="expression" dxfId="4" priority="8868">
      <formula>AND(NOT(HasFormula(A3675)),A3675&lt;&gt;"")</formula>
    </cfRule>
  </conditionalFormatting>
  <conditionalFormatting sqref="I3672:L3672">
    <cfRule type="expression" dxfId="4" priority="8869">
      <formula>AND(NOT(HasFormula(E3675)),E3675&lt;&gt;"")</formula>
    </cfRule>
    <cfRule type="expression" dxfId="3" priority="8870">
      <formula>AND(NOT(HasFormula(A3672)),A3672&lt;&gt;"")</formula>
    </cfRule>
  </conditionalFormatting>
  <conditionalFormatting sqref="D3761">
    <cfRule type="expression" dxfId="4" priority="8915">
      <formula>AND(NOT(HasFormula(#REF!)),#REF!&lt;&gt;"")</formula>
    </cfRule>
  </conditionalFormatting>
  <conditionalFormatting sqref="E3761">
    <cfRule type="expression" dxfId="4" priority="8916">
      <formula>AND(NOT(HasFormula(#REF!)),#REF!&lt;&gt;"")</formula>
    </cfRule>
  </conditionalFormatting>
  <conditionalFormatting sqref="I3761:L3761">
    <cfRule type="expression" dxfId="4" priority="8917">
      <formula>AND(NOT(HasFormula(#REF!)),#REF!&lt;&gt;"")</formula>
    </cfRule>
    <cfRule type="expression" dxfId="3" priority="8918">
      <formula>AND(NOT(HasFormula(A3761)),A3761&lt;&gt;"")</formula>
    </cfRule>
  </conditionalFormatting>
  <conditionalFormatting sqref="D3763">
    <cfRule type="expression" dxfId="4" priority="8891">
      <formula>AND(NOT(HasFormula(#REF!)),#REF!&lt;&gt;"")</formula>
    </cfRule>
  </conditionalFormatting>
  <conditionalFormatting sqref="E3763">
    <cfRule type="expression" dxfId="4" priority="8892">
      <formula>AND(NOT(HasFormula(#REF!)),#REF!&lt;&gt;"")</formula>
    </cfRule>
  </conditionalFormatting>
  <conditionalFormatting sqref="I3763:L3763">
    <cfRule type="expression" dxfId="4" priority="8893">
      <formula>AND(NOT(HasFormula(#REF!)),#REF!&lt;&gt;"")</formula>
    </cfRule>
    <cfRule type="expression" dxfId="3" priority="8894">
      <formula>AND(NOT(HasFormula(A3763)),A3763&lt;&gt;"")</formula>
    </cfRule>
  </conditionalFormatting>
  <conditionalFormatting sqref="D3766">
    <cfRule type="expression" dxfId="4" priority="8900">
      <formula>AND(NOT(HasFormula(XFD3762)),XFD3762&lt;&gt;"")</formula>
    </cfRule>
  </conditionalFormatting>
  <conditionalFormatting sqref="E3766">
    <cfRule type="expression" dxfId="4" priority="8902">
      <formula>AND(NOT(HasFormula(A3762)),A3762&lt;&gt;"")</formula>
    </cfRule>
  </conditionalFormatting>
  <conditionalFormatting sqref="I3766:L3766">
    <cfRule type="expression" dxfId="4" priority="8905">
      <formula>AND(NOT(HasFormula(E3762)),E3762&lt;&gt;"")</formula>
    </cfRule>
    <cfRule type="expression" dxfId="3" priority="8906">
      <formula>AND(NOT(HasFormula(A3766)),A3766&lt;&gt;"")</formula>
    </cfRule>
  </conditionalFormatting>
  <conditionalFormatting sqref="D3767">
    <cfRule type="expression" dxfId="4" priority="8907">
      <formula>AND(NOT(HasFormula(XFD3768)),XFD3768&lt;&gt;"")</formula>
    </cfRule>
  </conditionalFormatting>
  <conditionalFormatting sqref="E3767">
    <cfRule type="expression" dxfId="4" priority="8908">
      <formula>AND(NOT(HasFormula(A3768)),A3768&lt;&gt;"")</formula>
    </cfRule>
  </conditionalFormatting>
  <conditionalFormatting sqref="I3767:L3767">
    <cfRule type="expression" dxfId="4" priority="8911">
      <formula>AND(NOT(HasFormula(E3768)),E3768&lt;&gt;"")</formula>
    </cfRule>
    <cfRule type="expression" dxfId="3" priority="8912">
      <formula>AND(NOT(HasFormula(A3767)),A3767&lt;&gt;"")</formula>
    </cfRule>
  </conditionalFormatting>
  <conditionalFormatting sqref="D3776">
    <cfRule type="expression" dxfId="4" priority="8921">
      <formula>AND(NOT(HasFormula(#REF!)),#REF!&lt;&gt;"")</formula>
    </cfRule>
  </conditionalFormatting>
  <conditionalFormatting sqref="E3776">
    <cfRule type="expression" dxfId="4" priority="8922">
      <formula>AND(NOT(HasFormula(#REF!)),#REF!&lt;&gt;"")</formula>
    </cfRule>
  </conditionalFormatting>
  <conditionalFormatting sqref="I3776:L3776">
    <cfRule type="expression" dxfId="4" priority="8923">
      <formula>AND(NOT(HasFormula(#REF!)),#REF!&lt;&gt;"")</formula>
    </cfRule>
    <cfRule type="expression" dxfId="3" priority="8924">
      <formula>AND(NOT(HasFormula(A3776)),A3776&lt;&gt;"")</formula>
    </cfRule>
  </conditionalFormatting>
  <conditionalFormatting sqref="H3876">
    <cfRule type="expression" dxfId="4" priority="8943">
      <formula>AND(NOT(HasFormula(#REF!)),#REF!&lt;&gt;"")</formula>
    </cfRule>
    <cfRule type="expression" dxfId="3" priority="8944">
      <formula>AND(NOT(HasFormula(XFD3876)),XFD3876&lt;&gt;"")</formula>
    </cfRule>
  </conditionalFormatting>
  <conditionalFormatting sqref="D3888">
    <cfRule type="expression" dxfId="4" priority="8927">
      <formula>AND(NOT(HasFormula(#REF!)),#REF!&lt;&gt;"")</formula>
    </cfRule>
  </conditionalFormatting>
  <conditionalFormatting sqref="E3888">
    <cfRule type="expression" dxfId="4" priority="8928">
      <formula>AND(NOT(HasFormula(#REF!)),#REF!&lt;&gt;"")</formula>
    </cfRule>
  </conditionalFormatting>
  <conditionalFormatting sqref="I3888:L3888">
    <cfRule type="expression" dxfId="4" priority="8929">
      <formula>AND(NOT(HasFormula(#REF!)),#REF!&lt;&gt;"")</formula>
    </cfRule>
    <cfRule type="expression" dxfId="3" priority="8930">
      <formula>AND(NOT(HasFormula(A3888)),A3888&lt;&gt;"")</formula>
    </cfRule>
  </conditionalFormatting>
  <conditionalFormatting sqref="D3895">
    <cfRule type="expression" dxfId="4" priority="8955">
      <formula>AND(NOT(HasFormula(#REF!)),#REF!&lt;&gt;"")</formula>
    </cfRule>
  </conditionalFormatting>
  <conditionalFormatting sqref="E3895">
    <cfRule type="expression" dxfId="4" priority="8956">
      <formula>AND(NOT(HasFormula(#REF!)),#REF!&lt;&gt;"")</formula>
    </cfRule>
  </conditionalFormatting>
  <conditionalFormatting sqref="I3895:L3895">
    <cfRule type="expression" dxfId="4" priority="8957">
      <formula>AND(NOT(HasFormula(#REF!)),#REF!&lt;&gt;"")</formula>
    </cfRule>
    <cfRule type="expression" dxfId="3" priority="8958">
      <formula>AND(NOT(HasFormula(A3895)),A3895&lt;&gt;"")</formula>
    </cfRule>
  </conditionalFormatting>
  <conditionalFormatting sqref="D3896">
    <cfRule type="expression" dxfId="4" priority="8933">
      <formula>AND(NOT(HasFormula(XFD3898)),XFD3898&lt;&gt;"")</formula>
    </cfRule>
  </conditionalFormatting>
  <conditionalFormatting sqref="E3896">
    <cfRule type="expression" dxfId="4" priority="8934">
      <formula>AND(NOT(HasFormula(A3898)),A3898&lt;&gt;"")</formula>
    </cfRule>
  </conditionalFormatting>
  <conditionalFormatting sqref="I3896:L3896">
    <cfRule type="expression" dxfId="4" priority="8935">
      <formula>AND(NOT(HasFormula(E3898)),E3898&lt;&gt;"")</formula>
    </cfRule>
    <cfRule type="expression" dxfId="3" priority="8936">
      <formula>AND(NOT(HasFormula(A3896)),A3896&lt;&gt;"")</formula>
    </cfRule>
  </conditionalFormatting>
  <conditionalFormatting sqref="D3968">
    <cfRule type="expression" dxfId="4" priority="8965">
      <formula>AND(NOT(HasFormula(#REF!)),#REF!&lt;&gt;"")</formula>
    </cfRule>
  </conditionalFormatting>
  <conditionalFormatting sqref="E3968">
    <cfRule type="expression" dxfId="4" priority="8966">
      <formula>AND(NOT(HasFormula(#REF!)),#REF!&lt;&gt;"")</formula>
    </cfRule>
  </conditionalFormatting>
  <conditionalFormatting sqref="I3968:L3968">
    <cfRule type="expression" dxfId="4" priority="8967">
      <formula>AND(NOT(HasFormula(#REF!)),#REF!&lt;&gt;"")</formula>
    </cfRule>
    <cfRule type="expression" dxfId="3" priority="8968">
      <formula>AND(NOT(HasFormula(A3968)),A3968&lt;&gt;"")</formula>
    </cfRule>
  </conditionalFormatting>
  <conditionalFormatting sqref="D4066">
    <cfRule type="expression" dxfId="4" priority="8975">
      <formula>AND(NOT(HasFormula(XFD4068)),XFD4068&lt;&gt;"")</formula>
    </cfRule>
  </conditionalFormatting>
  <conditionalFormatting sqref="E4066">
    <cfRule type="expression" dxfId="4" priority="8976">
      <formula>AND(NOT(HasFormula(A4068)),A4068&lt;&gt;"")</formula>
    </cfRule>
  </conditionalFormatting>
  <conditionalFormatting sqref="H4066">
    <cfRule type="expression" dxfId="4" priority="8973">
      <formula>AND(NOT(HasFormula(D4068)),D4068&lt;&gt;"")</formula>
    </cfRule>
    <cfRule type="expression" dxfId="3" priority="8974">
      <formula>AND(NOT(HasFormula(XFD4066)),XFD4066&lt;&gt;"")</formula>
    </cfRule>
  </conditionalFormatting>
  <conditionalFormatting sqref="I4066:L4066">
    <cfRule type="expression" dxfId="4" priority="8977">
      <formula>AND(NOT(HasFormula(E4068)),E4068&lt;&gt;"")</formula>
    </cfRule>
    <cfRule type="expression" dxfId="3" priority="8978">
      <formula>AND(NOT(HasFormula(A4066)),A4066&lt;&gt;"")</formula>
    </cfRule>
  </conditionalFormatting>
  <conditionalFormatting sqref="D4161">
    <cfRule type="expression" dxfId="4" priority="8987">
      <formula>AND(NOT(HasFormula(#REF!)),#REF!&lt;&gt;"")</formula>
    </cfRule>
  </conditionalFormatting>
  <conditionalFormatting sqref="E4161">
    <cfRule type="expression" dxfId="4" priority="8988">
      <formula>AND(NOT(HasFormula(#REF!)),#REF!&lt;&gt;"")</formula>
    </cfRule>
  </conditionalFormatting>
  <conditionalFormatting sqref="H4161">
    <cfRule type="expression" dxfId="4" priority="8985">
      <formula>AND(NOT(HasFormula(#REF!)),#REF!&lt;&gt;"")</formula>
    </cfRule>
    <cfRule type="expression" dxfId="3" priority="8986">
      <formula>AND(NOT(HasFormula(XFD4161)),XFD4161&lt;&gt;"")</formula>
    </cfRule>
  </conditionalFormatting>
  <conditionalFormatting sqref="I4161:L4161">
    <cfRule type="expression" dxfId="4" priority="8989">
      <formula>AND(NOT(HasFormula(#REF!)),#REF!&lt;&gt;"")</formula>
    </cfRule>
    <cfRule type="expression" dxfId="3" priority="8990">
      <formula>AND(NOT(HasFormula(A4161)),A4161&lt;&gt;"")</formula>
    </cfRule>
  </conditionalFormatting>
  <conditionalFormatting sqref="D4400">
    <cfRule type="expression" dxfId="4" priority="8993">
      <formula>AND(NOT(HasFormula(#REF!)),#REF!&lt;&gt;"")</formula>
    </cfRule>
  </conditionalFormatting>
  <conditionalFormatting sqref="E4400">
    <cfRule type="expression" dxfId="4" priority="8994">
      <formula>AND(NOT(HasFormula(#REF!)),#REF!&lt;&gt;"")</formula>
    </cfRule>
  </conditionalFormatting>
  <conditionalFormatting sqref="H4400">
    <cfRule type="expression" dxfId="4" priority="8991">
      <formula>AND(NOT(HasFormula(#REF!)),#REF!&lt;&gt;"")</formula>
    </cfRule>
    <cfRule type="expression" dxfId="3" priority="8992">
      <formula>AND(NOT(HasFormula(XFD4400)),XFD4400&lt;&gt;"")</formula>
    </cfRule>
  </conditionalFormatting>
  <conditionalFormatting sqref="I4400:L4400">
    <cfRule type="expression" dxfId="4" priority="8995">
      <formula>AND(NOT(HasFormula(#REF!)),#REF!&lt;&gt;"")</formula>
    </cfRule>
    <cfRule type="expression" dxfId="3" priority="8996">
      <formula>AND(NOT(HasFormula(A4400)),A4400&lt;&gt;"")</formula>
    </cfRule>
  </conditionalFormatting>
  <conditionalFormatting sqref="D4401">
    <cfRule type="expression" dxfId="4" priority="9093">
      <formula>AND(NOT(HasFormula(#REF!)),#REF!&lt;&gt;"")</formula>
    </cfRule>
  </conditionalFormatting>
  <conditionalFormatting sqref="E4401">
    <cfRule type="expression" dxfId="4" priority="9094">
      <formula>AND(NOT(HasFormula(#REF!)),#REF!&lt;&gt;"")</formula>
    </cfRule>
  </conditionalFormatting>
  <conditionalFormatting sqref="H4401">
    <cfRule type="expression" dxfId="3" priority="95">
      <formula>AND(NOT(HasFormula(XFD4401)),XFD4401&lt;&gt;"")</formula>
    </cfRule>
    <cfRule type="expression" dxfId="4" priority="94">
      <formula>AND(NOT(HasFormula(#REF!)),#REF!&lt;&gt;"")</formula>
    </cfRule>
  </conditionalFormatting>
  <conditionalFormatting sqref="I4401:L4401">
    <cfRule type="expression" dxfId="4" priority="9095">
      <formula>AND(NOT(HasFormula(#REF!)),#REF!&lt;&gt;"")</formula>
    </cfRule>
    <cfRule type="expression" dxfId="3" priority="9096">
      <formula>AND(NOT(HasFormula(A4401)),A4401&lt;&gt;"")</formula>
    </cfRule>
  </conditionalFormatting>
  <conditionalFormatting sqref="D4403">
    <cfRule type="expression" dxfId="4" priority="9087">
      <formula>AND(NOT(HasFormula(#REF!)),#REF!&lt;&gt;"")</formula>
    </cfRule>
  </conditionalFormatting>
  <conditionalFormatting sqref="E4403">
    <cfRule type="expression" dxfId="4" priority="9088">
      <formula>AND(NOT(HasFormula(#REF!)),#REF!&lt;&gt;"")</formula>
    </cfRule>
  </conditionalFormatting>
  <conditionalFormatting sqref="I4403:L4403">
    <cfRule type="expression" dxfId="4" priority="9089">
      <formula>AND(NOT(HasFormula(#REF!)),#REF!&lt;&gt;"")</formula>
    </cfRule>
    <cfRule type="expression" dxfId="3" priority="9090">
      <formula>AND(NOT(HasFormula(A4403)),A4403&lt;&gt;"")</formula>
    </cfRule>
  </conditionalFormatting>
  <conditionalFormatting sqref="H4529">
    <cfRule type="expression" dxfId="3" priority="91">
      <formula>AND(NOT(HasFormula(XFD4529)),XFD4529&lt;&gt;"")</formula>
    </cfRule>
    <cfRule type="expression" dxfId="4" priority="90">
      <formula>AND(NOT(HasFormula(#REF!)),#REF!&lt;&gt;"")</formula>
    </cfRule>
  </conditionalFormatting>
  <conditionalFormatting sqref="D4635">
    <cfRule type="expression" dxfId="2" priority="79">
      <formula>AND(NOT(_xlfn.ISFORMULA(D4635)),D4635&lt;&gt;"")</formula>
    </cfRule>
    <cfRule type="expression" dxfId="4" priority="80">
      <formula>AND(NOT(HasFormula(#REF!)),#REF!&lt;&gt;"")</formula>
    </cfRule>
  </conditionalFormatting>
  <conditionalFormatting sqref="D4635:E4635">
    <cfRule type="expression" dxfId="3" priority="81">
      <formula>AND(NOT(HasFormula(XEZ4635)),XEZ4635&lt;&gt;"")</formula>
    </cfRule>
  </conditionalFormatting>
  <conditionalFormatting sqref="E4635">
    <cfRule type="expression" dxfId="4" priority="84">
      <formula>AND(NOT(HasFormula(#REF!)),#REF!&lt;&gt;"")</formula>
    </cfRule>
  </conditionalFormatting>
  <conditionalFormatting sqref="F4635">
    <cfRule type="containsText" dxfId="6" priority="82" operator="between" text="12m">
      <formula>NOT(ISERROR(SEARCH("12m",F4635)))</formula>
    </cfRule>
    <cfRule type="containsText" dxfId="5" priority="83" operator="between" text="HRB500E">
      <formula>NOT(ISERROR(SEARCH("HRB500E",F4635)))</formula>
    </cfRule>
  </conditionalFormatting>
  <conditionalFormatting sqref="I4635:L4635">
    <cfRule type="expression" dxfId="4" priority="86">
      <formula>AND(NOT(HasFormula(#REF!)),#REF!&lt;&gt;"")</formula>
    </cfRule>
    <cfRule type="expression" dxfId="3" priority="87">
      <formula>AND(NOT(HasFormula(A4635)),A4635&lt;&gt;"")</formula>
    </cfRule>
  </conditionalFormatting>
  <conditionalFormatting sqref="L4635:O4635">
    <cfRule type="containsText" dxfId="1" priority="85" operator="between" text="送货车型9.6米">
      <formula>NOT(ISERROR(SEARCH("送货车型9.6米",L4635)))</formula>
    </cfRule>
  </conditionalFormatting>
  <conditionalFormatting sqref="D4649">
    <cfRule type="expression" dxfId="4" priority="9124">
      <formula>AND(NOT(HasFormula(#REF!)),#REF!&lt;&gt;"")</formula>
    </cfRule>
  </conditionalFormatting>
  <conditionalFormatting sqref="E4649">
    <cfRule type="expression" dxfId="4" priority="9125">
      <formula>AND(NOT(HasFormula(#REF!)),#REF!&lt;&gt;"")</formula>
    </cfRule>
  </conditionalFormatting>
  <conditionalFormatting sqref="I4649:L4649">
    <cfRule type="expression" dxfId="4" priority="9126">
      <formula>AND(NOT(HasFormula(#REF!)),#REF!&lt;&gt;"")</formula>
    </cfRule>
    <cfRule type="expression" dxfId="3" priority="9127">
      <formula>AND(NOT(HasFormula(A4649)),A4649&lt;&gt;"")</formula>
    </cfRule>
  </conditionalFormatting>
  <conditionalFormatting sqref="H4658">
    <cfRule type="expression" dxfId="4" priority="9150">
      <formula>AND(NOT(HasFormula(D4660)),D4660&lt;&gt;"")</formula>
    </cfRule>
    <cfRule type="expression" dxfId="3" priority="9151">
      <formula>AND(NOT(HasFormula(XFD4658)),XFD4658&lt;&gt;"")</formula>
    </cfRule>
  </conditionalFormatting>
  <conditionalFormatting sqref="H4659">
    <cfRule type="expression" dxfId="3" priority="43">
      <formula>AND(NOT(HasFormula(XFD4659)),XFD4659&lt;&gt;"")</formula>
    </cfRule>
    <cfRule type="expression" dxfId="4" priority="42">
      <formula>AND(NOT(HasFormula(D4660)),D4660&lt;&gt;"")</formula>
    </cfRule>
  </conditionalFormatting>
  <conditionalFormatting sqref="D4662">
    <cfRule type="expression" dxfId="4" priority="9130">
      <formula>AND(NOT(HasFormula(#REF!)),#REF!&lt;&gt;"")</formula>
    </cfRule>
  </conditionalFormatting>
  <conditionalFormatting sqref="E4662">
    <cfRule type="expression" dxfId="4" priority="9131">
      <formula>AND(NOT(HasFormula(#REF!)),#REF!&lt;&gt;"")</formula>
    </cfRule>
  </conditionalFormatting>
  <conditionalFormatting sqref="H4662">
    <cfRule type="expression" dxfId="4" priority="9128">
      <formula>AND(NOT(HasFormula(#REF!)),#REF!&lt;&gt;"")</formula>
    </cfRule>
    <cfRule type="expression" dxfId="3" priority="9129">
      <formula>AND(NOT(HasFormula(XFD4662)),XFD4662&lt;&gt;"")</formula>
    </cfRule>
  </conditionalFormatting>
  <conditionalFormatting sqref="I4662:L4662">
    <cfRule type="expression" dxfId="4" priority="9132">
      <formula>AND(NOT(HasFormula(#REF!)),#REF!&lt;&gt;"")</formula>
    </cfRule>
    <cfRule type="expression" dxfId="3" priority="9133">
      <formula>AND(NOT(HasFormula(A4662)),A4662&lt;&gt;"")</formula>
    </cfRule>
  </conditionalFormatting>
  <conditionalFormatting sqref="D4691">
    <cfRule type="expression" dxfId="4" priority="9146">
      <formula>AND(NOT(HasFormula(#REF!)),#REF!&lt;&gt;"")</formula>
    </cfRule>
  </conditionalFormatting>
  <conditionalFormatting sqref="E4691">
    <cfRule type="expression" dxfId="4" priority="9147">
      <formula>AND(NOT(HasFormula(#REF!)),#REF!&lt;&gt;"")</formula>
    </cfRule>
  </conditionalFormatting>
  <conditionalFormatting sqref="H4691">
    <cfRule type="expression" dxfId="4" priority="9144">
      <formula>AND(NOT(HasFormula(#REF!)),#REF!&lt;&gt;"")</formula>
    </cfRule>
    <cfRule type="expression" dxfId="3" priority="9145">
      <formula>AND(NOT(HasFormula(XFD4691)),XFD4691&lt;&gt;"")</formula>
    </cfRule>
  </conditionalFormatting>
  <conditionalFormatting sqref="I4691:L4691">
    <cfRule type="expression" dxfId="4" priority="9148">
      <formula>AND(NOT(HasFormula(#REF!)),#REF!&lt;&gt;"")</formula>
    </cfRule>
    <cfRule type="expression" dxfId="3" priority="9149">
      <formula>AND(NOT(HasFormula(A4691)),A4691&lt;&gt;"")</formula>
    </cfRule>
  </conditionalFormatting>
  <conditionalFormatting sqref="K4744">
    <cfRule type="expression" dxfId="4" priority="9142">
      <formula>AND(NOT(HasFormula(G4745)),G4745&lt;&gt;"")</formula>
    </cfRule>
    <cfRule type="expression" dxfId="3" priority="9143">
      <formula>AND(NOT(HasFormula(C4748)),C4748&lt;&gt;"")</formula>
    </cfRule>
  </conditionalFormatting>
  <conditionalFormatting sqref="K4748">
    <cfRule type="expression" dxfId="4" priority="9140">
      <formula>AND(NOT(HasFormula(G4749)),G4749&lt;&gt;"")</formula>
    </cfRule>
    <cfRule type="expression" dxfId="3" priority="9141">
      <formula>AND(NOT(HasFormula(#REF!)),#REF!&lt;&gt;"")</formula>
    </cfRule>
  </conditionalFormatting>
  <conditionalFormatting sqref="C4785">
    <cfRule type="timePeriod" dxfId="7" priority="41" timePeriod="yesterday">
      <formula>FLOOR(C4785,1)=TODAY()-1</formula>
    </cfRule>
  </conditionalFormatting>
  <conditionalFormatting sqref="D4848">
    <cfRule type="expression" dxfId="4" priority="9158">
      <formula>AND(NOT(HasFormula(#REF!)),#REF!&lt;&gt;"")</formula>
    </cfRule>
  </conditionalFormatting>
  <conditionalFormatting sqref="E4848">
    <cfRule type="expression" dxfId="4" priority="9159">
      <formula>AND(NOT(HasFormula(#REF!)),#REF!&lt;&gt;"")</formula>
    </cfRule>
  </conditionalFormatting>
  <conditionalFormatting sqref="I4848:L4848">
    <cfRule type="expression" dxfId="4" priority="9160">
      <formula>AND(NOT(HasFormula(#REF!)),#REF!&lt;&gt;"")</formula>
    </cfRule>
    <cfRule type="expression" dxfId="3" priority="9161">
      <formula>AND(NOT(HasFormula(A4848)),A4848&lt;&gt;"")</formula>
    </cfRule>
  </conditionalFormatting>
  <conditionalFormatting sqref="C4867">
    <cfRule type="timePeriod" dxfId="7" priority="40" timePeriod="yesterday">
      <formula>FLOOR(C4867,1)=TODAY()-1</formula>
    </cfRule>
  </conditionalFormatting>
  <conditionalFormatting sqref="K4867">
    <cfRule type="expression" dxfId="4" priority="9164">
      <formula>AND(NOT(HasFormula(G4868)),G4868&lt;&gt;"")</formula>
    </cfRule>
    <cfRule type="expression" dxfId="3" priority="9165">
      <formula>AND(NOT(HasFormula(C4872)),C4872&lt;&gt;"")</formula>
    </cfRule>
  </conditionalFormatting>
  <conditionalFormatting sqref="K4872">
    <cfRule type="expression" dxfId="4" priority="9162">
      <formula>AND(NOT(HasFormula(G4873)),G4873&lt;&gt;"")</formula>
    </cfRule>
    <cfRule type="expression" dxfId="3" priority="9163">
      <formula>AND(NOT(HasFormula(#REF!)),#REF!&lt;&gt;"")</formula>
    </cfRule>
  </conditionalFormatting>
  <conditionalFormatting sqref="D4877">
    <cfRule type="expression" dxfId="4" priority="9168">
      <formula>AND(NOT(HasFormula(#REF!)),#REF!&lt;&gt;"")</formula>
    </cfRule>
  </conditionalFormatting>
  <conditionalFormatting sqref="E4877">
    <cfRule type="expression" dxfId="4" priority="9169">
      <formula>AND(NOT(HasFormula(#REF!)),#REF!&lt;&gt;"")</formula>
    </cfRule>
  </conditionalFormatting>
  <conditionalFormatting sqref="I4877:L4877">
    <cfRule type="expression" dxfId="4" priority="9170">
      <formula>AND(NOT(HasFormula(#REF!)),#REF!&lt;&gt;"")</formula>
    </cfRule>
    <cfRule type="expression" dxfId="3" priority="9171">
      <formula>AND(NOT(HasFormula(A4877)),A4877&lt;&gt;"")</formula>
    </cfRule>
  </conditionalFormatting>
  <conditionalFormatting sqref="C4878">
    <cfRule type="timePeriod" dxfId="7" priority="28" timePeriod="yesterday">
      <formula>FLOOR(C4878,1)=TODAY()-1</formula>
    </cfRule>
  </conditionalFormatting>
  <conditionalFormatting sqref="H4884">
    <cfRule type="expression" dxfId="4" priority="9172">
      <formula>AND(NOT(HasFormula(D4887)),D4887&lt;&gt;"")</formula>
    </cfRule>
    <cfRule type="expression" dxfId="3" priority="9173">
      <formula>AND(NOT(HasFormula(XFD4884)),XFD4884&lt;&gt;"")</formula>
    </cfRule>
  </conditionalFormatting>
  <conditionalFormatting sqref="K4907">
    <cfRule type="expression" dxfId="4" priority="38">
      <formula>AND(NOT(HasFormula(G4908)),G4908&lt;&gt;"")</formula>
    </cfRule>
    <cfRule type="expression" dxfId="3" priority="39">
      <formula>AND(NOT(HasFormula(C4912)),C4912&lt;&gt;"")</formula>
    </cfRule>
  </conditionalFormatting>
  <conditionalFormatting sqref="D4992">
    <cfRule type="expression" dxfId="4" priority="9206">
      <formula>AND(NOT(HasFormula(#REF!)),#REF!&lt;&gt;"")</formula>
    </cfRule>
  </conditionalFormatting>
  <conditionalFormatting sqref="E4992">
    <cfRule type="expression" dxfId="4" priority="9207">
      <formula>AND(NOT(HasFormula(#REF!)),#REF!&lt;&gt;"")</formula>
    </cfRule>
  </conditionalFormatting>
  <conditionalFormatting sqref="H4992">
    <cfRule type="expression" dxfId="4" priority="9204">
      <formula>AND(NOT(HasFormula(#REF!)),#REF!&lt;&gt;"")</formula>
    </cfRule>
    <cfRule type="expression" dxfId="3" priority="9205">
      <formula>AND(NOT(HasFormula(XFD4992)),XFD4992&lt;&gt;"")</formula>
    </cfRule>
  </conditionalFormatting>
  <conditionalFormatting sqref="I4992:L4992">
    <cfRule type="expression" dxfId="4" priority="9208">
      <formula>AND(NOT(HasFormula(#REF!)),#REF!&lt;&gt;"")</formula>
    </cfRule>
    <cfRule type="expression" dxfId="3" priority="9209">
      <formula>AND(NOT(HasFormula(A4992)),A4992&lt;&gt;"")</formula>
    </cfRule>
  </conditionalFormatting>
  <conditionalFormatting sqref="H4994">
    <cfRule type="expression" dxfId="4" priority="9248">
      <formula>AND(NOT(HasFormula(#REF!)),#REF!&lt;&gt;"")</formula>
    </cfRule>
    <cfRule type="expression" dxfId="3" priority="9249">
      <formula>AND(NOT(HasFormula(XFD4994)),XFD4994&lt;&gt;"")</formula>
    </cfRule>
  </conditionalFormatting>
  <conditionalFormatting sqref="D4997">
    <cfRule type="expression" dxfId="4" priority="9218">
      <formula>AND(NOT(HasFormula(#REF!)),#REF!&lt;&gt;"")</formula>
    </cfRule>
  </conditionalFormatting>
  <conditionalFormatting sqref="E4997">
    <cfRule type="expression" dxfId="4" priority="9219">
      <formula>AND(NOT(HasFormula(#REF!)),#REF!&lt;&gt;"")</formula>
    </cfRule>
  </conditionalFormatting>
  <conditionalFormatting sqref="H4997">
    <cfRule type="expression" dxfId="4" priority="9216">
      <formula>AND(NOT(HasFormula(#REF!)),#REF!&lt;&gt;"")</formula>
    </cfRule>
    <cfRule type="expression" dxfId="3" priority="9217">
      <formula>AND(NOT(HasFormula(XFD4997)),XFD4997&lt;&gt;"")</formula>
    </cfRule>
  </conditionalFormatting>
  <conditionalFormatting sqref="I4997:L4997">
    <cfRule type="expression" dxfId="4" priority="9220">
      <formula>AND(NOT(HasFormula(#REF!)),#REF!&lt;&gt;"")</formula>
    </cfRule>
    <cfRule type="expression" dxfId="3" priority="9221">
      <formula>AND(NOT(HasFormula(A4997)),A4997&lt;&gt;"")</formula>
    </cfRule>
  </conditionalFormatting>
  <conditionalFormatting sqref="D5077">
    <cfRule type="expression" dxfId="4" priority="9230">
      <formula>AND(NOT(HasFormula(XFD5079)),XFD5079&lt;&gt;"")</formula>
    </cfRule>
  </conditionalFormatting>
  <conditionalFormatting sqref="E5077">
    <cfRule type="expression" dxfId="4" priority="9231">
      <formula>AND(NOT(HasFormula(A5079)),A5079&lt;&gt;"")</formula>
    </cfRule>
  </conditionalFormatting>
  <conditionalFormatting sqref="I5077:L5077">
    <cfRule type="expression" dxfId="4" priority="9232">
      <formula>AND(NOT(HasFormula(E5079)),E5079&lt;&gt;"")</formula>
    </cfRule>
    <cfRule type="expression" dxfId="3" priority="9233">
      <formula>AND(NOT(HasFormula(A5077)),A5077&lt;&gt;"")</formula>
    </cfRule>
  </conditionalFormatting>
  <conditionalFormatting sqref="D5081">
    <cfRule type="expression" dxfId="4" priority="9236">
      <formula>AND(NOT(HasFormula(#REF!)),#REF!&lt;&gt;"")</formula>
    </cfRule>
  </conditionalFormatting>
  <conditionalFormatting sqref="E5081">
    <cfRule type="expression" dxfId="4" priority="9237">
      <formula>AND(NOT(HasFormula(#REF!)),#REF!&lt;&gt;"")</formula>
    </cfRule>
  </conditionalFormatting>
  <conditionalFormatting sqref="I5081:L5081">
    <cfRule type="expression" dxfId="4" priority="9238">
      <formula>AND(NOT(HasFormula(#REF!)),#REF!&lt;&gt;"")</formula>
    </cfRule>
    <cfRule type="expression" dxfId="3" priority="9239">
      <formula>AND(NOT(HasFormula(A5081)),A5081&lt;&gt;"")</formula>
    </cfRule>
  </conditionalFormatting>
  <conditionalFormatting sqref="D5172">
    <cfRule type="expression" dxfId="4" priority="9274">
      <formula>AND(NOT(HasFormula(#REF!)),#REF!&lt;&gt;"")</formula>
    </cfRule>
  </conditionalFormatting>
  <conditionalFormatting sqref="E5172">
    <cfRule type="expression" dxfId="4" priority="9275">
      <formula>AND(NOT(HasFormula(#REF!)),#REF!&lt;&gt;"")</formula>
    </cfRule>
  </conditionalFormatting>
  <conditionalFormatting sqref="H5172">
    <cfRule type="expression" dxfId="4" priority="9272">
      <formula>AND(NOT(HasFormula(#REF!)),#REF!&lt;&gt;"")</formula>
    </cfRule>
    <cfRule type="expression" dxfId="3" priority="9273">
      <formula>AND(NOT(HasFormula(XFD5172)),XFD5172&lt;&gt;"")</formula>
    </cfRule>
  </conditionalFormatting>
  <conditionalFormatting sqref="I5172:L5172">
    <cfRule type="expression" dxfId="4" priority="9276">
      <formula>AND(NOT(HasFormula(#REF!)),#REF!&lt;&gt;"")</formula>
    </cfRule>
    <cfRule type="expression" dxfId="3" priority="9277">
      <formula>AND(NOT(HasFormula(A5172)),A5172&lt;&gt;"")</formula>
    </cfRule>
  </conditionalFormatting>
  <conditionalFormatting sqref="D5423">
    <cfRule type="expression" dxfId="4" priority="9286">
      <formula>AND(NOT(HasFormula(#REF!)),#REF!&lt;&gt;"")</formula>
    </cfRule>
  </conditionalFormatting>
  <conditionalFormatting sqref="E5423">
    <cfRule type="expression" dxfId="4" priority="9287">
      <formula>AND(NOT(HasFormula(#REF!)),#REF!&lt;&gt;"")</formula>
    </cfRule>
  </conditionalFormatting>
  <conditionalFormatting sqref="H5423">
    <cfRule type="expression" dxfId="4" priority="9284">
      <formula>AND(NOT(HasFormula(#REF!)),#REF!&lt;&gt;"")</formula>
    </cfRule>
    <cfRule type="expression" dxfId="3" priority="9285">
      <formula>AND(NOT(HasFormula(XFD5423)),XFD5423&lt;&gt;"")</formula>
    </cfRule>
  </conditionalFormatting>
  <conditionalFormatting sqref="I5423:L5423">
    <cfRule type="expression" dxfId="4" priority="9288">
      <formula>AND(NOT(HasFormula(#REF!)),#REF!&lt;&gt;"")</formula>
    </cfRule>
    <cfRule type="expression" dxfId="3" priority="9289">
      <formula>AND(NOT(HasFormula(A5423)),A5423&lt;&gt;"")</formula>
    </cfRule>
  </conditionalFormatting>
  <conditionalFormatting sqref="D5424">
    <cfRule type="expression" dxfId="4" priority="9290">
      <formula>AND(NOT(HasFormula(XFD5426)),XFD5426&lt;&gt;"")</formula>
    </cfRule>
  </conditionalFormatting>
  <conditionalFormatting sqref="E5424">
    <cfRule type="expression" dxfId="4" priority="9291">
      <formula>AND(NOT(HasFormula(A5426)),A5426&lt;&gt;"")</formula>
    </cfRule>
  </conditionalFormatting>
  <conditionalFormatting sqref="H5424">
    <cfRule type="expression" dxfId="4" priority="9292">
      <formula>AND(NOT(HasFormula(D5426)),D5426&lt;&gt;"")</formula>
    </cfRule>
    <cfRule type="expression" dxfId="3" priority="9293">
      <formula>AND(NOT(HasFormula(XFD5424)),XFD5424&lt;&gt;"")</formula>
    </cfRule>
  </conditionalFormatting>
  <conditionalFormatting sqref="I5424:L5424">
    <cfRule type="expression" dxfId="4" priority="9300">
      <formula>AND(NOT(HasFormula(E5426)),E5426&lt;&gt;"")</formula>
    </cfRule>
    <cfRule type="expression" dxfId="3" priority="9301">
      <formula>AND(NOT(HasFormula(A5424)),A5424&lt;&gt;"")</formula>
    </cfRule>
  </conditionalFormatting>
  <conditionalFormatting sqref="D5425">
    <cfRule type="expression" dxfId="4" priority="9296">
      <formula>AND(NOT(HasFormula(XFD5427)),XFD5427&lt;&gt;"")</formula>
    </cfRule>
  </conditionalFormatting>
  <conditionalFormatting sqref="E5425">
    <cfRule type="expression" dxfId="4" priority="9297">
      <formula>AND(NOT(HasFormula(A5427)),A5427&lt;&gt;"")</formula>
    </cfRule>
  </conditionalFormatting>
  <conditionalFormatting sqref="H5425">
    <cfRule type="expression" dxfId="4" priority="9294">
      <formula>AND(NOT(HasFormula(D5427)),D5427&lt;&gt;"")</formula>
    </cfRule>
    <cfRule type="expression" dxfId="3" priority="9295">
      <formula>AND(NOT(HasFormula(XFD5425)),XFD5425&lt;&gt;"")</formula>
    </cfRule>
  </conditionalFormatting>
  <conditionalFormatting sqref="I5425:L5425">
    <cfRule type="expression" dxfId="4" priority="9298">
      <formula>AND(NOT(HasFormula(E5427)),E5427&lt;&gt;"")</formula>
    </cfRule>
    <cfRule type="expression" dxfId="3" priority="9299">
      <formula>AND(NOT(HasFormula(A5425)),A5425&lt;&gt;"")</formula>
    </cfRule>
  </conditionalFormatting>
  <conditionalFormatting sqref="C1589:C1625">
    <cfRule type="timePeriod" dxfId="7" priority="934" timePeriod="yesterday">
      <formula>FLOOR(C1589,1)=TODAY()-1</formula>
    </cfRule>
  </conditionalFormatting>
  <conditionalFormatting sqref="C1962:C1966">
    <cfRule type="timePeriod" dxfId="7" priority="720" timePeriod="yesterday">
      <formula>FLOOR(C1962,1)=TODAY()-1</formula>
    </cfRule>
  </conditionalFormatting>
  <conditionalFormatting sqref="C2043:C2046">
    <cfRule type="timePeriod" dxfId="7" priority="707" timePeriod="yesterday">
      <formula>FLOOR(C2043,1)=TODAY()-1</formula>
    </cfRule>
  </conditionalFormatting>
  <conditionalFormatting sqref="C2053:C2057">
    <cfRule type="timePeriod" dxfId="7" priority="706" timePeriod="yesterday">
      <formula>FLOOR(C2053,1)=TODAY()-1</formula>
    </cfRule>
  </conditionalFormatting>
  <conditionalFormatting sqref="C2058:C2086">
    <cfRule type="timePeriod" dxfId="7" priority="705" timePeriod="yesterday">
      <formula>FLOOR(C2058,1)=TODAY()-1</formula>
    </cfRule>
  </conditionalFormatting>
  <conditionalFormatting sqref="C2220:C2245">
    <cfRule type="timePeriod" dxfId="7" priority="620" timePeriod="yesterday">
      <formula>FLOOR(C2220,1)=TODAY()-1</formula>
    </cfRule>
  </conditionalFormatting>
  <conditionalFormatting sqref="C2246:C2250">
    <cfRule type="timePeriod" dxfId="7" priority="599" timePeriod="yesterday">
      <formula>FLOOR(C2246,1)=TODAY()-1</formula>
    </cfRule>
  </conditionalFormatting>
  <conditionalFormatting sqref="C2265:C2277">
    <cfRule type="timePeriod" dxfId="7" priority="602" timePeriod="yesterday">
      <formula>FLOOR(C2265,1)=TODAY()-1</formula>
    </cfRule>
  </conditionalFormatting>
  <conditionalFormatting sqref="C2306:C2337">
    <cfRule type="timePeriod" dxfId="7" priority="583" timePeriod="yesterday">
      <formula>FLOOR(C2306,1)=TODAY()-1</formula>
    </cfRule>
  </conditionalFormatting>
  <conditionalFormatting sqref="C2338:C2342">
    <cfRule type="timePeriod" dxfId="7" priority="568" timePeriod="yesterday">
      <formula>FLOOR(C2338,1)=TODAY()-1</formula>
    </cfRule>
  </conditionalFormatting>
  <conditionalFormatting sqref="C2343:C2348">
    <cfRule type="timePeriod" dxfId="7" priority="566" timePeriod="yesterday">
      <formula>FLOOR(C2343,1)=TODAY()-1</formula>
    </cfRule>
  </conditionalFormatting>
  <conditionalFormatting sqref="C2349:C2358">
    <cfRule type="timePeriod" dxfId="7" priority="553" timePeriod="yesterday">
      <formula>FLOOR(C2349,1)=TODAY()-1</formula>
    </cfRule>
  </conditionalFormatting>
  <conditionalFormatting sqref="C2359:C2428">
    <cfRule type="timePeriod" dxfId="7" priority="540" timePeriod="yesterday">
      <formula>FLOOR(C2359,1)=TODAY()-1</formula>
    </cfRule>
  </conditionalFormatting>
  <conditionalFormatting sqref="C2576:C2581">
    <cfRule type="timePeriod" dxfId="7" priority="522" timePeriod="yesterday">
      <formula>FLOOR(C2576,1)=TODAY()-1</formula>
    </cfRule>
  </conditionalFormatting>
  <conditionalFormatting sqref="C2706:C2723">
    <cfRule type="timePeriod" dxfId="7" priority="493" timePeriod="yesterday">
      <formula>FLOOR(C2706,1)=TODAY()-1</formula>
    </cfRule>
  </conditionalFormatting>
  <conditionalFormatting sqref="C2724:C2742">
    <cfRule type="timePeriod" dxfId="7" priority="492" timePeriod="yesterday">
      <formula>FLOOR(C2724,1)=TODAY()-1</formula>
    </cfRule>
  </conditionalFormatting>
  <conditionalFormatting sqref="C2743:C2757">
    <cfRule type="timePeriod" dxfId="7" priority="491" timePeriod="yesterday">
      <formula>FLOOR(C2743,1)=TODAY()-1</formula>
    </cfRule>
  </conditionalFormatting>
  <conditionalFormatting sqref="C2758:C2768">
    <cfRule type="timePeriod" dxfId="7" priority="479" timePeriod="yesterday">
      <formula>FLOOR(C2758,1)=TODAY()-1</formula>
    </cfRule>
  </conditionalFormatting>
  <conditionalFormatting sqref="C2769:C2802">
    <cfRule type="timePeriod" dxfId="7" priority="474" timePeriod="yesterday">
      <formula>FLOOR(C2769,1)=TODAY()-1</formula>
    </cfRule>
  </conditionalFormatting>
  <conditionalFormatting sqref="C2803:C2833">
    <cfRule type="timePeriod" dxfId="7" priority="468" timePeriod="yesterday">
      <formula>FLOOR(C2803,1)=TODAY()-1</formula>
    </cfRule>
  </conditionalFormatting>
  <conditionalFormatting sqref="C2834:C2842">
    <cfRule type="timePeriod" dxfId="7" priority="471" timePeriod="yesterday">
      <formula>FLOOR(C2834,1)=TODAY()-1</formula>
    </cfRule>
  </conditionalFormatting>
  <conditionalFormatting sqref="C2949:C2957">
    <cfRule type="timePeriod" dxfId="7" priority="456" timePeriod="yesterday">
      <formula>FLOOR(C2949,1)=TODAY()-1</formula>
    </cfRule>
  </conditionalFormatting>
  <conditionalFormatting sqref="C2958:C2960">
    <cfRule type="timePeriod" dxfId="7" priority="442" timePeriod="yesterday">
      <formula>FLOOR(C2958,1)=TODAY()-1</formula>
    </cfRule>
  </conditionalFormatting>
  <conditionalFormatting sqref="C2961:C2973">
    <cfRule type="timePeriod" dxfId="7" priority="437" timePeriod="yesterday">
      <formula>FLOOR(C2961,1)=TODAY()-1</formula>
    </cfRule>
  </conditionalFormatting>
  <conditionalFormatting sqref="C2974:C2995">
    <cfRule type="timePeriod" dxfId="7" priority="436" timePeriod="yesterday">
      <formula>FLOOR(C2974,1)=TODAY()-1</formula>
    </cfRule>
  </conditionalFormatting>
  <conditionalFormatting sqref="C2997:C3002">
    <cfRule type="timePeriod" dxfId="7" priority="419" timePeriod="yesterday">
      <formula>FLOOR(C2997,1)=TODAY()-1</formula>
    </cfRule>
  </conditionalFormatting>
  <conditionalFormatting sqref="C3003:C3010">
    <cfRule type="timePeriod" dxfId="7" priority="418" timePeriod="yesterday">
      <formula>FLOOR(C3003,1)=TODAY()-1</formula>
    </cfRule>
  </conditionalFormatting>
  <conditionalFormatting sqref="C3011:C3025">
    <cfRule type="timePeriod" dxfId="7" priority="415" timePeriod="yesterday">
      <formula>FLOOR(C3011,1)=TODAY()-1</formula>
    </cfRule>
  </conditionalFormatting>
  <conditionalFormatting sqref="C3026:C3028">
    <cfRule type="timePeriod" dxfId="7" priority="379" timePeriod="yesterday">
      <formula>FLOOR(C3026,1)=TODAY()-1</formula>
    </cfRule>
  </conditionalFormatting>
  <conditionalFormatting sqref="C3029:C3038">
    <cfRule type="timePeriod" dxfId="7" priority="366" timePeriod="yesterday">
      <formula>FLOOR(C3029,1)=TODAY()-1</formula>
    </cfRule>
  </conditionalFormatting>
  <conditionalFormatting sqref="C3039:C3042">
    <cfRule type="timePeriod" dxfId="7" priority="375" timePeriod="yesterday">
      <formula>FLOOR(C3039,1)=TODAY()-1</formula>
    </cfRule>
  </conditionalFormatting>
  <conditionalFormatting sqref="C3043:C3058">
    <cfRule type="timePeriod" dxfId="7" priority="302" timePeriod="yesterday">
      <formula>FLOOR(C3043,1)=TODAY()-1</formula>
    </cfRule>
  </conditionalFormatting>
  <conditionalFormatting sqref="C3059:C3063">
    <cfRule type="timePeriod" dxfId="7" priority="301" timePeriod="yesterday">
      <formula>FLOOR(C3059,1)=TODAY()-1</formula>
    </cfRule>
  </conditionalFormatting>
  <conditionalFormatting sqref="C3064:C3073">
    <cfRule type="timePeriod" dxfId="7" priority="300" timePeriod="yesterday">
      <formula>FLOOR(C3064,1)=TODAY()-1</formula>
    </cfRule>
  </conditionalFormatting>
  <conditionalFormatting sqref="C3074:C3089">
    <cfRule type="timePeriod" dxfId="7" priority="286" timePeriod="yesterday">
      <formula>FLOOR(C3074,1)=TODAY()-1</formula>
    </cfRule>
  </conditionalFormatting>
  <conditionalFormatting sqref="C3090:C3096">
    <cfRule type="timePeriod" dxfId="7" priority="282" timePeriod="yesterday">
      <formula>FLOOR(C3090,1)=TODAY()-1</formula>
    </cfRule>
  </conditionalFormatting>
  <conditionalFormatting sqref="C3097:C3102">
    <cfRule type="timePeriod" dxfId="7" priority="277" timePeriod="yesterday">
      <formula>FLOOR(C3097,1)=TODAY()-1</formula>
    </cfRule>
  </conditionalFormatting>
  <conditionalFormatting sqref="C3184:C3261">
    <cfRule type="timePeriod" dxfId="7" priority="240" timePeriod="yesterday">
      <formula>FLOOR(C3184,1)=TODAY()-1</formula>
    </cfRule>
  </conditionalFormatting>
  <conditionalFormatting sqref="C4067:C4068">
    <cfRule type="timePeriod" dxfId="7" priority="152" timePeriod="yesterday">
      <formula>FLOOR(C4067,1)=TODAY()-1</formula>
    </cfRule>
  </conditionalFormatting>
  <conditionalFormatting sqref="C4139:C4150">
    <cfRule type="timePeriod" dxfId="7" priority="137" timePeriod="yesterday">
      <formula>FLOOR(C4139,1)=TODAY()-1</formula>
    </cfRule>
  </conditionalFormatting>
  <conditionalFormatting sqref="C4151:C4155">
    <cfRule type="timePeriod" dxfId="7" priority="136" timePeriod="yesterday">
      <formula>FLOOR(C4151,1)=TODAY()-1</formula>
    </cfRule>
  </conditionalFormatting>
  <conditionalFormatting sqref="C4156:C4161">
    <cfRule type="timePeriod" dxfId="7" priority="133" timePeriod="yesterday">
      <formula>FLOOR(C4156,1)=TODAY()-1</formula>
    </cfRule>
  </conditionalFormatting>
  <conditionalFormatting sqref="C4162:C4168">
    <cfRule type="timePeriod" dxfId="7" priority="127" timePeriod="yesterday">
      <formula>FLOOR(C4162,1)=TODAY()-1</formula>
    </cfRule>
  </conditionalFormatting>
  <conditionalFormatting sqref="C4169:C4184">
    <cfRule type="timePeriod" dxfId="7" priority="126" timePeriod="yesterday">
      <formula>FLOOR(C4169,1)=TODAY()-1</formula>
    </cfRule>
  </conditionalFormatting>
  <conditionalFormatting sqref="C4185:C4219">
    <cfRule type="timePeriod" dxfId="7" priority="125" timePeriod="yesterday">
      <formula>FLOOR(C4185,1)=TODAY()-1</formula>
    </cfRule>
  </conditionalFormatting>
  <conditionalFormatting sqref="C4220:C4224">
    <cfRule type="timePeriod" dxfId="7" priority="117" timePeriod="yesterday">
      <formula>FLOOR(C4220,1)=TODAY()-1</formula>
    </cfRule>
  </conditionalFormatting>
  <conditionalFormatting sqref="C4225:C4227">
    <cfRule type="timePeriod" dxfId="7" priority="114" timePeriod="yesterday">
      <formula>FLOOR(C4225,1)=TODAY()-1</formula>
    </cfRule>
  </conditionalFormatting>
  <conditionalFormatting sqref="C4228:C4233">
    <cfRule type="timePeriod" dxfId="7" priority="111" timePeriod="yesterday">
      <formula>FLOOR(C4228,1)=TODAY()-1</formula>
    </cfRule>
  </conditionalFormatting>
  <conditionalFormatting sqref="C4234:C4238">
    <cfRule type="timePeriod" dxfId="7" priority="110" timePeriod="yesterday">
      <formula>FLOOR(C4234,1)=TODAY()-1</formula>
    </cfRule>
  </conditionalFormatting>
  <conditionalFormatting sqref="C4239:C4242">
    <cfRule type="timePeriod" dxfId="7" priority="109" timePeriod="yesterday">
      <formula>FLOOR(C4239,1)=TODAY()-1</formula>
    </cfRule>
  </conditionalFormatting>
  <conditionalFormatting sqref="C4243:C4245">
    <cfRule type="timePeriod" dxfId="7" priority="108" timePeriod="yesterday">
      <formula>FLOOR(C4243,1)=TODAY()-1</formula>
    </cfRule>
  </conditionalFormatting>
  <conditionalFormatting sqref="C4744:C4748">
    <cfRule type="timePeriod" dxfId="7" priority="48" timePeriod="yesterday">
      <formula>FLOOR(C4744,1)=TODAY()-1</formula>
    </cfRule>
  </conditionalFormatting>
  <conditionalFormatting sqref="C4749:C4753">
    <cfRule type="timePeriod" dxfId="7" priority="47" timePeriod="yesterday">
      <formula>FLOOR(C4749,1)=TODAY()-1</formula>
    </cfRule>
  </conditionalFormatting>
  <conditionalFormatting sqref="C4754:C4766">
    <cfRule type="timePeriod" dxfId="7" priority="46" timePeriod="yesterday">
      <formula>FLOOR(C4754,1)=TODAY()-1</formula>
    </cfRule>
  </conditionalFormatting>
  <conditionalFormatting sqref="C4767:C4774">
    <cfRule type="timePeriod" dxfId="7" priority="45" timePeriod="yesterday">
      <formula>FLOOR(C4767,1)=TODAY()-1</formula>
    </cfRule>
  </conditionalFormatting>
  <conditionalFormatting sqref="C4775:C4784">
    <cfRule type="timePeriod" dxfId="7" priority="44" timePeriod="yesterday">
      <formula>FLOOR(C4775,1)=TODAY()-1</formula>
    </cfRule>
  </conditionalFormatting>
  <conditionalFormatting sqref="C4879:C4916">
    <cfRule type="timePeriod" dxfId="7" priority="24" timePeriod="yesterday">
      <formula>FLOOR(C4879,1)=TODAY()-1</formula>
    </cfRule>
  </conditionalFormatting>
  <conditionalFormatting sqref="C4917:C4966">
    <cfRule type="containsText" dxfId="1" priority="15" operator="between" text="送货车型9.6米">
      <formula>NOT(ISERROR(SEARCH("送货车型9.6米",C4917)))</formula>
    </cfRule>
  </conditionalFormatting>
  <conditionalFormatting sqref="C4967:C4981">
    <cfRule type="containsText" dxfId="1" priority="14" operator="between" text="送货车型9.6米">
      <formula>NOT(ISERROR(SEARCH("送货车型9.6米",C4967)))</formula>
    </cfRule>
  </conditionalFormatting>
  <conditionalFormatting sqref="C4982:C4992">
    <cfRule type="containsText" dxfId="1" priority="13" operator="between" text="送货车型9.6米">
      <formula>NOT(ISERROR(SEARCH("送货车型9.6米",C4982)))</formula>
    </cfRule>
  </conditionalFormatting>
  <conditionalFormatting sqref="C5065:C5070">
    <cfRule type="timePeriod" dxfId="7" priority="6" timePeriod="yesterday">
      <formula>FLOOR(C5065,1)=TODAY()-1</formula>
    </cfRule>
  </conditionalFormatting>
  <conditionalFormatting sqref="D1401:D1402">
    <cfRule type="expression" dxfId="3" priority="7722">
      <formula>AND(NOT(HasFormula(XEZ1401)),XEZ1401&lt;&gt;"")</formula>
    </cfRule>
    <cfRule type="expression" dxfId="4" priority="7721">
      <formula>AND(NOT(HasFormula(#REF!)),#REF!&lt;&gt;"")</formula>
    </cfRule>
  </conditionalFormatting>
  <conditionalFormatting sqref="D1589:D1597">
    <cfRule type="expression" dxfId="2" priority="933">
      <formula>AND(NOT(_xlfn.ISFORMULA(D1589)),D1589&lt;&gt;"")</formula>
    </cfRule>
    <cfRule type="expression" dxfId="4" priority="935">
      <formula>AND(NOT(HasFormula(XFD1590)),XFD1590&lt;&gt;"")</formula>
    </cfRule>
  </conditionalFormatting>
  <conditionalFormatting sqref="D1598:D1604">
    <cfRule type="expression" dxfId="2" priority="7783">
      <formula>AND(NOT(_xlfn.ISFORMULA(D1598)),D1598&lt;&gt;"")</formula>
    </cfRule>
    <cfRule type="expression" dxfId="4" priority="7784">
      <formula>AND(NOT(HasFormula(#REF!)),#REF!&lt;&gt;"")</formula>
    </cfRule>
  </conditionalFormatting>
  <conditionalFormatting sqref="D1702:D1706">
    <cfRule type="expression" dxfId="4" priority="7806">
      <formula>AND(NOT(HasFormula(#REF!)),#REF!&lt;&gt;"")</formula>
    </cfRule>
  </conditionalFormatting>
  <conditionalFormatting sqref="D1708:D1740">
    <cfRule type="expression" dxfId="4" priority="7812">
      <formula>AND(NOT(HasFormula(#REF!)),#REF!&lt;&gt;"")</formula>
    </cfRule>
  </conditionalFormatting>
  <conditionalFormatting sqref="D1762:D1769">
    <cfRule type="expression" dxfId="4" priority="7818">
      <formula>AND(NOT(HasFormula(#REF!)),#REF!&lt;&gt;"")</formula>
    </cfRule>
  </conditionalFormatting>
  <conditionalFormatting sqref="D1881:D1882">
    <cfRule type="expression" dxfId="4" priority="833">
      <formula>AND(NOT(HasFormula(XFD1882)),XFD1882&lt;&gt;"")</formula>
    </cfRule>
    <cfRule type="expression" dxfId="2" priority="831">
      <formula>AND(NOT(_xlfn.ISFORMULA(D1881)),D1881&lt;&gt;"")</formula>
    </cfRule>
  </conditionalFormatting>
  <conditionalFormatting sqref="D1907:D1918">
    <cfRule type="expression" dxfId="4" priority="7842">
      <formula>AND(NOT(HasFormula(#REF!)),#REF!&lt;&gt;"")</formula>
    </cfRule>
  </conditionalFormatting>
  <conditionalFormatting sqref="D1919:D1924">
    <cfRule type="expression" dxfId="4" priority="791">
      <formula>AND(NOT(HasFormula(XFD1920)),XFD1920&lt;&gt;"")</formula>
    </cfRule>
  </conditionalFormatting>
  <conditionalFormatting sqref="D2053:D2054">
    <cfRule type="expression" dxfId="4" priority="7860">
      <formula>AND(NOT(HasFormula(#REF!)),#REF!&lt;&gt;"")</formula>
    </cfRule>
  </conditionalFormatting>
  <conditionalFormatting sqref="D2056:D2057">
    <cfRule type="expression" dxfId="4" priority="7866">
      <formula>AND(NOT(HasFormula(#REF!)),#REF!&lt;&gt;"")</formula>
    </cfRule>
  </conditionalFormatting>
  <conditionalFormatting sqref="D2058:D2086">
    <cfRule type="expression" dxfId="2" priority="710">
      <formula>AND(NOT(_xlfn.ISFORMULA(D2058)),D2058&lt;&gt;"")</formula>
    </cfRule>
    <cfRule type="expression" dxfId="4" priority="712">
      <formula>AND(NOT(HasFormula(XFD2059)),XFD2059&lt;&gt;"")</formula>
    </cfRule>
  </conditionalFormatting>
  <conditionalFormatting sqref="D2090:D2108">
    <cfRule type="expression" dxfId="4" priority="7883">
      <formula>AND(NOT(HasFormula(#REF!)),#REF!&lt;&gt;"")</formula>
    </cfRule>
  </conditionalFormatting>
  <conditionalFormatting sqref="D2110:D2111">
    <cfRule type="expression" dxfId="4" priority="7889">
      <formula>AND(NOT(HasFormula(XFD2119)),XFD2119&lt;&gt;"")</formula>
    </cfRule>
  </conditionalFormatting>
  <conditionalFormatting sqref="D2112:D2118">
    <cfRule type="expression" dxfId="4" priority="7893">
      <formula>AND(NOT(HasFormula(XFD2129)),XFD2129&lt;&gt;"")</formula>
    </cfRule>
  </conditionalFormatting>
  <conditionalFormatting sqref="D2120:D2126">
    <cfRule type="expression" dxfId="4" priority="7905">
      <formula>AND(NOT(HasFormula(XFD2129)),XFD2129&lt;&gt;"")</formula>
    </cfRule>
  </conditionalFormatting>
  <conditionalFormatting sqref="D2127:D2128">
    <cfRule type="expression" dxfId="4" priority="7911">
      <formula>AND(NOT(HasFormula(#REF!)),#REF!&lt;&gt;"")</formula>
    </cfRule>
  </conditionalFormatting>
  <conditionalFormatting sqref="D2138:D2139">
    <cfRule type="expression" dxfId="4" priority="7925">
      <formula>AND(NOT(HasFormula(#REF!)),#REF!&lt;&gt;"")</formula>
    </cfRule>
  </conditionalFormatting>
  <conditionalFormatting sqref="D2165:D2166">
    <cfRule type="expression" dxfId="4" priority="7931">
      <formula>AND(NOT(HasFormula(#REF!)),#REF!&lt;&gt;"")</formula>
    </cfRule>
  </conditionalFormatting>
  <conditionalFormatting sqref="D2168:D2170">
    <cfRule type="expression" dxfId="4" priority="7966">
      <formula>AND(NOT(HasFormula(#REF!)),#REF!&lt;&gt;"")</formula>
    </cfRule>
  </conditionalFormatting>
  <conditionalFormatting sqref="D2225:D2226">
    <cfRule type="expression" dxfId="4" priority="8049">
      <formula>AND(NOT(HasFormula(XFD2227)),XFD2227&lt;&gt;"")</formula>
    </cfRule>
  </conditionalFormatting>
  <conditionalFormatting sqref="D2234:D2237">
    <cfRule type="expression" dxfId="2" priority="625">
      <formula>AND(NOT(_xlfn.ISFORMULA(D2234)),D2234&lt;&gt;"")</formula>
    </cfRule>
    <cfRule type="expression" dxfId="4" priority="627">
      <formula>AND(NOT(HasFormula(XFD2235)),XFD2235&lt;&gt;"")</formula>
    </cfRule>
  </conditionalFormatting>
  <conditionalFormatting sqref="D2247:D2249">
    <cfRule type="expression" dxfId="4" priority="8061">
      <formula>AND(NOT(HasFormula(XFD2252)),XFD2252&lt;&gt;"")</formula>
    </cfRule>
  </conditionalFormatting>
  <conditionalFormatting sqref="D2270:D2277">
    <cfRule type="expression" dxfId="2" priority="609">
      <formula>AND(NOT(_xlfn.ISFORMULA(D2270)),D2270&lt;&gt;"")</formula>
    </cfRule>
    <cfRule type="expression" dxfId="4" priority="610">
      <formula>AND(NOT(HasFormula(XFD2271)),XFD2271&lt;&gt;"")</formula>
    </cfRule>
  </conditionalFormatting>
  <conditionalFormatting sqref="D2529:D2532">
    <cfRule type="expression" dxfId="4" priority="8171">
      <formula>AND(NOT(HasFormula(XFD2533)),XFD2533&lt;&gt;"")</formula>
    </cfRule>
  </conditionalFormatting>
  <conditionalFormatting sqref="D2537:D2548">
    <cfRule type="expression" dxfId="4" priority="532">
      <formula>AND(NOT(HasFormula(XFD2538)),XFD2538&lt;&gt;"")</formula>
    </cfRule>
  </conditionalFormatting>
  <conditionalFormatting sqref="D2602:D2603">
    <cfRule type="expression" dxfId="4" priority="8193">
      <formula>AND(NOT(HasFormula(XFD2605)),XFD2605&lt;&gt;"")</formula>
    </cfRule>
  </conditionalFormatting>
  <conditionalFormatting sqref="D2725:D2726">
    <cfRule type="expression" dxfId="4" priority="8262">
      <formula>AND(NOT(HasFormula(XFD2727)),XFD2727&lt;&gt;"")</formula>
    </cfRule>
  </conditionalFormatting>
  <conditionalFormatting sqref="D2758:D2761">
    <cfRule type="expression" dxfId="4" priority="482">
      <formula>AND(NOT(HasFormula(XFD2759)),XFD2759&lt;&gt;"")</formula>
    </cfRule>
    <cfRule type="expression" dxfId="2" priority="481">
      <formula>AND(NOT(_xlfn.ISFORMULA(D2758)),D2758&lt;&gt;"")</formula>
    </cfRule>
  </conditionalFormatting>
  <conditionalFormatting sqref="D2768:D2769">
    <cfRule type="expression" dxfId="4" priority="8292">
      <formula>AND(NOT(HasFormula(XFD2770)),XFD2770&lt;&gt;"")</formula>
    </cfRule>
  </conditionalFormatting>
  <conditionalFormatting sqref="D2771:D2772">
    <cfRule type="expression" dxfId="4" priority="8270">
      <formula>AND(NOT(HasFormula(#REF!)),#REF!&lt;&gt;"")</formula>
    </cfRule>
  </conditionalFormatting>
  <conditionalFormatting sqref="D2796:D2797">
    <cfRule type="expression" dxfId="4" priority="8286">
      <formula>AND(NOT(HasFormula(XFD2798)),XFD2798&lt;&gt;"")</formula>
    </cfRule>
  </conditionalFormatting>
  <conditionalFormatting sqref="D2906:D2907">
    <cfRule type="expression" dxfId="4" priority="8378">
      <formula>AND(NOT(HasFormula(XFD2908)),XFD2908&lt;&gt;"")</formula>
    </cfRule>
  </conditionalFormatting>
  <conditionalFormatting sqref="D2924:D2925">
    <cfRule type="expression" dxfId="4" priority="8372">
      <formula>AND(NOT(HasFormula(XFD2926)),XFD2926&lt;&gt;"")</formula>
    </cfRule>
  </conditionalFormatting>
  <conditionalFormatting sqref="D2949:D2953">
    <cfRule type="expression" dxfId="2" priority="455">
      <formula>AND(NOT(_xlfn.ISFORMULA(D2949)),D2949&lt;&gt;"")</formula>
    </cfRule>
    <cfRule type="expression" dxfId="4" priority="457">
      <formula>AND(NOT(HasFormula(XFD2950)),XFD2950&lt;&gt;"")</formula>
    </cfRule>
  </conditionalFormatting>
  <conditionalFormatting sqref="D2958:D2960">
    <cfRule type="expression" dxfId="2" priority="441">
      <formula>AND(NOT(_xlfn.ISFORMULA(D2958)),D2958&lt;&gt;"")</formula>
    </cfRule>
    <cfRule type="expression" dxfId="4" priority="443">
      <formula>AND(NOT(HasFormula(XFD2959)),XFD2959&lt;&gt;"")</formula>
    </cfRule>
  </conditionalFormatting>
  <conditionalFormatting sqref="D2966:D2967">
    <cfRule type="expression" dxfId="4" priority="8432">
      <formula>AND(NOT(HasFormula(XFD2968)),XFD2968&lt;&gt;"")</formula>
    </cfRule>
  </conditionalFormatting>
  <conditionalFormatting sqref="D2974:D2975">
    <cfRule type="expression" dxfId="4" priority="8436">
      <formula>AND(NOT(HasFormula(XFD2976)),XFD2976&lt;&gt;"")</formula>
    </cfRule>
  </conditionalFormatting>
  <conditionalFormatting sqref="D2996:D3002">
    <cfRule type="expression" dxfId="2" priority="424">
      <formula>AND(NOT(_xlfn.ISFORMULA(D2996)),D2996&lt;&gt;"")</formula>
    </cfRule>
  </conditionalFormatting>
  <conditionalFormatting sqref="D3026:D3028">
    <cfRule type="expression" dxfId="2" priority="399">
      <formula>AND(NOT(_xlfn.ISFORMULA(D3026)),D3026&lt;&gt;"")</formula>
    </cfRule>
  </conditionalFormatting>
  <conditionalFormatting sqref="D3026:D3027">
    <cfRule type="expression" dxfId="4" priority="400">
      <formula>AND(NOT(HasFormula(XFD3027)),XFD3027&lt;&gt;"")</formula>
    </cfRule>
  </conditionalFormatting>
  <conditionalFormatting sqref="D3043:D3048">
    <cfRule type="expression" dxfId="2" priority="322">
      <formula>AND(NOT(_xlfn.ISFORMULA(D3043)),D3043&lt;&gt;"")</formula>
    </cfRule>
  </conditionalFormatting>
  <conditionalFormatting sqref="D3049:D3051">
    <cfRule type="expression" dxfId="2" priority="335">
      <formula>AND(NOT(_xlfn.ISFORMULA(D3049)),D3049&lt;&gt;"")</formula>
    </cfRule>
  </conditionalFormatting>
  <conditionalFormatting sqref="D3057:D3058">
    <cfRule type="expression" dxfId="2" priority="8493">
      <formula>AND(NOT(_xlfn.ISFORMULA(D3057)),D3057&lt;&gt;"")</formula>
    </cfRule>
    <cfRule type="expression" dxfId="4" priority="8494">
      <formula>AND(NOT(HasFormula(XFD3059)),XFD3059&lt;&gt;"")</formula>
    </cfRule>
  </conditionalFormatting>
  <conditionalFormatting sqref="D3075:D3077">
    <cfRule type="expression" dxfId="2" priority="291">
      <formula>AND(NOT(_xlfn.ISFORMULA(D3075)),D3075&lt;&gt;"")</formula>
    </cfRule>
    <cfRule type="expression" dxfId="4" priority="292">
      <formula>AND(NOT(HasFormula(XFD3076)),XFD3076&lt;&gt;"")</formula>
    </cfRule>
  </conditionalFormatting>
  <conditionalFormatting sqref="D3078:D3087">
    <cfRule type="expression" dxfId="2" priority="8489">
      <formula>AND(NOT(_xlfn.ISFORMULA(D3078)),D3078&lt;&gt;"")</formula>
    </cfRule>
    <cfRule type="expression" dxfId="4" priority="8490">
      <formula>AND(NOT(HasFormula(XFD3089)),XFD3089&lt;&gt;"")</formula>
    </cfRule>
  </conditionalFormatting>
  <conditionalFormatting sqref="D3141:D3142">
    <cfRule type="expression" dxfId="4" priority="8537">
      <formula>AND(NOT(HasFormula(XFD3143)),XFD3143&lt;&gt;"")</formula>
    </cfRule>
  </conditionalFormatting>
  <conditionalFormatting sqref="D3184:D3227">
    <cfRule type="expression" dxfId="2" priority="242">
      <formula>AND(NOT(_xlfn.ISFORMULA(D3184)),D3184&lt;&gt;"")</formula>
    </cfRule>
  </conditionalFormatting>
  <conditionalFormatting sqref="D3212:D3213">
    <cfRule type="expression" dxfId="4" priority="8577">
      <formula>AND(NOT(HasFormula(XFD3214)),XFD3214&lt;&gt;"")</formula>
    </cfRule>
  </conditionalFormatting>
  <conditionalFormatting sqref="D3284:D3285">
    <cfRule type="expression" dxfId="4" priority="8585">
      <formula>AND(NOT(HasFormula(#REF!)),#REF!&lt;&gt;"")</formula>
    </cfRule>
  </conditionalFormatting>
  <conditionalFormatting sqref="D3322:D3323">
    <cfRule type="expression" dxfId="4" priority="8591">
      <formula>AND(NOT(HasFormula(XFD3324)),XFD3324&lt;&gt;"")</formula>
    </cfRule>
  </conditionalFormatting>
  <conditionalFormatting sqref="D3330:D3331">
    <cfRule type="expression" dxfId="4" priority="8617">
      <formula>AND(NOT(HasFormula(XFD3332)),XFD3332&lt;&gt;"")</formula>
    </cfRule>
  </conditionalFormatting>
  <conditionalFormatting sqref="D3540:D3541">
    <cfRule type="expression" dxfId="4" priority="8781">
      <formula>AND(NOT(HasFormula(XFD3542)),XFD3542&lt;&gt;"")</formula>
    </cfRule>
  </conditionalFormatting>
  <conditionalFormatting sqref="D3569:D3570">
    <cfRule type="expression" dxfId="4" priority="8791">
      <formula>AND(NOT(HasFormula(XFD3572)),XFD3572&lt;&gt;"")</formula>
    </cfRule>
  </conditionalFormatting>
  <conditionalFormatting sqref="D3604:D3605">
    <cfRule type="expression" dxfId="4" priority="8815">
      <formula>AND(NOT(HasFormula(XFD3606)),XFD3606&lt;&gt;"")</formula>
    </cfRule>
  </conditionalFormatting>
  <conditionalFormatting sqref="D3609:D3610">
    <cfRule type="expression" dxfId="4" priority="8835">
      <formula>AND(NOT(HasFormula(XFD3611)),XFD3611&lt;&gt;"")</formula>
    </cfRule>
  </conditionalFormatting>
  <conditionalFormatting sqref="D3617:D3618">
    <cfRule type="expression" dxfId="4" priority="8843">
      <formula>AND(NOT(HasFormula(XFD3619)),XFD3619&lt;&gt;"")</formula>
    </cfRule>
  </conditionalFormatting>
  <conditionalFormatting sqref="D3627:D3628">
    <cfRule type="expression" dxfId="4" priority="8855">
      <formula>AND(NOT(HasFormula(XFD3629)),XFD3629&lt;&gt;"")</formula>
    </cfRule>
  </conditionalFormatting>
  <conditionalFormatting sqref="D3630:D3633">
    <cfRule type="expression" dxfId="4" priority="8861">
      <formula>AND(NOT(HasFormula(XFD3634)),XFD3634&lt;&gt;"")</formula>
    </cfRule>
  </conditionalFormatting>
  <conditionalFormatting sqref="D3673:D3674">
    <cfRule type="expression" dxfId="4" priority="8871">
      <formula>AND(NOT(HasFormula(XFD3679)),XFD3679&lt;&gt;"")</formula>
    </cfRule>
  </conditionalFormatting>
  <conditionalFormatting sqref="D3675:D3678">
    <cfRule type="expression" dxfId="4" priority="8877">
      <formula>AND(NOT(HasFormula(XFD3679)),XFD3679&lt;&gt;"")</formula>
    </cfRule>
  </conditionalFormatting>
  <conditionalFormatting sqref="D3852:D3853">
    <cfRule type="expression" dxfId="4" priority="8951">
      <formula>AND(NOT(HasFormula(XFD3854)),XFD3854&lt;&gt;"")</formula>
    </cfRule>
  </conditionalFormatting>
  <conditionalFormatting sqref="D3876:D3877">
    <cfRule type="expression" dxfId="4" priority="8945">
      <formula>AND(NOT(HasFormula(#REF!)),#REF!&lt;&gt;"")</formula>
    </cfRule>
  </conditionalFormatting>
  <conditionalFormatting sqref="D3911:D3913">
    <cfRule type="expression" dxfId="4" priority="8969">
      <formula>AND(NOT(HasFormula(#REF!)),#REF!&lt;&gt;"")</formula>
    </cfRule>
  </conditionalFormatting>
  <conditionalFormatting sqref="D4087:D4088">
    <cfRule type="expression" dxfId="4" priority="8981">
      <formula>AND(NOT(HasFormula(XFD4089)),XFD4089&lt;&gt;"")</formula>
    </cfRule>
  </conditionalFormatting>
  <conditionalFormatting sqref="D4220:D4224">
    <cfRule type="expression" dxfId="2" priority="118">
      <formula>AND(NOT(_xlfn.ISFORMULA(D4220)),D4220&lt;&gt;"")</formula>
    </cfRule>
    <cfRule type="expression" dxfId="4" priority="120">
      <formula>AND(NOT(HasFormula(XFD4221)),XFD4221&lt;&gt;"")</formula>
    </cfRule>
  </conditionalFormatting>
  <conditionalFormatting sqref="D4633:D4634">
    <cfRule type="expression" dxfId="4" priority="9118">
      <formula>AND(NOT(HasFormula(XFD4635)),XFD4635&lt;&gt;"")</formula>
    </cfRule>
  </conditionalFormatting>
  <conditionalFormatting sqref="D4658:D4659">
    <cfRule type="expression" dxfId="4" priority="9152">
      <formula>AND(NOT(HasFormula(XFD4660)),XFD4660&lt;&gt;"")</formula>
    </cfRule>
  </conditionalFormatting>
  <conditionalFormatting sqref="D4884:D4886">
    <cfRule type="expression" dxfId="2" priority="9174">
      <formula>AND(NOT(_xlfn.ISFORMULA(D4884)),D4884&lt;&gt;"")</formula>
    </cfRule>
    <cfRule type="expression" dxfId="4" priority="9175">
      <formula>AND(NOT(HasFormula(XFD4887)),XFD4887&lt;&gt;"")</formula>
    </cfRule>
  </conditionalFormatting>
  <conditionalFormatting sqref="D4888:D4889">
    <cfRule type="expression" dxfId="2" priority="9181">
      <formula>AND(NOT(_xlfn.ISFORMULA(D4888)),D4888&lt;&gt;"")</formula>
    </cfRule>
    <cfRule type="expression" dxfId="4" priority="9182">
      <formula>AND(NOT(HasFormula(XFD4890)),XFD4890&lt;&gt;"")</formula>
    </cfRule>
  </conditionalFormatting>
  <conditionalFormatting sqref="D5005:D5006">
    <cfRule type="expression" dxfId="4" priority="9224">
      <formula>AND(NOT(HasFormula(XFD5007)),XFD5007&lt;&gt;"")</formula>
    </cfRule>
  </conditionalFormatting>
  <conditionalFormatting sqref="D5075:D5076">
    <cfRule type="expression" dxfId="4" priority="9240">
      <formula>AND(NOT(HasFormula(XFD5078)),XFD5078&lt;&gt;"")</formula>
    </cfRule>
  </conditionalFormatting>
  <conditionalFormatting sqref="D5193:D5194">
    <cfRule type="expression" dxfId="4" priority="9256">
      <formula>AND(NOT(HasFormula(XFD5195)),XFD5195&lt;&gt;"")</formula>
    </cfRule>
  </conditionalFormatting>
  <conditionalFormatting sqref="D5214:D5215">
    <cfRule type="expression" dxfId="4" priority="9262">
      <formula>AND(NOT(HasFormula(XFD5216)),XFD5216&lt;&gt;"")</formula>
    </cfRule>
  </conditionalFormatting>
  <conditionalFormatting sqref="D5227:D5228">
    <cfRule type="expression" dxfId="4" priority="9268">
      <formula>AND(NOT(HasFormula(XFD5229)),XFD5229&lt;&gt;"")</formula>
    </cfRule>
  </conditionalFormatting>
  <conditionalFormatting sqref="D5277:D5278">
    <cfRule type="expression" dxfId="4" priority="9280">
      <formula>AND(NOT(HasFormula(XFD5279)),XFD5279&lt;&gt;"")</formula>
    </cfRule>
  </conditionalFormatting>
  <conditionalFormatting sqref="E1589:E1597">
    <cfRule type="expression" dxfId="4" priority="943">
      <formula>AND(NOT(HasFormula(A1590)),A1590&lt;&gt;"")</formula>
    </cfRule>
  </conditionalFormatting>
  <conditionalFormatting sqref="E1598:E1604">
    <cfRule type="expression" dxfId="4" priority="7785">
      <formula>AND(NOT(HasFormula(#REF!)),#REF!&lt;&gt;"")</formula>
    </cfRule>
  </conditionalFormatting>
  <conditionalFormatting sqref="E1702:E1706">
    <cfRule type="expression" dxfId="4" priority="7807">
      <formula>AND(NOT(HasFormula(#REF!)),#REF!&lt;&gt;"")</formula>
    </cfRule>
  </conditionalFormatting>
  <conditionalFormatting sqref="E1708:E1740">
    <cfRule type="expression" dxfId="4" priority="7813">
      <formula>AND(NOT(HasFormula(#REF!)),#REF!&lt;&gt;"")</formula>
    </cfRule>
  </conditionalFormatting>
  <conditionalFormatting sqref="E1762:E1769">
    <cfRule type="expression" dxfId="4" priority="7819">
      <formula>AND(NOT(HasFormula(#REF!)),#REF!&lt;&gt;"")</formula>
    </cfRule>
  </conditionalFormatting>
  <conditionalFormatting sqref="E1881:E1882">
    <cfRule type="expression" dxfId="4" priority="841">
      <formula>AND(NOT(HasFormula(A1882)),A1882&lt;&gt;"")</formula>
    </cfRule>
  </conditionalFormatting>
  <conditionalFormatting sqref="E1907:E1918">
    <cfRule type="expression" dxfId="4" priority="7843">
      <formula>AND(NOT(HasFormula(#REF!)),#REF!&lt;&gt;"")</formula>
    </cfRule>
  </conditionalFormatting>
  <conditionalFormatting sqref="E1919:E1924">
    <cfRule type="expression" dxfId="4" priority="799">
      <formula>AND(NOT(HasFormula(A1920)),A1920&lt;&gt;"")</formula>
    </cfRule>
  </conditionalFormatting>
  <conditionalFormatting sqref="E2053:E2054">
    <cfRule type="expression" dxfId="4" priority="7861">
      <formula>AND(NOT(HasFormula(#REF!)),#REF!&lt;&gt;"")</formula>
    </cfRule>
  </conditionalFormatting>
  <conditionalFormatting sqref="E2056:E2057">
    <cfRule type="expression" dxfId="4" priority="7867">
      <formula>AND(NOT(HasFormula(#REF!)),#REF!&lt;&gt;"")</formula>
    </cfRule>
  </conditionalFormatting>
  <conditionalFormatting sqref="E2058:E2086">
    <cfRule type="expression" dxfId="4" priority="718">
      <formula>AND(NOT(HasFormula(A2059)),A2059&lt;&gt;"")</formula>
    </cfRule>
  </conditionalFormatting>
  <conditionalFormatting sqref="E2090:E2108">
    <cfRule type="expression" dxfId="4" priority="7884">
      <formula>AND(NOT(HasFormula(#REF!)),#REF!&lt;&gt;"")</formula>
    </cfRule>
  </conditionalFormatting>
  <conditionalFormatting sqref="E2110:E2111">
    <cfRule type="expression" dxfId="4" priority="7890">
      <formula>AND(NOT(HasFormula(A2119)),A2119&lt;&gt;"")</formula>
    </cfRule>
  </conditionalFormatting>
  <conditionalFormatting sqref="E2112:E2118">
    <cfRule type="expression" dxfId="4" priority="7894">
      <formula>AND(NOT(HasFormula(A2129)),A2129&lt;&gt;"")</formula>
    </cfRule>
  </conditionalFormatting>
  <conditionalFormatting sqref="E2120:E2126">
    <cfRule type="expression" dxfId="4" priority="7906">
      <formula>AND(NOT(HasFormula(A2129)),A2129&lt;&gt;"")</formula>
    </cfRule>
  </conditionalFormatting>
  <conditionalFormatting sqref="E2127:E2128">
    <cfRule type="expression" dxfId="4" priority="7912">
      <formula>AND(NOT(HasFormula(#REF!)),#REF!&lt;&gt;"")</formula>
    </cfRule>
  </conditionalFormatting>
  <conditionalFormatting sqref="E2138:E2139">
    <cfRule type="expression" dxfId="4" priority="7926">
      <formula>AND(NOT(HasFormula(#REF!)),#REF!&lt;&gt;"")</formula>
    </cfRule>
  </conditionalFormatting>
  <conditionalFormatting sqref="E2166:E2167">
    <cfRule type="expression" dxfId="4" priority="7986">
      <formula>AND(NOT(HasFormula(#REF!)),#REF!&lt;&gt;"")</formula>
    </cfRule>
  </conditionalFormatting>
  <conditionalFormatting sqref="E2169:E2170">
    <cfRule type="expression" dxfId="4" priority="7980">
      <formula>AND(NOT(HasFormula(#REF!)),#REF!&lt;&gt;"")</formula>
    </cfRule>
  </conditionalFormatting>
  <conditionalFormatting sqref="E2225:E2226">
    <cfRule type="expression" dxfId="4" priority="8050">
      <formula>AND(NOT(HasFormula(A2227)),A2227&lt;&gt;"")</formula>
    </cfRule>
  </conditionalFormatting>
  <conditionalFormatting sqref="E2234:E2237">
    <cfRule type="expression" dxfId="4" priority="635">
      <formula>AND(NOT(HasFormula(A2235)),A2235&lt;&gt;"")</formula>
    </cfRule>
  </conditionalFormatting>
  <conditionalFormatting sqref="E2247:E2249">
    <cfRule type="expression" dxfId="4" priority="8062">
      <formula>AND(NOT(HasFormula(A2252)),A2252&lt;&gt;"")</formula>
    </cfRule>
  </conditionalFormatting>
  <conditionalFormatting sqref="E2270:E2277">
    <cfRule type="expression" dxfId="4" priority="616">
      <formula>AND(NOT(HasFormula(A2271)),A2271&lt;&gt;"")</formula>
    </cfRule>
  </conditionalFormatting>
  <conditionalFormatting sqref="E2349:E2351">
    <cfRule type="expression" dxfId="4" priority="562">
      <formula>AND(NOT(HasFormula(A2336)),A2336&lt;&gt;"")</formula>
    </cfRule>
  </conditionalFormatting>
  <conditionalFormatting sqref="E2529:E2532">
    <cfRule type="expression" dxfId="4" priority="8172">
      <formula>AND(NOT(HasFormula(A2533)),A2533&lt;&gt;"")</formula>
    </cfRule>
  </conditionalFormatting>
  <conditionalFormatting sqref="E2602:E2603">
    <cfRule type="expression" dxfId="4" priority="8194">
      <formula>AND(NOT(HasFormula(A2605)),A2605&lt;&gt;"")</formula>
    </cfRule>
  </conditionalFormatting>
  <conditionalFormatting sqref="E2725:E2726">
    <cfRule type="expression" dxfId="4" priority="8263">
      <formula>AND(NOT(HasFormula(A2727)),A2727&lt;&gt;"")</formula>
    </cfRule>
  </conditionalFormatting>
  <conditionalFormatting sqref="E2758:E2761">
    <cfRule type="expression" dxfId="4" priority="488">
      <formula>AND(NOT(HasFormula(A2759)),A2759&lt;&gt;"")</formula>
    </cfRule>
  </conditionalFormatting>
  <conditionalFormatting sqref="E2768:E2769">
    <cfRule type="expression" dxfId="4" priority="8293">
      <formula>AND(NOT(HasFormula(A2770)),A2770&lt;&gt;"")</formula>
    </cfRule>
  </conditionalFormatting>
  <conditionalFormatting sqref="E2771:E2772">
    <cfRule type="expression" dxfId="4" priority="8271">
      <formula>AND(NOT(HasFormula(#REF!)),#REF!&lt;&gt;"")</formula>
    </cfRule>
  </conditionalFormatting>
  <conditionalFormatting sqref="E2796:E2797">
    <cfRule type="expression" dxfId="4" priority="8287">
      <formula>AND(NOT(HasFormula(A2798)),A2798&lt;&gt;"")</formula>
    </cfRule>
  </conditionalFormatting>
  <conditionalFormatting sqref="E2906:E2907">
    <cfRule type="expression" dxfId="4" priority="8379">
      <formula>AND(NOT(HasFormula(A2908)),A2908&lt;&gt;"")</formula>
    </cfRule>
  </conditionalFormatting>
  <conditionalFormatting sqref="E2924:E2925">
    <cfRule type="expression" dxfId="4" priority="8373">
      <formula>AND(NOT(HasFormula(A2926)),A2926&lt;&gt;"")</formula>
    </cfRule>
  </conditionalFormatting>
  <conditionalFormatting sqref="E2949:E2953">
    <cfRule type="expression" dxfId="4" priority="465">
      <formula>AND(NOT(HasFormula(A2950)),A2950&lt;&gt;"")</formula>
    </cfRule>
  </conditionalFormatting>
  <conditionalFormatting sqref="E2958:E2960">
    <cfRule type="expression" dxfId="4" priority="449">
      <formula>AND(NOT(HasFormula(A2959)),A2959&lt;&gt;"")</formula>
    </cfRule>
  </conditionalFormatting>
  <conditionalFormatting sqref="E2966:E2967">
    <cfRule type="expression" dxfId="4" priority="8433">
      <formula>AND(NOT(HasFormula(A2968)),A2968&lt;&gt;"")</formula>
    </cfRule>
  </conditionalFormatting>
  <conditionalFormatting sqref="E2974:E2975">
    <cfRule type="expression" dxfId="4" priority="8437">
      <formula>AND(NOT(HasFormula(A2976)),A2976&lt;&gt;"")</formula>
    </cfRule>
  </conditionalFormatting>
  <conditionalFormatting sqref="E3026:E3027">
    <cfRule type="expression" dxfId="4" priority="406">
      <formula>AND(NOT(HasFormula(A3027)),A3027&lt;&gt;"")</formula>
    </cfRule>
  </conditionalFormatting>
  <conditionalFormatting sqref="E3057:E3058">
    <cfRule type="expression" dxfId="3" priority="307">
      <formula>AND(NOT(HasFormula(XFA3057)),XFA3057&lt;&gt;"")</formula>
    </cfRule>
    <cfRule type="expression" dxfId="4" priority="310">
      <formula>AND(NOT(HasFormula(A3059)),A3059&lt;&gt;"")</formula>
    </cfRule>
  </conditionalFormatting>
  <conditionalFormatting sqref="E3075:E3077">
    <cfRule type="expression" dxfId="4" priority="296">
      <formula>AND(NOT(HasFormula(A3076)),A3076&lt;&gt;"")</formula>
    </cfRule>
  </conditionalFormatting>
  <conditionalFormatting sqref="E3078:E3088">
    <cfRule type="expression" dxfId="4" priority="297">
      <formula>AND(NOT(HasFormula(#REF!)),#REF!&lt;&gt;"")</formula>
    </cfRule>
  </conditionalFormatting>
  <conditionalFormatting sqref="E3141:E3142">
    <cfRule type="expression" dxfId="4" priority="8538">
      <formula>AND(NOT(HasFormula(A3143)),A3143&lt;&gt;"")</formula>
    </cfRule>
  </conditionalFormatting>
  <conditionalFormatting sqref="E3212:E3213">
    <cfRule type="expression" dxfId="4" priority="8578">
      <formula>AND(NOT(HasFormula(A3214)),A3214&lt;&gt;"")</formula>
    </cfRule>
  </conditionalFormatting>
  <conditionalFormatting sqref="E3284:E3285">
    <cfRule type="expression" dxfId="4" priority="8586">
      <formula>AND(NOT(HasFormula(#REF!)),#REF!&lt;&gt;"")</formula>
    </cfRule>
  </conditionalFormatting>
  <conditionalFormatting sqref="E3322:E3323">
    <cfRule type="expression" dxfId="4" priority="8592">
      <formula>AND(NOT(HasFormula(A3324)),A3324&lt;&gt;"")</formula>
    </cfRule>
  </conditionalFormatting>
  <conditionalFormatting sqref="E3330:E3331">
    <cfRule type="expression" dxfId="4" priority="8618">
      <formula>AND(NOT(HasFormula(A3332)),A3332&lt;&gt;"")</formula>
    </cfRule>
  </conditionalFormatting>
  <conditionalFormatting sqref="E3540:E3541">
    <cfRule type="expression" dxfId="4" priority="8782">
      <formula>AND(NOT(HasFormula(A3542)),A3542&lt;&gt;"")</formula>
    </cfRule>
  </conditionalFormatting>
  <conditionalFormatting sqref="E3569:E3570">
    <cfRule type="expression" dxfId="4" priority="8792">
      <formula>AND(NOT(HasFormula(A3572)),A3572&lt;&gt;"")</formula>
    </cfRule>
  </conditionalFormatting>
  <conditionalFormatting sqref="E3604:E3605">
    <cfRule type="expression" dxfId="4" priority="8817">
      <formula>AND(NOT(HasFormula(A3606)),A3606&lt;&gt;"")</formula>
    </cfRule>
  </conditionalFormatting>
  <conditionalFormatting sqref="E3609:E3610">
    <cfRule type="expression" dxfId="4" priority="8836">
      <formula>AND(NOT(HasFormula(A3611)),A3611&lt;&gt;"")</formula>
    </cfRule>
  </conditionalFormatting>
  <conditionalFormatting sqref="E3617:E3618">
    <cfRule type="expression" dxfId="4" priority="8844">
      <formula>AND(NOT(HasFormula(A3619)),A3619&lt;&gt;"")</formula>
    </cfRule>
  </conditionalFormatting>
  <conditionalFormatting sqref="E3627:E3628">
    <cfRule type="expression" dxfId="4" priority="8856">
      <formula>AND(NOT(HasFormula(A3629)),A3629&lt;&gt;"")</formula>
    </cfRule>
  </conditionalFormatting>
  <conditionalFormatting sqref="E3630:E3633">
    <cfRule type="expression" dxfId="4" priority="8862">
      <formula>AND(NOT(HasFormula(A3634)),A3634&lt;&gt;"")</formula>
    </cfRule>
  </conditionalFormatting>
  <conditionalFormatting sqref="E3673:E3674">
    <cfRule type="expression" dxfId="4" priority="8872">
      <formula>AND(NOT(HasFormula(A3679)),A3679&lt;&gt;"")</formula>
    </cfRule>
  </conditionalFormatting>
  <conditionalFormatting sqref="E3675:E3678">
    <cfRule type="expression" dxfId="4" priority="8878">
      <formula>AND(NOT(HasFormula(A3679)),A3679&lt;&gt;"")</formula>
    </cfRule>
  </conditionalFormatting>
  <conditionalFormatting sqref="E3852:E3853">
    <cfRule type="expression" dxfId="4" priority="8952">
      <formula>AND(NOT(HasFormula(A3854)),A3854&lt;&gt;"")</formula>
    </cfRule>
  </conditionalFormatting>
  <conditionalFormatting sqref="E3876:E3877">
    <cfRule type="expression" dxfId="4" priority="8946">
      <formula>AND(NOT(HasFormula(#REF!)),#REF!&lt;&gt;"")</formula>
    </cfRule>
  </conditionalFormatting>
  <conditionalFormatting sqref="E3911:E3913">
    <cfRule type="expression" dxfId="4" priority="8970">
      <formula>AND(NOT(HasFormula(#REF!)),#REF!&lt;&gt;"")</formula>
    </cfRule>
  </conditionalFormatting>
  <conditionalFormatting sqref="E4087:E4088">
    <cfRule type="expression" dxfId="4" priority="8982">
      <formula>AND(NOT(HasFormula(A4089)),A4089&lt;&gt;"")</formula>
    </cfRule>
  </conditionalFormatting>
  <conditionalFormatting sqref="E4220:E4224">
    <cfRule type="expression" dxfId="4" priority="124">
      <formula>AND(NOT(HasFormula(A4221)),A4221&lt;&gt;"")</formula>
    </cfRule>
  </conditionalFormatting>
  <conditionalFormatting sqref="E4633:E4634">
    <cfRule type="expression" dxfId="4" priority="9119">
      <formula>AND(NOT(HasFormula(A4635)),A4635&lt;&gt;"")</formula>
    </cfRule>
  </conditionalFormatting>
  <conditionalFormatting sqref="E4658:E4659">
    <cfRule type="expression" dxfId="4" priority="9153">
      <formula>AND(NOT(HasFormula(A4660)),A4660&lt;&gt;"")</formula>
    </cfRule>
  </conditionalFormatting>
  <conditionalFormatting sqref="E4884:E4886">
    <cfRule type="expression" dxfId="4" priority="9176">
      <formula>AND(NOT(HasFormula(A4887)),A4887&lt;&gt;"")</formula>
    </cfRule>
  </conditionalFormatting>
  <conditionalFormatting sqref="E4888:E4889">
    <cfRule type="expression" dxfId="4" priority="9183">
      <formula>AND(NOT(HasFormula(A4890)),A4890&lt;&gt;"")</formula>
    </cfRule>
  </conditionalFormatting>
  <conditionalFormatting sqref="E5005:E5006">
    <cfRule type="expression" dxfId="4" priority="9225">
      <formula>AND(NOT(HasFormula(A5007)),A5007&lt;&gt;"")</formula>
    </cfRule>
  </conditionalFormatting>
  <conditionalFormatting sqref="E5075:E5076">
    <cfRule type="expression" dxfId="4" priority="9241">
      <formula>AND(NOT(HasFormula(A5078)),A5078&lt;&gt;"")</formula>
    </cfRule>
  </conditionalFormatting>
  <conditionalFormatting sqref="E5193:E5194">
    <cfRule type="expression" dxfId="4" priority="9257">
      <formula>AND(NOT(HasFormula(A5195)),A5195&lt;&gt;"")</formula>
    </cfRule>
  </conditionalFormatting>
  <conditionalFormatting sqref="E5214:E5215">
    <cfRule type="expression" dxfId="4" priority="9263">
      <formula>AND(NOT(HasFormula(A5216)),A5216&lt;&gt;"")</formula>
    </cfRule>
  </conditionalFormatting>
  <conditionalFormatting sqref="E5227:E5228">
    <cfRule type="expression" dxfId="4" priority="9269">
      <formula>AND(NOT(HasFormula(A5229)),A5229&lt;&gt;"")</formula>
    </cfRule>
  </conditionalFormatting>
  <conditionalFormatting sqref="E5277:E5278">
    <cfRule type="expression" dxfId="4" priority="9281">
      <formula>AND(NOT(HasFormula(A5279)),A5279&lt;&gt;"")</formula>
    </cfRule>
  </conditionalFormatting>
  <conditionalFormatting sqref="F1:F170">
    <cfRule type="containsText" dxfId="6" priority="1982" operator="between" text="12m">
      <formula>NOT(ISERROR(SEARCH("12m",F1)))</formula>
    </cfRule>
    <cfRule type="containsText" dxfId="5" priority="1983" operator="between" text="HRB500E">
      <formula>NOT(ISERROR(SEARCH("HRB500E",F1)))</formula>
    </cfRule>
  </conditionalFormatting>
  <conditionalFormatting sqref="F172:F607">
    <cfRule type="containsText" dxfId="5" priority="1884" operator="between" text="HRB500E">
      <formula>NOT(ISERROR(SEARCH("HRB500E",F172)))</formula>
    </cfRule>
    <cfRule type="containsText" dxfId="6" priority="1883" operator="between" text="12m">
      <formula>NOT(ISERROR(SEARCH("12m",F172)))</formula>
    </cfRule>
  </conditionalFormatting>
  <conditionalFormatting sqref="F1589:F1591">
    <cfRule type="containsText" dxfId="5" priority="938" operator="between" text="HRB500E">
      <formula>NOT(ISERROR(SEARCH("HRB500E",F1589)))</formula>
    </cfRule>
    <cfRule type="containsText" dxfId="6" priority="937" operator="between" text="12m">
      <formula>NOT(ISERROR(SEARCH("12m",F1589)))</formula>
    </cfRule>
  </conditionalFormatting>
  <conditionalFormatting sqref="F1881:F1882">
    <cfRule type="containsText" dxfId="5" priority="836" operator="between" text="HRB500E">
      <formula>NOT(ISERROR(SEARCH("HRB500E",F1881)))</formula>
    </cfRule>
    <cfRule type="containsText" dxfId="6" priority="835" operator="between" text="12m">
      <formula>NOT(ISERROR(SEARCH("12m",F1881)))</formula>
    </cfRule>
  </conditionalFormatting>
  <conditionalFormatting sqref="F1919:F1925">
    <cfRule type="containsText" dxfId="5" priority="794" operator="between" text="HRB500E">
      <formula>NOT(ISERROR(SEARCH("HRB500E",F1919)))</formula>
    </cfRule>
    <cfRule type="containsText" dxfId="6" priority="793" operator="between" text="12m">
      <formula>NOT(ISERROR(SEARCH("12m",F1919)))</formula>
    </cfRule>
  </conditionalFormatting>
  <conditionalFormatting sqref="F2234:F2237">
    <cfRule type="containsText" dxfId="6" priority="629" operator="between" text="12m">
      <formula>NOT(ISERROR(SEARCH("12m",F2234)))</formula>
    </cfRule>
    <cfRule type="containsText" dxfId="5" priority="630" operator="between" text="HRB500E">
      <formula>NOT(ISERROR(SEARCH("HRB500E",F2234)))</formula>
    </cfRule>
  </conditionalFormatting>
  <conditionalFormatting sqref="F2270:F2277">
    <cfRule type="containsText" dxfId="6" priority="612" operator="between" text="12m">
      <formula>NOT(ISERROR(SEARCH("12m",F2270)))</formula>
    </cfRule>
    <cfRule type="containsText" dxfId="5" priority="613" operator="between" text="HRB500E">
      <formula>NOT(ISERROR(SEARCH("HRB500E",F2270)))</formula>
    </cfRule>
  </conditionalFormatting>
  <conditionalFormatting sqref="F2758:F2761">
    <cfRule type="containsText" dxfId="5" priority="485" operator="between" text="HRB500E">
      <formula>NOT(ISERROR(SEARCH("HRB500E",F2758)))</formula>
    </cfRule>
    <cfRule type="containsText" dxfId="6" priority="484" operator="between" text="12m">
      <formula>NOT(ISERROR(SEARCH("12m",F2758)))</formula>
    </cfRule>
  </conditionalFormatting>
  <conditionalFormatting sqref="F2778:F2784">
    <cfRule type="containsText" dxfId="5" priority="478" operator="between" text="HRB500E">
      <formula>NOT(ISERROR(SEARCH("HRB500E",F2778)))</formula>
    </cfRule>
  </conditionalFormatting>
  <conditionalFormatting sqref="F2949:F2953">
    <cfRule type="containsText" dxfId="6" priority="459" operator="between" text="12m">
      <formula>NOT(ISERROR(SEARCH("12m",F2949)))</formula>
    </cfRule>
    <cfRule type="containsText" dxfId="5" priority="460" operator="between" text="HRB500E">
      <formula>NOT(ISERROR(SEARCH("HRB500E",F2949)))</formula>
    </cfRule>
  </conditionalFormatting>
  <conditionalFormatting sqref="F2958:F2960">
    <cfRule type="containsText" dxfId="6" priority="445" operator="between" text="12m">
      <formula>NOT(ISERROR(SEARCH("12m",F2958)))</formula>
    </cfRule>
    <cfRule type="containsText" dxfId="5" priority="446" operator="between" text="HRB500E">
      <formula>NOT(ISERROR(SEARCH("HRB500E",F2958)))</formula>
    </cfRule>
  </conditionalFormatting>
  <conditionalFormatting sqref="F2996:F3002">
    <cfRule type="containsText" dxfId="6" priority="427" operator="between" text="12m">
      <formula>NOT(ISERROR(SEARCH("12m",F2996)))</formula>
    </cfRule>
    <cfRule type="containsText" dxfId="5" priority="428" operator="between" text="HRB500E">
      <formula>NOT(ISERROR(SEARCH("HRB500E",F2996)))</formula>
    </cfRule>
  </conditionalFormatting>
  <conditionalFormatting sqref="F3026:F3028">
    <cfRule type="containsText" dxfId="6" priority="402" operator="between" text="12m">
      <formula>NOT(ISERROR(SEARCH("12m",F3026)))</formula>
    </cfRule>
    <cfRule type="containsText" dxfId="5" priority="403" operator="between" text="HRB500E">
      <formula>NOT(ISERROR(SEARCH("HRB500E",F3026)))</formula>
    </cfRule>
  </conditionalFormatting>
  <conditionalFormatting sqref="F3043:F3048">
    <cfRule type="containsText" dxfId="6" priority="325" operator="between" text="12m">
      <formula>NOT(ISERROR(SEARCH("12m",F3043)))</formula>
    </cfRule>
    <cfRule type="containsText" dxfId="5" priority="326" operator="between" text="HRB500E">
      <formula>NOT(ISERROR(SEARCH("HRB500E",F3043)))</formula>
    </cfRule>
  </conditionalFormatting>
  <conditionalFormatting sqref="F3049:F3051">
    <cfRule type="containsText" dxfId="6" priority="338" operator="between" text="12m">
      <formula>NOT(ISERROR(SEARCH("12m",F3049)))</formula>
    </cfRule>
    <cfRule type="containsText" dxfId="5" priority="339" operator="between" text="HRB500E">
      <formula>NOT(ISERROR(SEARCH("HRB500E",F3049)))</formula>
    </cfRule>
  </conditionalFormatting>
  <conditionalFormatting sqref="F3052:F3056">
    <cfRule type="containsText" dxfId="6" priority="351" operator="between" text="12m">
      <formula>NOT(ISERROR(SEARCH("12m",F3052)))</formula>
    </cfRule>
    <cfRule type="containsText" dxfId="5" priority="352" operator="between" text="HRB500E">
      <formula>NOT(ISERROR(SEARCH("HRB500E",F3052)))</formula>
    </cfRule>
  </conditionalFormatting>
  <conditionalFormatting sqref="F3057:F3058">
    <cfRule type="containsText" dxfId="6" priority="308" operator="between" text="12m">
      <formula>NOT(ISERROR(SEARCH("12m",F3057)))</formula>
    </cfRule>
    <cfRule type="containsText" dxfId="5" priority="309" operator="between" text="HRB500E">
      <formula>NOT(ISERROR(SEARCH("HRB500E",F3057)))</formula>
    </cfRule>
  </conditionalFormatting>
  <conditionalFormatting sqref="F3075:F3088">
    <cfRule type="containsText" dxfId="6" priority="294" operator="between" text="12m">
      <formula>NOT(ISERROR(SEARCH("12m",F3075)))</formula>
    </cfRule>
    <cfRule type="containsText" dxfId="5" priority="295" operator="between" text="HRB500E">
      <formula>NOT(ISERROR(SEARCH("HRB500E",F3075)))</formula>
    </cfRule>
  </conditionalFormatting>
  <conditionalFormatting sqref="F3184:F3227">
    <cfRule type="containsText" dxfId="6" priority="246" operator="between" text="12m">
      <formula>NOT(ISERROR(SEARCH("12m",F3184)))</formula>
    </cfRule>
    <cfRule type="containsText" dxfId="5" priority="247" operator="between" text="HRB500E">
      <formula>NOT(ISERROR(SEARCH("HRB500E",F3184)))</formula>
    </cfRule>
  </conditionalFormatting>
  <conditionalFormatting sqref="F4220:F4224">
    <cfRule type="containsText" dxfId="6" priority="122" operator="between" text="12m">
      <formula>NOT(ISERROR(SEARCH("12m",F4220)))</formula>
    </cfRule>
    <cfRule type="containsText" dxfId="5" priority="123" operator="between" text="HRB500E">
      <formula>NOT(ISERROR(SEARCH("HRB500E",F4220)))</formula>
    </cfRule>
  </conditionalFormatting>
  <conditionalFormatting sqref="F4878:F4907">
    <cfRule type="containsText" dxfId="6" priority="31" operator="between" text="12m">
      <formula>NOT(ISERROR(SEARCH("12m",F4878)))</formula>
    </cfRule>
    <cfRule type="containsText" dxfId="5" priority="32" operator="between" text="HRB500E">
      <formula>NOT(ISERROR(SEARCH("HRB500E",F4878)))</formula>
    </cfRule>
  </conditionalFormatting>
  <conditionalFormatting sqref="H1589:H1604">
    <cfRule type="expression" dxfId="3" priority="940">
      <formula>AND(NOT(HasFormula(XFD1589)),XFD1589&lt;&gt;"")</formula>
    </cfRule>
    <cfRule type="expression" dxfId="4" priority="939">
      <formula>AND(NOT(HasFormula(D1590)),D1590&lt;&gt;"")</formula>
    </cfRule>
  </conditionalFormatting>
  <conditionalFormatting sqref="H1702:H1706">
    <cfRule type="expression" dxfId="4" priority="7804">
      <formula>AND(NOT(HasFormula(#REF!)),#REF!&lt;&gt;"")</formula>
    </cfRule>
    <cfRule type="expression" dxfId="3" priority="7805">
      <formula>AND(NOT(HasFormula(XFD1702)),XFD1702&lt;&gt;"")</formula>
    </cfRule>
  </conditionalFormatting>
  <conditionalFormatting sqref="H1708:H1740">
    <cfRule type="expression" dxfId="4" priority="7810">
      <formula>AND(NOT(HasFormula(#REF!)),#REF!&lt;&gt;"")</formula>
    </cfRule>
    <cfRule type="expression" dxfId="3" priority="7811">
      <formula>AND(NOT(HasFormula(XFD1708)),XFD1708&lt;&gt;"")</formula>
    </cfRule>
  </conditionalFormatting>
  <conditionalFormatting sqref="H1753:H1769">
    <cfRule type="expression" dxfId="3" priority="859">
      <formula>AND(NOT(HasFormula(XFD1753)),XFD1753&lt;&gt;"")</formula>
    </cfRule>
    <cfRule type="expression" dxfId="4" priority="858">
      <formula>AND(NOT(HasFormula(D1754)),D1754&lt;&gt;"")</formula>
    </cfRule>
  </conditionalFormatting>
  <conditionalFormatting sqref="H1881:H1882">
    <cfRule type="expression" dxfId="3" priority="838">
      <formula>AND(NOT(HasFormula(XFD1881)),XFD1881&lt;&gt;"")</formula>
    </cfRule>
    <cfRule type="expression" dxfId="4" priority="837">
      <formula>AND(NOT(HasFormula(D1882)),D1882&lt;&gt;"")</formula>
    </cfRule>
  </conditionalFormatting>
  <conditionalFormatting sqref="H2053:H2054">
    <cfRule type="expression" dxfId="4" priority="7858">
      <formula>AND(NOT(HasFormula(#REF!)),#REF!&lt;&gt;"")</formula>
    </cfRule>
    <cfRule type="expression" dxfId="3" priority="7859">
      <formula>AND(NOT(HasFormula(XFD2053)),XFD2053&lt;&gt;"")</formula>
    </cfRule>
  </conditionalFormatting>
  <conditionalFormatting sqref="H2056:H2057">
    <cfRule type="expression" dxfId="4" priority="7864">
      <formula>AND(NOT(HasFormula(#REF!)),#REF!&lt;&gt;"")</formula>
    </cfRule>
    <cfRule type="expression" dxfId="3" priority="7865">
      <formula>AND(NOT(HasFormula(XFD2056)),XFD2056&lt;&gt;"")</formula>
    </cfRule>
  </conditionalFormatting>
  <conditionalFormatting sqref="H2090:H2108">
    <cfRule type="expression" dxfId="4" priority="7881">
      <formula>AND(NOT(HasFormula(#REF!)),#REF!&lt;&gt;"")</formula>
    </cfRule>
    <cfRule type="expression" dxfId="3" priority="7882">
      <formula>AND(NOT(HasFormula(XFD2090)),XFD2090&lt;&gt;"")</formula>
    </cfRule>
  </conditionalFormatting>
  <conditionalFormatting sqref="H2110:H2111">
    <cfRule type="expression" dxfId="4" priority="7887">
      <formula>AND(NOT(HasFormula(D2119)),D2119&lt;&gt;"")</formula>
    </cfRule>
    <cfRule type="expression" dxfId="3" priority="7888">
      <formula>AND(NOT(HasFormula(XFD2110)),XFD2110&lt;&gt;"")</formula>
    </cfRule>
  </conditionalFormatting>
  <conditionalFormatting sqref="H2112:H2118">
    <cfRule type="expression" dxfId="4" priority="7895">
      <formula>AND(NOT(HasFormula(D2129)),D2129&lt;&gt;"")</formula>
    </cfRule>
    <cfRule type="expression" dxfId="3" priority="7896">
      <formula>AND(NOT(HasFormula(XFD2112)),XFD2112&lt;&gt;"")</formula>
    </cfRule>
  </conditionalFormatting>
  <conditionalFormatting sqref="H2120:H2126">
    <cfRule type="expression" dxfId="4" priority="7907">
      <formula>AND(NOT(HasFormula(D2129)),D2129&lt;&gt;"")</formula>
    </cfRule>
    <cfRule type="expression" dxfId="3" priority="7908">
      <formula>AND(NOT(HasFormula(XFD2120)),XFD2120&lt;&gt;"")</formula>
    </cfRule>
  </conditionalFormatting>
  <conditionalFormatting sqref="H2127:H2128">
    <cfRule type="expression" dxfId="4" priority="7913">
      <formula>AND(NOT(HasFormula(#REF!)),#REF!&lt;&gt;"")</formula>
    </cfRule>
    <cfRule type="expression" dxfId="3" priority="7914">
      <formula>AND(NOT(HasFormula(XFD2127)),XFD2127&lt;&gt;"")</formula>
    </cfRule>
  </conditionalFormatting>
  <conditionalFormatting sqref="H2138:H2139">
    <cfRule type="expression" dxfId="4" priority="7923">
      <formula>AND(NOT(HasFormula(#REF!)),#REF!&lt;&gt;"")</formula>
    </cfRule>
    <cfRule type="expression" dxfId="3" priority="7924">
      <formula>AND(NOT(HasFormula(XFD2138)),XFD2138&lt;&gt;"")</formula>
    </cfRule>
  </conditionalFormatting>
  <conditionalFormatting sqref="H2165:H2166">
    <cfRule type="expression" dxfId="4" priority="7929">
      <formula>AND(NOT(HasFormula(#REF!)),#REF!&lt;&gt;"")</formula>
    </cfRule>
    <cfRule type="expression" dxfId="3" priority="7930">
      <formula>AND(NOT(HasFormula(XFD2165)),XFD2165&lt;&gt;"")</formula>
    </cfRule>
  </conditionalFormatting>
  <conditionalFormatting sqref="H2168:H2173">
    <cfRule type="expression" dxfId="4" priority="7968">
      <formula>AND(NOT(HasFormula(#REF!)),#REF!&lt;&gt;"")</formula>
    </cfRule>
    <cfRule type="expression" dxfId="3" priority="7969">
      <formula>AND(NOT(HasFormula(XFD2168)),XFD2168&lt;&gt;"")</formula>
    </cfRule>
  </conditionalFormatting>
  <conditionalFormatting sqref="H2247:H2249">
    <cfRule type="expression" dxfId="4" priority="8059">
      <formula>AND(NOT(HasFormula(D2252)),D2252&lt;&gt;"")</formula>
    </cfRule>
    <cfRule type="expression" dxfId="3" priority="8060">
      <formula>AND(NOT(HasFormula(XFD2247)),XFD2247&lt;&gt;"")</formula>
    </cfRule>
    <cfRule type="expression" dxfId="4" priority="8071">
      <formula>AND(NOT(HasFormula(D2252)),D2252&lt;&gt;"")</formula>
    </cfRule>
    <cfRule type="expression" dxfId="3" priority="8072">
      <formula>AND(NOT(HasFormula(XFD2247)),XFD2247&lt;&gt;"")</formula>
    </cfRule>
  </conditionalFormatting>
  <conditionalFormatting sqref="H2270:H2277">
    <cfRule type="expression" dxfId="4" priority="606">
      <formula>AND(NOT(HasFormula(D2271)),D2271&lt;&gt;"")</formula>
    </cfRule>
    <cfRule type="expression" dxfId="3" priority="607">
      <formula>AND(NOT(HasFormula(XFD2270)),XFD2270&lt;&gt;"")</formula>
    </cfRule>
  </conditionalFormatting>
  <conditionalFormatting sqref="H2338:H2348">
    <cfRule type="expression" dxfId="3" priority="579">
      <formula>AND(NOT(HasFormula(XFD2338)),XFD2338&lt;&gt;"")</formula>
    </cfRule>
    <cfRule type="expression" dxfId="4" priority="578">
      <formula>AND(NOT(HasFormula(D2325)),D2325&lt;&gt;"")</formula>
    </cfRule>
  </conditionalFormatting>
  <conditionalFormatting sqref="H2349:H2358">
    <cfRule type="expression" dxfId="3" priority="564">
      <formula>AND(NOT(HasFormula(XFD2349)),XFD2349&lt;&gt;"")</formula>
    </cfRule>
    <cfRule type="expression" dxfId="4" priority="563">
      <formula>AND(NOT(HasFormula(D2336)),D2336&lt;&gt;"")</formula>
    </cfRule>
  </conditionalFormatting>
  <conditionalFormatting sqref="H2359:H2437">
    <cfRule type="expression" dxfId="4" priority="550">
      <formula>AND(NOT(HasFormula(D2347)),D2347&lt;&gt;"")</formula>
    </cfRule>
    <cfRule type="expression" dxfId="3" priority="551">
      <formula>AND(NOT(HasFormula(XFD2359)),XFD2359&lt;&gt;"")</formula>
    </cfRule>
  </conditionalFormatting>
  <conditionalFormatting sqref="H2483:H2521">
    <cfRule type="expression" dxfId="3" priority="536">
      <formula>AND(NOT(HasFormula(XFD2483)),XFD2483&lt;&gt;"")</formula>
    </cfRule>
    <cfRule type="expression" dxfId="4" priority="535">
      <formula>AND(NOT(HasFormula(D2484)),D2484&lt;&gt;"")</formula>
    </cfRule>
  </conditionalFormatting>
  <conditionalFormatting sqref="H2529:H2534">
    <cfRule type="expression" dxfId="4" priority="8169">
      <formula>AND(NOT(HasFormula(D2533)),D2533&lt;&gt;"")</formula>
    </cfRule>
    <cfRule type="expression" dxfId="3" priority="8170">
      <formula>AND(NOT(HasFormula(XFD2529)),XFD2529&lt;&gt;"")</formula>
    </cfRule>
  </conditionalFormatting>
  <conditionalFormatting sqref="H2576:H2581">
    <cfRule type="expression" dxfId="3" priority="528">
      <formula>AND(NOT(HasFormula(XFD2576)),XFD2576&lt;&gt;"")</formula>
    </cfRule>
    <cfRule type="expression" dxfId="4" priority="527">
      <formula>AND(NOT(HasFormula(D2577)),D2577&lt;&gt;"")</formula>
    </cfRule>
  </conditionalFormatting>
  <conditionalFormatting sqref="H2602:H2604">
    <cfRule type="expression" dxfId="4" priority="8195">
      <formula>AND(NOT(HasFormula(D2605)),D2605&lt;&gt;"")</formula>
    </cfRule>
    <cfRule type="expression" dxfId="3" priority="8196">
      <formula>AND(NOT(HasFormula(XFD2602)),XFD2602&lt;&gt;"")</formula>
    </cfRule>
  </conditionalFormatting>
  <conditionalFormatting sqref="H2611:H2643">
    <cfRule type="expression" dxfId="4" priority="8199">
      <formula>AND(NOT(HasFormula(#REF!)),#REF!&lt;&gt;"")</formula>
    </cfRule>
    <cfRule type="expression" dxfId="3" priority="8200">
      <formula>AND(NOT(HasFormula(XFD2611)),XFD2611&lt;&gt;"")</formula>
    </cfRule>
  </conditionalFormatting>
  <conditionalFormatting sqref="H2650:H2664">
    <cfRule type="expression" dxfId="4" priority="518">
      <formula>AND(NOT(HasFormula(D2651)),D2651&lt;&gt;"")</formula>
    </cfRule>
    <cfRule type="expression" dxfId="3" priority="519">
      <formula>AND(NOT(HasFormula(XFD2650)),XFD2650&lt;&gt;"")</formula>
    </cfRule>
  </conditionalFormatting>
  <conditionalFormatting sqref="H2758:H2777">
    <cfRule type="expression" dxfId="4" priority="489">
      <formula>AND(NOT(HasFormula(#REF!)),#REF!&lt;&gt;"")</formula>
    </cfRule>
    <cfRule type="expression" dxfId="3" priority="490">
      <formula>AND(NOT(HasFormula(XFD2758)),XFD2758&lt;&gt;"")</formula>
    </cfRule>
  </conditionalFormatting>
  <conditionalFormatting sqref="H2778:H2801">
    <cfRule type="expression" dxfId="4" priority="475">
      <formula>AND(NOT(HasFormula(#REF!)),#REF!&lt;&gt;"")</formula>
    </cfRule>
    <cfRule type="expression" dxfId="3" priority="476">
      <formula>AND(NOT(HasFormula(XFD2778)),XFD2778&lt;&gt;"")</formula>
    </cfRule>
  </conditionalFormatting>
  <conditionalFormatting sqref="H2802:H2842">
    <cfRule type="expression" dxfId="3" priority="470">
      <formula>AND(NOT(HasFormula(XFD2802)),XFD2802&lt;&gt;"")</formula>
    </cfRule>
    <cfRule type="expression" dxfId="4" priority="469">
      <formula>AND(NOT(HasFormula(#REF!)),#REF!&lt;&gt;"")</formula>
    </cfRule>
  </conditionalFormatting>
  <conditionalFormatting sqref="H2851:H2859">
    <cfRule type="expression" dxfId="4" priority="8338">
      <formula>AND(NOT(HasFormula(#REF!)),#REF!&lt;&gt;"")</formula>
    </cfRule>
    <cfRule type="expression" dxfId="3" priority="8339">
      <formula>AND(NOT(HasFormula(XFD2851)),XFD2851&lt;&gt;"")</formula>
    </cfRule>
  </conditionalFormatting>
  <conditionalFormatting sqref="H2906:H2907">
    <cfRule type="expression" dxfId="4" priority="8376">
      <formula>AND(NOT(HasFormula(D2908)),D2908&lt;&gt;"")</formula>
    </cfRule>
    <cfRule type="expression" dxfId="3" priority="8377">
      <formula>AND(NOT(HasFormula(XFD2906)),XFD2906&lt;&gt;"")</formula>
    </cfRule>
  </conditionalFormatting>
  <conditionalFormatting sqref="H2932:H2948">
    <cfRule type="expression" dxfId="4" priority="466">
      <formula>AND(NOT(HasFormula(#REF!)),#REF!&lt;&gt;"")</formula>
    </cfRule>
    <cfRule type="expression" dxfId="3" priority="467">
      <formula>AND(NOT(HasFormula(XFD2932)),XFD2932&lt;&gt;"")</formula>
    </cfRule>
  </conditionalFormatting>
  <conditionalFormatting sqref="H2949:H2957">
    <cfRule type="expression" dxfId="4" priority="450">
      <formula>AND(NOT(HasFormula(#REF!)),#REF!&lt;&gt;"")</formula>
    </cfRule>
    <cfRule type="expression" dxfId="3" priority="451">
      <formula>AND(NOT(HasFormula(XFD2949)),XFD2949&lt;&gt;"")</formula>
    </cfRule>
  </conditionalFormatting>
  <conditionalFormatting sqref="H2958:H2995">
    <cfRule type="expression" dxfId="4" priority="438">
      <formula>AND(NOT(HasFormula(#REF!)),#REF!&lt;&gt;"")</formula>
    </cfRule>
    <cfRule type="expression" dxfId="3" priority="439">
      <formula>AND(NOT(HasFormula(XFD2958)),XFD2958&lt;&gt;"")</formula>
    </cfRule>
  </conditionalFormatting>
  <conditionalFormatting sqref="H2996:H3025">
    <cfRule type="expression" dxfId="4" priority="411">
      <formula>AND(NOT(HasFormula(#REF!)),#REF!&lt;&gt;"")</formula>
    </cfRule>
    <cfRule type="expression" dxfId="3" priority="412">
      <formula>AND(NOT(HasFormula(XFD2996)),XFD2996&lt;&gt;"")</formula>
    </cfRule>
  </conditionalFormatting>
  <conditionalFormatting sqref="H3026:H3032">
    <cfRule type="expression" dxfId="4" priority="371">
      <formula>AND(NOT(HasFormula(#REF!)),#REF!&lt;&gt;"")</formula>
    </cfRule>
    <cfRule type="expression" dxfId="3" priority="372">
      <formula>AND(NOT(HasFormula(XFD3026)),XFD3026&lt;&gt;"")</formula>
    </cfRule>
  </conditionalFormatting>
  <conditionalFormatting sqref="H3033:H3038">
    <cfRule type="expression" dxfId="4" priority="305">
      <formula>AND(NOT(HasFormula(#REF!)),#REF!&lt;&gt;"")</formula>
    </cfRule>
    <cfRule type="expression" dxfId="3" priority="306">
      <formula>AND(NOT(HasFormula(XFD3033)),XFD3033&lt;&gt;"")</formula>
    </cfRule>
  </conditionalFormatting>
  <conditionalFormatting sqref="H3039:H3042">
    <cfRule type="expression" dxfId="4" priority="367">
      <formula>AND(NOT(HasFormula(#REF!)),#REF!&lt;&gt;"")</formula>
    </cfRule>
    <cfRule type="expression" dxfId="3" priority="368">
      <formula>AND(NOT(HasFormula(XFD3039)),XFD3039&lt;&gt;"")</formula>
    </cfRule>
  </conditionalFormatting>
  <conditionalFormatting sqref="H3043:H3054">
    <cfRule type="expression" dxfId="4" priority="303">
      <formula>AND(NOT(HasFormula(#REF!)),#REF!&lt;&gt;"")</formula>
    </cfRule>
    <cfRule type="expression" dxfId="3" priority="304">
      <formula>AND(NOT(HasFormula(XFD3043)),XFD3043&lt;&gt;"")</formula>
    </cfRule>
  </conditionalFormatting>
  <conditionalFormatting sqref="H3055:H3102">
    <cfRule type="expression" dxfId="3" priority="260">
      <formula>AND(NOT(HasFormula(XFD3055)),XFD3055&lt;&gt;"")</formula>
    </cfRule>
    <cfRule type="expression" dxfId="4" priority="259">
      <formula>AND(NOT(HasFormula(#REF!)),#REF!&lt;&gt;"")</formula>
    </cfRule>
  </conditionalFormatting>
  <conditionalFormatting sqref="H3141:H3142">
    <cfRule type="expression" dxfId="4" priority="8535">
      <formula>AND(NOT(HasFormula(D3143)),D3143&lt;&gt;"")</formula>
    </cfRule>
    <cfRule type="expression" dxfId="3" priority="8536">
      <formula>AND(NOT(HasFormula(XFD3141)),XFD3141&lt;&gt;"")</formula>
    </cfRule>
  </conditionalFormatting>
  <conditionalFormatting sqref="H3154:H3183">
    <cfRule type="expression" dxfId="4" priority="8541">
      <formula>AND(NOT(HasFormula(#REF!)),#REF!&lt;&gt;"")</formula>
    </cfRule>
    <cfRule type="expression" dxfId="3" priority="8542">
      <formula>AND(NOT(HasFormula(XFD3154)),XFD3154&lt;&gt;"")</formula>
    </cfRule>
  </conditionalFormatting>
  <conditionalFormatting sqref="H3184:H3261">
    <cfRule type="expression" dxfId="4" priority="238">
      <formula>AND(NOT(HasFormula(#REF!)),#REF!&lt;&gt;"")</formula>
    </cfRule>
    <cfRule type="expression" dxfId="3" priority="239">
      <formula>AND(NOT(HasFormula(XFD3184)),XFD3184&lt;&gt;"")</formula>
    </cfRule>
  </conditionalFormatting>
  <conditionalFormatting sqref="H3284:H3289">
    <cfRule type="expression" dxfId="4" priority="8583">
      <formula>AND(NOT(HasFormula(#REF!)),#REF!&lt;&gt;"")</formula>
    </cfRule>
    <cfRule type="expression" dxfId="3" priority="8584">
      <formula>AND(NOT(HasFormula(XFD3284)),XFD3284&lt;&gt;"")</formula>
    </cfRule>
  </conditionalFormatting>
  <conditionalFormatting sqref="H3290:H3316">
    <cfRule type="expression" dxfId="4" priority="236">
      <formula>AND(NOT(HasFormula(#REF!)),#REF!&lt;&gt;"")</formula>
    </cfRule>
    <cfRule type="expression" dxfId="3" priority="237">
      <formula>AND(NOT(HasFormula(XFD3290)),XFD3290&lt;&gt;"")</formula>
    </cfRule>
  </conditionalFormatting>
  <conditionalFormatting sqref="H3317:H3318">
    <cfRule type="expression" dxfId="4" priority="234">
      <formula>AND(NOT(HasFormula(#REF!)),#REF!&lt;&gt;"")</formula>
    </cfRule>
    <cfRule type="expression" dxfId="3" priority="235">
      <formula>AND(NOT(HasFormula(XFD3317)),XFD3317&lt;&gt;"")</formula>
    </cfRule>
  </conditionalFormatting>
  <conditionalFormatting sqref="H3319:H3329">
    <cfRule type="expression" dxfId="4" priority="232">
      <formula>AND(NOT(HasFormula(#REF!)),#REF!&lt;&gt;"")</formula>
    </cfRule>
    <cfRule type="expression" dxfId="3" priority="233">
      <formula>AND(NOT(HasFormula(XFD3319)),XFD3319&lt;&gt;"")</formula>
    </cfRule>
  </conditionalFormatting>
  <conditionalFormatting sqref="H3330:H3335">
    <cfRule type="expression" dxfId="4" priority="228">
      <formula>AND(NOT(HasFormula(#REF!)),#REF!&lt;&gt;"")</formula>
    </cfRule>
    <cfRule type="expression" dxfId="3" priority="229">
      <formula>AND(NOT(HasFormula(XFD3330)),XFD3330&lt;&gt;"")</formula>
    </cfRule>
  </conditionalFormatting>
  <conditionalFormatting sqref="H3336:H3375">
    <cfRule type="expression" dxfId="4" priority="226">
      <formula>AND(NOT(HasFormula(#REF!)),#REF!&lt;&gt;"")</formula>
    </cfRule>
    <cfRule type="expression" dxfId="3" priority="227">
      <formula>AND(NOT(HasFormula(XFD3336)),XFD3336&lt;&gt;"")</formula>
    </cfRule>
  </conditionalFormatting>
  <conditionalFormatting sqref="H3376:H3408">
    <cfRule type="expression" dxfId="4" priority="214">
      <formula>AND(NOT(HasFormula(#REF!)),#REF!&lt;&gt;"")</formula>
    </cfRule>
    <cfRule type="expression" dxfId="3" priority="215">
      <formula>AND(NOT(HasFormula(XFD3376)),XFD3376&lt;&gt;"")</formula>
    </cfRule>
  </conditionalFormatting>
  <conditionalFormatting sqref="H3489:H3503">
    <cfRule type="expression" dxfId="4" priority="208">
      <formula>AND(NOT(HasFormula(#REF!)),#REF!&lt;&gt;"")</formula>
    </cfRule>
    <cfRule type="expression" dxfId="3" priority="209">
      <formula>AND(NOT(HasFormula(XFD3489)),XFD3489&lt;&gt;"")</formula>
    </cfRule>
  </conditionalFormatting>
  <conditionalFormatting sqref="H3504:H3509">
    <cfRule type="expression" dxfId="4" priority="204">
      <formula>AND(NOT(HasFormula(#REF!)),#REF!&lt;&gt;"")</formula>
    </cfRule>
    <cfRule type="expression" dxfId="3" priority="205">
      <formula>AND(NOT(HasFormula(XFD3504)),XFD3504&lt;&gt;"")</formula>
    </cfRule>
  </conditionalFormatting>
  <conditionalFormatting sqref="H3510:H3527">
    <cfRule type="expression" dxfId="4" priority="202">
      <formula>AND(NOT(HasFormula(#REF!)),#REF!&lt;&gt;"")</formula>
    </cfRule>
    <cfRule type="expression" dxfId="3" priority="203">
      <formula>AND(NOT(HasFormula(XFD3510)),XFD3510&lt;&gt;"")</formula>
    </cfRule>
  </conditionalFormatting>
  <conditionalFormatting sqref="H3540:H3541">
    <cfRule type="expression" dxfId="4" priority="8779">
      <formula>AND(NOT(HasFormula(D3542)),D3542&lt;&gt;"")</formula>
    </cfRule>
    <cfRule type="expression" dxfId="3" priority="8780">
      <formula>AND(NOT(HasFormula(XFD3540)),XFD3540&lt;&gt;"")</formula>
    </cfRule>
  </conditionalFormatting>
  <conditionalFormatting sqref="H3570:H3571">
    <cfRule type="expression" dxfId="3" priority="201">
      <formula>AND(NOT(HasFormula(XFD3570)),XFD3570&lt;&gt;"")</formula>
    </cfRule>
    <cfRule type="expression" dxfId="4" priority="200">
      <formula>AND(NOT(HasFormula(D3573)),D3573&lt;&gt;"")</formula>
    </cfRule>
  </conditionalFormatting>
  <conditionalFormatting sqref="H3572:H3580">
    <cfRule type="expression" dxfId="4" priority="198">
      <formula>AND(NOT(HasFormula(D3573)),D3573&lt;&gt;"")</formula>
    </cfRule>
    <cfRule type="expression" dxfId="3" priority="199">
      <formula>AND(NOT(HasFormula(XFD3572)),XFD3572&lt;&gt;"")</formula>
    </cfRule>
  </conditionalFormatting>
  <conditionalFormatting sqref="H3587:H3588">
    <cfRule type="expression" dxfId="3" priority="185">
      <formula>AND(NOT(HasFormula(XFD3587)),XFD3587&lt;&gt;"")</formula>
    </cfRule>
    <cfRule type="expression" dxfId="4" priority="184">
      <formula>AND(NOT(HasFormula(D3588)),D3588&lt;&gt;"")</formula>
    </cfRule>
  </conditionalFormatting>
  <conditionalFormatting sqref="H3590:H3593">
    <cfRule type="expression" dxfId="3" priority="183">
      <formula>AND(NOT(HasFormula(XFD3590)),XFD3590&lt;&gt;"")</formula>
    </cfRule>
    <cfRule type="expression" dxfId="4" priority="182">
      <formula>AND(NOT(HasFormula(D3591)),D3591&lt;&gt;"")</formula>
    </cfRule>
  </conditionalFormatting>
  <conditionalFormatting sqref="H3596:H3598">
    <cfRule type="expression" dxfId="3" priority="181">
      <formula>AND(NOT(HasFormula(XFD3596)),XFD3596&lt;&gt;"")</formula>
    </cfRule>
    <cfRule type="expression" dxfId="4" priority="180">
      <formula>AND(NOT(HasFormula(D3597)),D3597&lt;&gt;"")</formula>
    </cfRule>
  </conditionalFormatting>
  <conditionalFormatting sqref="H3599:H3602">
    <cfRule type="expression" dxfId="4" priority="196">
      <formula>AND(NOT(HasFormula(D3600)),D3600&lt;&gt;"")</formula>
    </cfRule>
    <cfRule type="expression" dxfId="3" priority="197">
      <formula>AND(NOT(HasFormula(XFD3599)),XFD3599&lt;&gt;"")</formula>
    </cfRule>
  </conditionalFormatting>
  <conditionalFormatting sqref="H3603:H3661">
    <cfRule type="expression" dxfId="3" priority="179">
      <formula>AND(NOT(HasFormula(XFD3603)),XFD3603&lt;&gt;"")</formula>
    </cfRule>
    <cfRule type="expression" dxfId="4" priority="178">
      <formula>AND(NOT(HasFormula(D3604)),D3604&lt;&gt;"")</formula>
    </cfRule>
  </conditionalFormatting>
  <conditionalFormatting sqref="H3669:H3716">
    <cfRule type="expression" dxfId="3" priority="177">
      <formula>AND(NOT(HasFormula(XFD3669)),XFD3669&lt;&gt;"")</formula>
    </cfRule>
    <cfRule type="expression" dxfId="4" priority="176">
      <formula>AND(NOT(HasFormula(D3670)),D3670&lt;&gt;"")</formula>
    </cfRule>
  </conditionalFormatting>
  <conditionalFormatting sqref="H3753:H3781">
    <cfRule type="expression" dxfId="3" priority="175">
      <formula>AND(NOT(HasFormula(XFD3753)),XFD3753&lt;&gt;"")</formula>
    </cfRule>
    <cfRule type="expression" dxfId="4" priority="174">
      <formula>AND(NOT(HasFormula(D3754)),D3754&lt;&gt;"")</formula>
    </cfRule>
  </conditionalFormatting>
  <conditionalFormatting sqref="H3852:H3854">
    <cfRule type="expression" dxfId="4" priority="8949">
      <formula>AND(NOT(HasFormula(D3854)),D3854&lt;&gt;"")</formula>
    </cfRule>
    <cfRule type="expression" dxfId="3" priority="8950">
      <formula>AND(NOT(HasFormula(XFD3852)),XFD3852&lt;&gt;"")</formula>
    </cfRule>
  </conditionalFormatting>
  <conditionalFormatting sqref="H3882:H3997">
    <cfRule type="expression" dxfId="3" priority="166">
      <formula>AND(NOT(HasFormula(XFD3882)),XFD3882&lt;&gt;"")</formula>
    </cfRule>
    <cfRule type="expression" dxfId="4" priority="165">
      <formula>AND(NOT(HasFormula(D3883)),D3883&lt;&gt;"")</formula>
    </cfRule>
  </conditionalFormatting>
  <conditionalFormatting sqref="H4067:H4086">
    <cfRule type="expression" dxfId="4" priority="150">
      <formula>AND(NOT(HasFormula(D4068)),D4068&lt;&gt;"")</formula>
    </cfRule>
    <cfRule type="expression" dxfId="3" priority="151">
      <formula>AND(NOT(HasFormula(XFD4067)),XFD4067&lt;&gt;"")</formula>
    </cfRule>
  </conditionalFormatting>
  <conditionalFormatting sqref="H4087:H4104">
    <cfRule type="expression" dxfId="4" priority="8979">
      <formula>AND(NOT(HasFormula(D4089)),D4089&lt;&gt;"")</formula>
    </cfRule>
    <cfRule type="expression" dxfId="3" priority="8980">
      <formula>AND(NOT(HasFormula(XFD4087)),XFD4087&lt;&gt;"")</formula>
    </cfRule>
  </conditionalFormatting>
  <conditionalFormatting sqref="H4156:H4158">
    <cfRule type="expression" dxfId="3" priority="107">
      <formula>AND(NOT(HasFormula(XFD4156)),XFD4156&lt;&gt;"")</formula>
    </cfRule>
    <cfRule type="expression" dxfId="4" priority="106">
      <formula>AND(NOT(HasFormula(D4157)),D4157&lt;&gt;"")</formula>
    </cfRule>
  </conditionalFormatting>
  <conditionalFormatting sqref="H4162:H4245">
    <cfRule type="expression" dxfId="3" priority="105">
      <formula>AND(NOT(HasFormula(XFD4162)),XFD4162&lt;&gt;"")</formula>
    </cfRule>
    <cfRule type="expression" dxfId="4" priority="104">
      <formula>AND(NOT(HasFormula(D4163)),D4163&lt;&gt;"")</formula>
    </cfRule>
  </conditionalFormatting>
  <conditionalFormatting sqref="H4402:H4403">
    <cfRule type="expression" dxfId="4" priority="102">
      <formula>AND(NOT(HasFormula(#REF!)),#REF!&lt;&gt;"")</formula>
    </cfRule>
    <cfRule type="expression" dxfId="3" priority="103">
      <formula>AND(NOT(HasFormula(XFD4402)),XFD4402&lt;&gt;"")</formula>
    </cfRule>
  </conditionalFormatting>
  <conditionalFormatting sqref="H4404:H4528">
    <cfRule type="expression" dxfId="3" priority="93">
      <formula>AND(NOT(HasFormula(XFD4404)),XFD4404&lt;&gt;"")</formula>
    </cfRule>
    <cfRule type="expression" dxfId="4" priority="92">
      <formula>AND(NOT(HasFormula(#REF!)),#REF!&lt;&gt;"")</formula>
    </cfRule>
  </conditionalFormatting>
  <conditionalFormatting sqref="H4547:H4601">
    <cfRule type="expression" dxfId="3" priority="89">
      <formula>AND(NOT(HasFormula(XFD4547)),XFD4547&lt;&gt;"")</formula>
    </cfRule>
    <cfRule type="expression" dxfId="4" priority="88">
      <formula>AND(NOT(HasFormula(D4548)),D4548&lt;&gt;"")</formula>
    </cfRule>
  </conditionalFormatting>
  <conditionalFormatting sqref="H4726:H4736">
    <cfRule type="expression" dxfId="4" priority="49">
      <formula>AND(NOT(HasFormula(#REF!)),#REF!&lt;&gt;"")</formula>
    </cfRule>
    <cfRule type="expression" dxfId="3" priority="50">
      <formula>AND(NOT(HasFormula(XFD4726)),XFD4726&lt;&gt;"")</formula>
    </cfRule>
  </conditionalFormatting>
  <conditionalFormatting sqref="H4885:H4886">
    <cfRule type="expression" dxfId="4" priority="20">
      <formula>AND(NOT(HasFormula(D4887)),D4887&lt;&gt;"")</formula>
    </cfRule>
    <cfRule type="expression" dxfId="3" priority="21">
      <formula>AND(NOT(HasFormula(XFD4885)),XFD4885&lt;&gt;"")</formula>
    </cfRule>
  </conditionalFormatting>
  <conditionalFormatting sqref="H4888:H4890">
    <cfRule type="expression" dxfId="4" priority="9179">
      <formula>AND(NOT(HasFormula(D4890)),D4890&lt;&gt;"")</formula>
    </cfRule>
    <cfRule type="expression" dxfId="3" priority="9180">
      <formula>AND(NOT(HasFormula(XFD4888)),XFD4888&lt;&gt;"")</formula>
    </cfRule>
  </conditionalFormatting>
  <conditionalFormatting sqref="H4907:H4937">
    <cfRule type="expression" dxfId="4" priority="18">
      <formula>AND(NOT(HasFormula(D4908)),D4908&lt;&gt;"")</formula>
    </cfRule>
    <cfRule type="expression" dxfId="3" priority="19">
      <formula>AND(NOT(HasFormula(XFD4907)),XFD4907&lt;&gt;"")</formula>
    </cfRule>
  </conditionalFormatting>
  <conditionalFormatting sqref="H5005:H5097">
    <cfRule type="expression" dxfId="4" priority="9222">
      <formula>AND(NOT(HasFormula(D5007)),D5007&lt;&gt;"")</formula>
    </cfRule>
    <cfRule type="expression" dxfId="3" priority="9223">
      <formula>AND(NOT(HasFormula(XFD5005)),XFD5005&lt;&gt;"")</formula>
    </cfRule>
  </conditionalFormatting>
  <conditionalFormatting sqref="H5098:H5124">
    <cfRule type="expression" dxfId="4" priority="9246">
      <formula>AND(NOT(HasFormula(#REF!)),#REF!&lt;&gt;"")</formula>
    </cfRule>
    <cfRule type="expression" dxfId="3" priority="9247">
      <formula>AND(NOT(HasFormula(XFD5098)),XFD5098&lt;&gt;"")</formula>
    </cfRule>
  </conditionalFormatting>
  <conditionalFormatting sqref="H5193:H5194">
    <cfRule type="expression" dxfId="4" priority="9254">
      <formula>AND(NOT(HasFormula(D5195)),D5195&lt;&gt;"")</formula>
    </cfRule>
    <cfRule type="expression" dxfId="3" priority="9255">
      <formula>AND(NOT(HasFormula(XFD5193)),XFD5193&lt;&gt;"")</formula>
    </cfRule>
  </conditionalFormatting>
  <conditionalFormatting sqref="H5204:H5226">
    <cfRule type="expression" dxfId="4" priority="1">
      <formula>AND(NOT(HasFormula(D5205)),D5205&lt;&gt;"")</formula>
    </cfRule>
    <cfRule type="expression" dxfId="3" priority="2">
      <formula>AND(NOT(HasFormula(XFD5204)),XFD5204&lt;&gt;"")</formula>
    </cfRule>
  </conditionalFormatting>
  <conditionalFormatting sqref="H5227:H5280">
    <cfRule type="expression" dxfId="4" priority="9266">
      <formula>AND(NOT(HasFormula(D5229)),D5229&lt;&gt;"")</formula>
    </cfRule>
    <cfRule type="expression" dxfId="3" priority="9267">
      <formula>AND(NOT(HasFormula(XFD5227)),XFD5227&lt;&gt;"")</formula>
    </cfRule>
  </conditionalFormatting>
  <conditionalFormatting sqref="H1047493:H1048576">
    <cfRule type="expression" dxfId="4" priority="7705">
      <formula>AND(NOT(HasFormula(D1)),D1&lt;&gt;"")</formula>
    </cfRule>
    <cfRule type="expression" dxfId="3" priority="7706">
      <formula>AND(NOT(HasFormula(XFD1047493)),XFD1047493&lt;&gt;"")</formula>
    </cfRule>
  </conditionalFormatting>
  <conditionalFormatting sqref="L880:L881">
    <cfRule type="containsText" dxfId="1" priority="1703" operator="between" text="送货车型9.6米">
      <formula>NOT(ISERROR(SEARCH("送货车型9.6米",L880)))</formula>
    </cfRule>
  </conditionalFormatting>
  <conditionalFormatting sqref="L917:L918">
    <cfRule type="containsText" dxfId="1" priority="1698" operator="between" text="送货车型9.6米">
      <formula>NOT(ISERROR(SEARCH("送货车型9.6米",L917)))</formula>
    </cfRule>
  </conditionalFormatting>
  <conditionalFormatting sqref="L968:L969">
    <cfRule type="containsText" dxfId="1" priority="1603" operator="between" text="送货车型9.6米">
      <formula>NOT(ISERROR(SEARCH("送货车型9.6米",L968)))</formula>
    </cfRule>
  </conditionalFormatting>
  <conditionalFormatting sqref="L1000:L1002">
    <cfRule type="containsText" dxfId="1" priority="1380" operator="between" text="送货车型9.6米">
      <formula>NOT(ISERROR(SEARCH("送货车型9.6米",L1000)))</formula>
    </cfRule>
  </conditionalFormatting>
  <conditionalFormatting sqref="L1069:L1137">
    <cfRule type="containsText" dxfId="1" priority="1192" operator="between" text="送货车型9.6米">
      <formula>NOT(ISERROR(SEARCH("送货车型9.6米",L1069)))</formula>
    </cfRule>
  </conditionalFormatting>
  <conditionalFormatting sqref="M887:M904">
    <cfRule type="containsText" dxfId="1" priority="1713" operator="between" text="送货车型9.6米">
      <formula>NOT(ISERROR(SEARCH("送货车型9.6米",M887)))</formula>
    </cfRule>
  </conditionalFormatting>
  <conditionalFormatting sqref="M1599:M1601">
    <cfRule type="containsText" dxfId="1" priority="931" operator="between" text="送货车型9.6米">
      <formula>NOT(ISERROR(SEARCH("送货车型9.6米",M1599)))</formula>
    </cfRule>
  </conditionalFormatting>
  <conditionalFormatting sqref="M1636:M1637">
    <cfRule type="containsText" dxfId="1" priority="894" operator="between" text="送货车型9.6米">
      <formula>NOT(ISERROR(SEARCH("送货车型9.6米",M1636)))</formula>
    </cfRule>
  </conditionalFormatting>
  <conditionalFormatting sqref="M1638:M1643">
    <cfRule type="containsText" dxfId="1" priority="893" operator="between" text="送货车型9.6米">
      <formula>NOT(ISERROR(SEARCH("送货车型9.6米",M1638)))</formula>
    </cfRule>
  </conditionalFormatting>
  <conditionalFormatting sqref="M1644:M1645">
    <cfRule type="containsText" dxfId="1" priority="892" operator="between" text="送货车型9.6米">
      <formula>NOT(ISERROR(SEARCH("送货车型9.6米",M1644)))</formula>
    </cfRule>
  </conditionalFormatting>
  <conditionalFormatting sqref="M1646:M1649">
    <cfRule type="containsText" dxfId="1" priority="891" operator="between" text="送货车型9.6米">
      <formula>NOT(ISERROR(SEARCH("送货车型9.6米",M1646)))</formula>
    </cfRule>
  </conditionalFormatting>
  <conditionalFormatting sqref="M1665:M1685">
    <cfRule type="containsText" dxfId="1" priority="860" operator="between" text="送货车型9.6米">
      <formula>NOT(ISERROR(SEARCH("送货车型9.6米",M1665)))</formula>
    </cfRule>
  </conditionalFormatting>
  <conditionalFormatting sqref="M1871:M1880">
    <cfRule type="containsText" dxfId="1" priority="828" operator="between" text="送货车型9.6米">
      <formula>NOT(ISERROR(SEARCH("送货车型9.6米",M1871)))</formula>
    </cfRule>
  </conditionalFormatting>
  <conditionalFormatting sqref="M1883:M1899">
    <cfRule type="containsText" dxfId="1" priority="829" operator="between" text="送货车型9.6米">
      <formula>NOT(ISERROR(SEARCH("送货车型9.6米",M1883)))</formula>
    </cfRule>
  </conditionalFormatting>
  <conditionalFormatting sqref="M1908:M1925">
    <cfRule type="containsText" dxfId="1" priority="752" operator="between" text="送货车型9.6米">
      <formula>NOT(ISERROR(SEARCH("送货车型9.6米",M1908)))</formula>
    </cfRule>
  </conditionalFormatting>
  <conditionalFormatting sqref="M1936:M1939">
    <cfRule type="containsText" dxfId="1" priority="721" operator="between" text="送货车型9.6米">
      <formula>NOT(ISERROR(SEARCH("送货车型9.6米",M1936)))</formula>
    </cfRule>
  </conditionalFormatting>
  <conditionalFormatting sqref="M1967:M1986">
    <cfRule type="containsText" dxfId="1" priority="719" operator="between" text="送货车型9.6米">
      <formula>NOT(ISERROR(SEARCH("送货车型9.6米",M1967)))</formula>
    </cfRule>
  </conditionalFormatting>
  <conditionalFormatting sqref="M2234:M2237">
    <cfRule type="containsText" dxfId="1" priority="618" operator="between" text="送货车型9.6米">
      <formula>NOT(ISERROR(SEARCH("送货车型9.6米",M2234)))</formula>
    </cfRule>
  </conditionalFormatting>
  <conditionalFormatting sqref="M2239:M2246">
    <cfRule type="containsText" dxfId="1" priority="617" operator="between" text="送货车型9.6米">
      <formula>NOT(ISERROR(SEARCH("送货车型9.6米",M2239)))</formula>
    </cfRule>
  </conditionalFormatting>
  <conditionalFormatting sqref="M2271:M2277">
    <cfRule type="containsText" dxfId="1" priority="603" operator="between" text="送货车型9.6米">
      <formula>NOT(ISERROR(SEARCH("送货车型9.6米",M2271)))</formula>
    </cfRule>
  </conditionalFormatting>
  <conditionalFormatting sqref="M2300:M2305">
    <cfRule type="containsText" dxfId="1" priority="597" operator="between" text="送货车型9.6米">
      <formula>NOT(ISERROR(SEARCH("送货车型9.6米",M2300)))</formula>
    </cfRule>
  </conditionalFormatting>
  <conditionalFormatting sqref="M2306:M2337">
    <cfRule type="containsText" dxfId="1" priority="580" operator="between" text="送货车型9.6米">
      <formula>NOT(ISERROR(SEARCH("送货车型9.6米",M2306)))</formula>
    </cfRule>
  </conditionalFormatting>
  <conditionalFormatting sqref="M2338:M2342">
    <cfRule type="containsText" dxfId="1" priority="567" operator="between" text="送货车型9.6米">
      <formula>NOT(ISERROR(SEARCH("送货车型9.6米",M2338)))</formula>
    </cfRule>
  </conditionalFormatting>
  <conditionalFormatting sqref="M2343:M2348">
    <cfRule type="containsText" dxfId="1" priority="565" operator="between" text="送货车型9.6米">
      <formula>NOT(ISERROR(SEARCH("送货车型9.6米",M2343)))</formula>
    </cfRule>
  </conditionalFormatting>
  <conditionalFormatting sqref="M2360:M2428">
    <cfRule type="containsText" dxfId="1" priority="537" operator="between" text="送货车型9.6米">
      <formula>NOT(ISERROR(SEARCH("送货车型9.6米",M2360)))</formula>
    </cfRule>
  </conditionalFormatting>
  <conditionalFormatting sqref="M3043:M3048">
    <cfRule type="containsText" dxfId="1" priority="315" operator="between" text="送货车型9.6米">
      <formula>NOT(ISERROR(SEARCH("送货车型9.6米",M3043)))</formula>
    </cfRule>
  </conditionalFormatting>
  <conditionalFormatting sqref="M3052:M3053">
    <cfRule type="containsText" dxfId="1" priority="314" operator="between" text="送货车型9.6米">
      <formula>NOT(ISERROR(SEARCH("送货车型9.6米",M3052)))</formula>
    </cfRule>
  </conditionalFormatting>
  <conditionalFormatting sqref="M3090:M3096">
    <cfRule type="containsText" dxfId="1" priority="283" operator="between" text="送货车型9.6米">
      <formula>NOT(ISERROR(SEARCH("送货车型9.6米",M3090)))</formula>
    </cfRule>
  </conditionalFormatting>
  <conditionalFormatting sqref="M5014:M5019">
    <cfRule type="containsText" dxfId="1" priority="10" operator="between" text="送货车型9.6米">
      <formula>NOT(ISERROR(SEARCH("送货车型9.6米",M5014)))</formula>
    </cfRule>
  </conditionalFormatting>
  <conditionalFormatting sqref="M5020:M5035">
    <cfRule type="containsText" dxfId="1" priority="8" operator="between" text="送货车型9.6米">
      <formula>NOT(ISERROR(SEARCH("送货车型9.6米",M5020)))</formula>
    </cfRule>
  </conditionalFormatting>
  <conditionalFormatting sqref="M5036:M5047">
    <cfRule type="containsText" dxfId="1" priority="7" operator="between" text="送货车型9.6米">
      <formula>NOT(ISERROR(SEARCH("送货车型9.6米",M5036)))</formula>
    </cfRule>
  </conditionalFormatting>
  <conditionalFormatting sqref="M5067:M5070">
    <cfRule type="timePeriod" dxfId="7" priority="5" timePeriod="yesterday">
      <formula>FLOOR(M5067,1)=TODAY()-1</formula>
    </cfRule>
  </conditionalFormatting>
  <conditionalFormatting sqref="N888:N904">
    <cfRule type="containsText" dxfId="1" priority="1725" operator="between" text="送货车型9.6米">
      <formula>NOT(ISERROR(SEARCH("送货车型9.6米",N888)))</formula>
    </cfRule>
  </conditionalFormatting>
  <conditionalFormatting sqref="O955:O996">
    <cfRule type="containsText" dxfId="1" priority="1390" operator="between" text="送货车型9.6米">
      <formula>NOT(ISERROR(SEARCH("送货车型9.6米",O955)))</formula>
    </cfRule>
  </conditionalFormatting>
  <conditionalFormatting sqref="P598:P692">
    <cfRule type="expression" dxfId="2" priority="1876">
      <formula>P598&gt;0</formula>
    </cfRule>
  </conditionalFormatting>
  <conditionalFormatting sqref="P751:P773">
    <cfRule type="expression" dxfId="2" priority="1776">
      <formula>P751&gt;0</formula>
    </cfRule>
  </conditionalFormatting>
  <conditionalFormatting sqref="P812:P1315">
    <cfRule type="expression" dxfId="2" priority="1079">
      <formula>P812&gt;0</formula>
    </cfRule>
  </conditionalFormatting>
  <conditionalFormatting sqref="P1402:P1524">
    <cfRule type="expression" dxfId="2" priority="1077">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3" timePeriod="yesterday">
      <formula>FLOOR(C1,1)=TODAY()-1</formula>
    </cfRule>
  </conditionalFormatting>
  <conditionalFormatting sqref="D2:E1400 D1403:E1404 D1407:E1418 D1422:E1427 D1429:E1430 D1432:E1433 D1436:E1486 D1488:E1496 E1 I1:L1 H2:L1401 E1401">
    <cfRule type="expression" dxfId="4" priority="1083">
      <formula>AND(NOT(HasFormula(XFD2)),XFD2&lt;&gt;"")</formula>
    </cfRule>
  </conditionalFormatting>
  <conditionalFormatting sqref="E1 I1:L1 H2:L1401 D2:E1400 E1401 D1403:E1404 D1407:E1418 D1422:E1427 D1429:E1430 D1432:E1433 D1436:E1486 D1488:E1496">
    <cfRule type="expression" dxfId="3" priority="1084">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3"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7">
      <formula>AND(NOT(_xlfn.ISFORMULA(D2)),D2&lt;&gt;"")</formula>
    </cfRule>
  </conditionalFormatting>
  <conditionalFormatting sqref="L13:O14">
    <cfRule type="containsText" dxfId="1" priority="1993" operator="between" text="送货车型9.6米">
      <formula>NOT(ISERROR(SEARCH("送货车型9.6米",L13)))</formula>
    </cfRule>
  </conditionalFormatting>
  <conditionalFormatting sqref="L18:O18 L21:O21 L23:O23">
    <cfRule type="containsText" dxfId="1" priority="1992" operator="between" text="送货车型9.6米">
      <formula>NOT(ISERROR(SEARCH("送货车型9.6米",L18)))</formula>
    </cfRule>
  </conditionalFormatting>
  <conditionalFormatting sqref="L27:O28">
    <cfRule type="containsText" dxfId="1" priority="1989" operator="between" text="送货车型9.6米">
      <formula>NOT(ISERROR(SEARCH("送货车型9.6米",L27)))</formula>
    </cfRule>
  </conditionalFormatting>
  <conditionalFormatting sqref="L174:O176">
    <cfRule type="containsText" dxfId="1" priority="1970" operator="between" text="送货车型9.6米">
      <formula>NOT(ISERROR(SEARCH("送货车型9.6米",L174)))</formula>
    </cfRule>
  </conditionalFormatting>
  <conditionalFormatting sqref="L185:O188">
    <cfRule type="containsText" dxfId="1" priority="1967" operator="between" text="送货车型9.6米">
      <formula>NOT(ISERROR(SEARCH("送货车型9.6米",L185)))</formula>
    </cfRule>
  </conditionalFormatting>
  <conditionalFormatting sqref="L200:O201">
    <cfRule type="containsText" dxfId="1" priority="1964" operator="between" text="送货车型9.6米">
      <formula>NOT(ISERROR(SEARCH("送货车型9.6米",L200)))</formula>
    </cfRule>
  </conditionalFormatting>
  <conditionalFormatting sqref="M318:O335">
    <cfRule type="containsText" dxfId="1" priority="1932" operator="between" text="送货车型9.6米">
      <formula>NOT(ISERROR(SEARCH("送货车型9.6米",M318)))</formula>
    </cfRule>
  </conditionalFormatting>
  <conditionalFormatting sqref="M351:O382">
    <cfRule type="containsText" dxfId="1" priority="1897" operator="between" text="送货车型9.6米">
      <formula>NOT(ISERROR(SEARCH("送货车型9.6米",M351)))</formula>
    </cfRule>
  </conditionalFormatting>
  <conditionalFormatting sqref="M391:O397">
    <cfRule type="containsText" dxfId="1" priority="1891"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6" operator="between" text="12m">
      <formula>NOT(ISERROR(SEARCH("12m",F613)))</formula>
    </cfRule>
    <cfRule type="containsText" dxfId="5" priority="1107" operator="between" text="HRB500E">
      <formula>NOT(ISERROR(SEARCH("HRB500E",F613)))</formula>
    </cfRule>
  </conditionalFormatting>
  <conditionalFormatting sqref="M689:O696">
    <cfRule type="containsText" dxfId="1" priority="1872" operator="between" text="送货车型9.6米">
      <formula>NOT(ISERROR(SEARCH("送货车型9.6米",M689)))</formula>
    </cfRule>
  </conditionalFormatting>
  <conditionalFormatting sqref="M700:O717">
    <cfRule type="containsText" dxfId="1" priority="1865" operator="between" text="送货车型9.6米">
      <formula>NOT(ISERROR(SEARCH("送货车型9.6米",M700)))</formula>
    </cfRule>
  </conditionalFormatting>
  <conditionalFormatting sqref="M719:O758">
    <cfRule type="containsText" dxfId="1" priority="1797" operator="between" text="送货车型9.6米">
      <formula>NOT(ISERROR(SEARCH("送货车型9.6米",M719)))</formula>
    </cfRule>
  </conditionalFormatting>
  <conditionalFormatting sqref="M787:O800 O801:O803">
    <cfRule type="containsText" dxfId="1" priority="1789" operator="between" text="送货车型9.6米">
      <formula>NOT(ISERROR(SEARCH("送货车型9.6米",M787)))</formula>
    </cfRule>
  </conditionalFormatting>
  <conditionalFormatting sqref="M801:N802">
    <cfRule type="containsText" dxfId="1" priority="1786" operator="between" text="送货车型9.6米">
      <formula>NOT(ISERROR(SEARCH("送货车型9.6米",M801)))</formula>
    </cfRule>
  </conditionalFormatting>
  <conditionalFormatting sqref="M804:O811">
    <cfRule type="containsText" dxfId="1" priority="1784" operator="between" text="送货车型9.6米">
      <formula>NOT(ISERROR(SEARCH("送货车型9.6米",M804)))</formula>
    </cfRule>
  </conditionalFormatting>
  <conditionalFormatting sqref="M819:O833">
    <cfRule type="containsText" dxfId="1" priority="1766" operator="between" text="送货车型9.6米">
      <formula>NOT(ISERROR(SEARCH("送货车型9.6米",M819)))</formula>
    </cfRule>
  </conditionalFormatting>
  <conditionalFormatting sqref="M845:O855">
    <cfRule type="containsText" dxfId="1" priority="1754" operator="between" text="送货车型9.6米">
      <formula>NOT(ISERROR(SEARCH("送货车型9.6米",M845)))</formula>
    </cfRule>
  </conditionalFormatting>
  <conditionalFormatting sqref="L856:O857">
    <cfRule type="containsText" dxfId="1" priority="1758" operator="between" text="送货车型9.6米">
      <formula>NOT(ISERROR(SEARCH("送货车型9.6米",L856)))</formula>
    </cfRule>
  </conditionalFormatting>
  <conditionalFormatting sqref="M955:N994">
    <cfRule type="containsText" dxfId="1" priority="1690" operator="between" text="送货车型9.6米">
      <formula>NOT(ISERROR(SEARCH("送货车型9.6米",M955)))</formula>
    </cfRule>
  </conditionalFormatting>
  <conditionalFormatting sqref="L995:N996">
    <cfRule type="containsText" dxfId="1" priority="1391" operator="between" text="送货车型9.6米">
      <formula>NOT(ISERROR(SEARCH("送货车型9.6米",L995)))</formula>
    </cfRule>
  </conditionalFormatting>
  <conditionalFormatting sqref="M999:O1019">
    <cfRule type="containsText" dxfId="1" priority="1379" operator="between" text="送货车型9.6米">
      <formula>NOT(ISERROR(SEARCH("送货车型9.6米",M999)))</formula>
    </cfRule>
  </conditionalFormatting>
  <conditionalFormatting sqref="M1024:O1137">
    <cfRule type="containsText" dxfId="1" priority="1104" operator="between" text="送货车型9.6米">
      <formula>NOT(ISERROR(SEARCH("送货车型9.6米",M1024)))</formula>
    </cfRule>
  </conditionalFormatting>
  <conditionalFormatting sqref="L1138:O1503">
    <cfRule type="containsText" dxfId="1" priority="944" operator="between" text="送货车型9.6米">
      <formula>NOT(ISERROR(SEARCH("送货车型9.6米",L1138)))</formula>
    </cfRule>
  </conditionalFormatting>
  <conditionalFormatting sqref="E1402 H1402:L1402">
    <cfRule type="expression" dxfId="4" priority="7723">
      <formula>AND(NOT(HasFormula(#REF!)),#REF!&lt;&gt;"")</formula>
    </cfRule>
    <cfRule type="expression" dxfId="3" priority="7724">
      <formula>AND(NOT(HasFormula(XFA1402)),XFA1402&lt;&gt;"")</formula>
    </cfRule>
  </conditionalFormatting>
  <conditionalFormatting sqref="H1403:L1404 H1407:L1418 E1420 H1420:L1420">
    <cfRule type="expression" dxfId="4" priority="7701">
      <formula>AND(NOT(HasFormula(A1404)),A1404&lt;&gt;"")</formula>
    </cfRule>
    <cfRule type="expression" dxfId="3" priority="7702">
      <formula>AND(NOT(HasFormula(XFA1403)),XFA1403&lt;&gt;"")</formula>
    </cfRule>
  </conditionalFormatting>
  <conditionalFormatting sqref="D1405:E1406">
    <cfRule type="expression" dxfId="4" priority="7727">
      <formula>AND(NOT(HasFormula(XFD1407)),XFD1407&lt;&gt;"")</formula>
    </cfRule>
    <cfRule type="expression" dxfId="3" priority="7728">
      <formula>AND(NOT(HasFormula(XEZ1405)),XEZ1405&lt;&gt;"")</formula>
    </cfRule>
  </conditionalFormatting>
  <conditionalFormatting sqref="H1405:L1406">
    <cfRule type="expression" dxfId="3" priority="7730">
      <formula>AND(NOT(HasFormula(XFD1405)),XFD1405&lt;&gt;"")</formula>
    </cfRule>
    <cfRule type="expression" dxfId="4" priority="7729">
      <formula>AND(NOT(HasFormula(D1407)),D1407&lt;&gt;"")</formula>
    </cfRule>
  </conditionalFormatting>
  <conditionalFormatting sqref="E1421 H1421:L1421">
    <cfRule type="expression" dxfId="3" priority="7680">
      <formula>AND(NOT(HasFormula(XFA1421)),XFA1421&lt;&gt;"")</formula>
    </cfRule>
    <cfRule type="expression" dxfId="4" priority="7679">
      <formula>AND(NOT(HasFormula(A1429)),A1429&lt;&gt;"")</formula>
    </cfRule>
  </conditionalFormatting>
  <conditionalFormatting sqref="H1422:L1427 H1432:L1433">
    <cfRule type="expression" dxfId="3" priority="7674">
      <formula>AND(NOT(HasFormula(XFD1422)),XFD1422&lt;&gt;"")</formula>
    </cfRule>
    <cfRule type="expression" dxfId="4" priority="7673">
      <formula>AND(NOT(HasFormula(D1423)),D1423&lt;&gt;"")</formula>
    </cfRule>
  </conditionalFormatting>
  <conditionalFormatting sqref="D1428:E1428 D1431:E1431">
    <cfRule type="expression" dxfId="3" priority="7686">
      <formula>AND(NOT(HasFormula(XEZ1428)),XEZ1428&lt;&gt;"")</formula>
    </cfRule>
    <cfRule type="expression" dxfId="4" priority="7685">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422 H5426:H1047492">
    <cfRule type="expression" dxfId="4" priority="7667">
      <formula>AND(NOT(HasFormula(D1430)),D1430&lt;&gt;"")</formula>
    </cfRule>
    <cfRule type="expression" dxfId="3" priority="7668">
      <formula>AND(NOT(HasFormula(XFD1429)),XFD1429&lt;&gt;"")</formula>
    </cfRule>
  </conditionalFormatting>
  <conditionalFormatting sqref="D1434:E1435">
    <cfRule type="expression" dxfId="3" priority="7676">
      <formula>AND(NOT(HasFormula(XEZ1434)),XEZ1434&lt;&gt;"")</formula>
    </cfRule>
    <cfRule type="expression" dxfId="4" priority="7675">
      <formula>AND(NOT(HasFormula(XFD1421)),XFD1421&lt;&gt;"")</formula>
    </cfRule>
  </conditionalFormatting>
  <conditionalFormatting sqref="H1434:L1435">
    <cfRule type="expression" dxfId="4" priority="7689">
      <formula>AND(NOT(HasFormula(D1429)),D1429&lt;&gt;"")</formula>
    </cfRule>
    <cfRule type="expression" dxfId="3" priority="7690">
      <formula>AND(NOT(HasFormula(XFD1434)),XFD1434&lt;&gt;"")</formula>
    </cfRule>
  </conditionalFormatting>
  <conditionalFormatting sqref="D1498:E1501">
    <cfRule type="expression" dxfId="4" priority="949">
      <formula>AND(NOT(HasFormula(XFD1499)),XFD1499&lt;&gt;"")</formula>
    </cfRule>
    <cfRule type="expression" dxfId="3" priority="951">
      <formula>AND(NOT(HasFormula(XEZ1498)),XEZ1498&lt;&gt;"")</formula>
    </cfRule>
  </conditionalFormatting>
  <conditionalFormatting sqref="H1498:L1501">
    <cfRule type="expression" dxfId="4" priority="961">
      <formula>AND(NOT(HasFormula(D1499)),D1499&lt;&gt;"")</formula>
    </cfRule>
    <cfRule type="expression" dxfId="3" priority="963">
      <formula>AND(NOT(HasFormula(XFD1498)),XFD1498&lt;&gt;"")</formula>
    </cfRule>
  </conditionalFormatting>
  <conditionalFormatting sqref="H1502:L1524">
    <cfRule type="expression" dxfId="3" priority="7748">
      <formula>AND(NOT(HasFormula(XFD1502)),XFD1502&lt;&gt;"")</formula>
    </cfRule>
    <cfRule type="expression" dxfId="4" priority="7747">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86">
    <cfRule type="expression" dxfId="3" priority="1009">
      <formula>AND(NOT(HasFormula(XEZ1504)),XEZ1504&lt;&gt;"")</formula>
    </cfRule>
  </conditionalFormatting>
  <conditionalFormatting sqref="D1506:E1512">
    <cfRule type="expression" dxfId="4" priority="1002">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22 D5426:D1047486">
    <cfRule type="expression" dxfId="4" priority="992">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N5014:O5047 L5067:L5070 L5014:L5047 N5067:O5070 L5048:O5066">
    <cfRule type="containsText" dxfId="1" priority="946"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22 E5426:E1047486">
    <cfRule type="expression" dxfId="4" priority="7766">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22 I5426:L1047492">
    <cfRule type="expression" dxfId="4" priority="7763">
      <formula>AND(NOT(HasFormula(E1565)),E1565&lt;&gt;"")</formula>
    </cfRule>
    <cfRule type="expression" dxfId="3" priority="7764">
      <formula>AND(NOT(HasFormula(A1564)),A1564&lt;&gt;"")</formula>
    </cfRule>
  </conditionalFormatting>
  <conditionalFormatting sqref="D1589:E1604">
    <cfRule type="expression" dxfId="3" priority="936">
      <formula>AND(NOT(HasFormula(XEZ1589)),XEZ1589&lt;&gt;"")</formula>
    </cfRule>
  </conditionalFormatting>
  <conditionalFormatting sqref="I1589:L1604">
    <cfRule type="expression" dxfId="3" priority="942">
      <formula>AND(NOT(HasFormula(A1589)),A1589&lt;&gt;"")</formula>
    </cfRule>
    <cfRule type="expression" dxfId="4" priority="941">
      <formula>AND(NOT(HasFormula(E1590)),E1590&lt;&gt;"")</formula>
    </cfRule>
  </conditionalFormatting>
  <conditionalFormatting sqref="L1589:O1598 L1599:L1604 O1599:O1625">
    <cfRule type="containsText" dxfId="1" priority="932" operator="between" text="送货车型9.6米">
      <formula>NOT(ISERROR(SEARCH("送货车型9.6米",L1589)))</formula>
    </cfRule>
  </conditionalFormatting>
  <conditionalFormatting sqref="D1625 D1629">
    <cfRule type="expression" dxfId="4" priority="7794">
      <formula>AND(NOT(HasFormula(#REF!)),#REF!&lt;&gt;"")</formula>
    </cfRule>
  </conditionalFormatting>
  <conditionalFormatting sqref="E1625 E1629">
    <cfRule type="expression" dxfId="4" priority="7795">
      <formula>AND(NOT(HasFormula(#REF!)),#REF!&lt;&gt;"")</formula>
    </cfRule>
  </conditionalFormatting>
  <conditionalFormatting sqref="H1625 H1629">
    <cfRule type="expression" dxfId="4" priority="7792">
      <formula>AND(NOT(HasFormula(#REF!)),#REF!&lt;&gt;"")</formula>
    </cfRule>
    <cfRule type="expression" dxfId="3" priority="7793">
      <formula>AND(NOT(HasFormula(XFD1625)),XFD1625&lt;&gt;"")</formula>
    </cfRule>
  </conditionalFormatting>
  <conditionalFormatting sqref="I1625:L1625 I1629:L1629">
    <cfRule type="expression" dxfId="4" priority="7796">
      <formula>AND(NOT(HasFormula(#REF!)),#REF!&lt;&gt;"")</formula>
    </cfRule>
    <cfRule type="expression" dxfId="3" priority="7797">
      <formula>AND(NOT(HasFormula(A1625)),A1625&lt;&gt;"")</formula>
    </cfRule>
  </conditionalFormatting>
  <conditionalFormatting sqref="D1630:D1649 D1651:D1676 D1686:D1700">
    <cfRule type="expression" dxfId="4" priority="7800">
      <formula>AND(NOT(HasFormula(#REF!)),#REF!&lt;&gt;"")</formula>
    </cfRule>
  </conditionalFormatting>
  <conditionalFormatting sqref="E1630:E1649 E1651:E1676 E1686:E1700">
    <cfRule type="expression" dxfId="4" priority="7801">
      <formula>AND(NOT(HasFormula(#REF!)),#REF!&lt;&gt;"")</formula>
    </cfRule>
  </conditionalFormatting>
  <conditionalFormatting sqref="H1630:H1649 H1651:H1700">
    <cfRule type="expression" dxfId="4" priority="7798">
      <formula>AND(NOT(HasFormula(#REF!)),#REF!&lt;&gt;"")</formula>
    </cfRule>
    <cfRule type="expression" dxfId="3" priority="7799">
      <formula>AND(NOT(HasFormula(XFD1630)),XFD1630&lt;&gt;"")</formula>
    </cfRule>
  </conditionalFormatting>
  <conditionalFormatting sqref="I1630:L1649 I1651:L1676 I1686:L1700">
    <cfRule type="expression" dxfId="4" priority="7802">
      <formula>AND(NOT(HasFormula(#REF!)),#REF!&lt;&gt;"")</formula>
    </cfRule>
    <cfRule type="expression" dxfId="3" priority="7803">
      <formula>AND(NOT(HasFormula(A1630)),A1630&lt;&gt;"")</formula>
    </cfRule>
  </conditionalFormatting>
  <conditionalFormatting sqref="M1635:O1635 O1636:O1649 O1651:O1664 O1686:O1700">
    <cfRule type="containsText" dxfId="1" priority="895" operator="between" text="送货车型9.6米">
      <formula>NOT(ISERROR(SEARCH("送货车型9.6米",M1635)))</formula>
    </cfRule>
  </conditionalFormatting>
  <conditionalFormatting sqref="I1702:L1706">
    <cfRule type="expression" dxfId="4" priority="7808">
      <formula>AND(NOT(HasFormula(#REF!)),#REF!&lt;&gt;"")</formula>
    </cfRule>
    <cfRule type="expression" dxfId="3" priority="7809">
      <formula>AND(NOT(HasFormula(A1702)),A1702&lt;&gt;"")</formula>
    </cfRule>
  </conditionalFormatting>
  <conditionalFormatting sqref="I1708:L1740">
    <cfRule type="expression" dxfId="4" priority="7814">
      <formula>AND(NOT(HasFormula(#REF!)),#REF!&lt;&gt;"")</formula>
    </cfRule>
    <cfRule type="expression" dxfId="3" priority="7815">
      <formula>AND(NOT(HasFormula(A1708)),A1708&lt;&gt;"")</formula>
    </cfRule>
  </conditionalFormatting>
  <conditionalFormatting sqref="D1758 D1761">
    <cfRule type="expression" dxfId="4" priority="7824">
      <formula>AND(NOT(HasFormula(#REF!)),#REF!&lt;&gt;"")</formula>
    </cfRule>
  </conditionalFormatting>
  <conditionalFormatting sqref="E1758 E1761">
    <cfRule type="expression" dxfId="4" priority="7825">
      <formula>AND(NOT(HasFormula(#REF!)),#REF!&lt;&gt;"")</formula>
    </cfRule>
  </conditionalFormatting>
  <conditionalFormatting sqref="I1758:L1758 I1761:L1761 L1762:L1769">
    <cfRule type="expression" dxfId="4" priority="7826">
      <formula>AND(NOT(HasFormula(#REF!)),#REF!&lt;&gt;"")</formula>
    </cfRule>
    <cfRule type="expression" dxfId="3" priority="7827">
      <formula>AND(NOT(HasFormula(A1758)),A1758&lt;&gt;"")</formula>
    </cfRule>
  </conditionalFormatting>
  <conditionalFormatting sqref="I1762:K1769">
    <cfRule type="expression" dxfId="4" priority="7820">
      <formula>AND(NOT(HasFormula(#REF!)),#REF!&lt;&gt;"")</formula>
    </cfRule>
    <cfRule type="expression" dxfId="3" priority="7821">
      <formula>AND(NOT(HasFormula(A1762)),A1762&lt;&gt;"")</formula>
    </cfRule>
  </conditionalFormatting>
  <conditionalFormatting sqref="D1881:E1882">
    <cfRule type="expression" dxfId="3" priority="834">
      <formula>AND(NOT(HasFormula(XEZ1881)),XEZ1881&lt;&gt;"")</formula>
    </cfRule>
  </conditionalFormatting>
  <conditionalFormatting sqref="I1881:L1882">
    <cfRule type="expression" dxfId="3" priority="840">
      <formula>AND(NOT(HasFormula(A1881)),A1881&lt;&gt;"")</formula>
    </cfRule>
    <cfRule type="expression" dxfId="4" priority="839">
      <formula>AND(NOT(HasFormula(E1882)),E1882&lt;&gt;"")</formula>
    </cfRule>
  </conditionalFormatting>
  <conditionalFormatting sqref="L1881:O1882">
    <cfRule type="containsText" dxfId="1" priority="830" operator="between" text="送货车型9.6米">
      <formula>NOT(ISERROR(SEARCH("送货车型9.6米",L1881)))</formula>
    </cfRule>
  </conditionalFormatting>
  <conditionalFormatting sqref="C1908:C1935 C1940:C1961">
    <cfRule type="timePeriod" dxfId="7" priority="786" timePeriod="yesterday">
      <formula>FLOOR(C1908,1)=TODAY()-1</formula>
    </cfRule>
  </conditionalFormatting>
  <conditionalFormatting sqref="L1908 N1908:O1908">
    <cfRule type="containsText" dxfId="1" priority="763" operator="between" text="送货车型9.6米">
      <formula>NOT(ISERROR(SEARCH("送货车型9.6米",L1908)))</formula>
    </cfRule>
  </conditionalFormatting>
  <conditionalFormatting sqref="L1909 N1909:O1909">
    <cfRule type="containsText" dxfId="1" priority="762" operator="between" text="送货车型9.6米">
      <formula>NOT(ISERROR(SEARCH("送货车型9.6米",L1909)))</formula>
    </cfRule>
  </conditionalFormatting>
  <conditionalFormatting sqref="L1910 N1910:O1910">
    <cfRule type="containsText" dxfId="1" priority="761" operator="between" text="送货车型9.6米">
      <formula>NOT(ISERROR(SEARCH("送货车型9.6米",L1910)))</formula>
    </cfRule>
  </conditionalFormatting>
  <conditionalFormatting sqref="L1911 N1911:O1911">
    <cfRule type="containsText" dxfId="1" priority="760" operator="between" text="送货车型9.6米">
      <formula>NOT(ISERROR(SEARCH("送货车型9.6米",L1911)))</formula>
    </cfRule>
  </conditionalFormatting>
  <conditionalFormatting sqref="L1912 N1912:O1912">
    <cfRule type="containsText" dxfId="1" priority="759" operator="between" text="送货车型9.6米">
      <formula>NOT(ISERROR(SEARCH("送货车型9.6米",L1912)))</formula>
    </cfRule>
  </conditionalFormatting>
  <conditionalFormatting sqref="L1913 N1913:O1913">
    <cfRule type="containsText" dxfId="1" priority="758" operator="between" text="送货车型9.6米">
      <formula>NOT(ISERROR(SEARCH("送货车型9.6米",L1913)))</formula>
    </cfRule>
  </conditionalFormatting>
  <conditionalFormatting sqref="L1914 N1914:O1914">
    <cfRule type="containsText" dxfId="1" priority="757" operator="between" text="送货车型9.6米">
      <formula>NOT(ISERROR(SEARCH("送货车型9.6米",L1914)))</formula>
    </cfRule>
  </conditionalFormatting>
  <conditionalFormatting sqref="L1915 N1915:O1915">
    <cfRule type="containsText" dxfId="1" priority="756" operator="between" text="送货车型9.6米">
      <formula>NOT(ISERROR(SEARCH("送货车型9.6米",L1915)))</formula>
    </cfRule>
  </conditionalFormatting>
  <conditionalFormatting sqref="L1916 N1916:O1916">
    <cfRule type="containsText" dxfId="1" priority="755" operator="between" text="送货车型9.6米">
      <formula>NOT(ISERROR(SEARCH("送货车型9.6米",L1916)))</formula>
    </cfRule>
  </conditionalFormatting>
  <conditionalFormatting sqref="L1917 N1917:O1917">
    <cfRule type="containsText" dxfId="1" priority="754" operator="between" text="送货车型9.6米">
      <formula>NOT(ISERROR(SEARCH("送货车型9.6米",L1917)))</formula>
    </cfRule>
  </conditionalFormatting>
  <conditionalFormatting sqref="L1918 N1918:O1918">
    <cfRule type="containsText" dxfId="1" priority="753" operator="between" text="送货车型9.6米">
      <formula>NOT(ISERROR(SEARCH("送货车型9.6米",L1918)))</formula>
    </cfRule>
  </conditionalFormatting>
  <conditionalFormatting sqref="D1919:D1935 D1940:D1961">
    <cfRule type="expression" dxfId="2" priority="789">
      <formula>AND(NOT(_xlfn.ISFORMULA(D1919)),D1919&lt;&gt;"")</formula>
    </cfRule>
  </conditionalFormatting>
  <conditionalFormatting sqref="D1919:E1935 D1940:E1961">
    <cfRule type="expression" dxfId="3" priority="792">
      <formula>AND(NOT(HasFormula(XEZ1919)),XEZ1919&lt;&gt;"")</formula>
    </cfRule>
  </conditionalFormatting>
  <conditionalFormatting sqref="J1919:L1921 I1922:L1924">
    <cfRule type="expression" dxfId="3" priority="798">
      <formula>AND(NOT(HasFormula(A1919)),A1919&lt;&gt;"")</formula>
    </cfRule>
    <cfRule type="expression" dxfId="4" priority="797">
      <formula>AND(NOT(HasFormula(E1920)),E1920&lt;&gt;"")</formula>
    </cfRule>
  </conditionalFormatting>
  <conditionalFormatting sqref="L1919:L1961 N1919:O1935 O1936:O1986 N1940:N1966">
    <cfRule type="containsText" dxfId="1" priority="788" operator="between" text="送货车型9.6米">
      <formula>NOT(ISERROR(SEARCH("送货车型9.6米",L1919)))</formula>
    </cfRule>
  </conditionalFormatting>
  <conditionalFormatting sqref="D1925:D1935 D1940:D1961">
    <cfRule type="expression" dxfId="4" priority="802">
      <formula>AND(NOT(HasFormula(#REF!)),#REF!&lt;&gt;"")</formula>
    </cfRule>
  </conditionalFormatting>
  <conditionalFormatting sqref="E1925:E1935 E1940:E1961">
    <cfRule type="expression" dxfId="4" priority="803">
      <formula>AND(NOT(HasFormula(#REF!)),#REF!&lt;&gt;"")</formula>
    </cfRule>
  </conditionalFormatting>
  <conditionalFormatting sqref="I1925:L1961">
    <cfRule type="expression" dxfId="3" priority="805">
      <formula>AND(NOT(HasFormula(A1925)),A1925&lt;&gt;"")</formula>
    </cfRule>
    <cfRule type="expression" dxfId="4" priority="804">
      <formula>AND(NOT(HasFormula(#REF!)),#REF!&lt;&gt;"")</formula>
    </cfRule>
  </conditionalFormatting>
  <conditionalFormatting sqref="M1926:M1935 M1940:M1966">
    <cfRule type="containsText" dxfId="1" priority="787" operator="between" text="送货车型9.6米">
      <formula>NOT(ISERROR(SEARCH("送货车型9.6米",M1926)))</formula>
    </cfRule>
  </conditionalFormatting>
  <conditionalFormatting sqref="I2053:L2054">
    <cfRule type="expression" dxfId="4" priority="7862">
      <formula>AND(NOT(HasFormula(#REF!)),#REF!&lt;&gt;"")</formula>
    </cfRule>
    <cfRule type="expression" dxfId="3" priority="7863">
      <formula>AND(NOT(HasFormula(A2053)),A2053&lt;&gt;"")</formula>
    </cfRule>
  </conditionalFormatting>
  <conditionalFormatting sqref="I2056:L2057">
    <cfRule type="expression" dxfId="4" priority="7868">
      <formula>AND(NOT(HasFormula(#REF!)),#REF!&lt;&gt;"")</formula>
    </cfRule>
    <cfRule type="expression" dxfId="3" priority="7869">
      <formula>AND(NOT(HasFormula(A2056)),A2056&lt;&gt;"")</formula>
    </cfRule>
  </conditionalFormatting>
  <conditionalFormatting sqref="D2058:E2086">
    <cfRule type="expression" dxfId="3" priority="713">
      <formula>AND(NOT(HasFormula(XEZ2058)),XEZ2058&lt;&gt;"")</formula>
    </cfRule>
  </conditionalFormatting>
  <conditionalFormatting sqref="I2090:L2108">
    <cfRule type="expression" dxfId="4" priority="7885">
      <formula>AND(NOT(HasFormula(#REF!)),#REF!&lt;&gt;"")</formula>
    </cfRule>
    <cfRule type="expression" dxfId="3" priority="7886">
      <formula>AND(NOT(HasFormula(A2090)),A2090&lt;&gt;"")</formula>
    </cfRule>
  </conditionalFormatting>
  <conditionalFormatting sqref="I2110:L2111">
    <cfRule type="expression" dxfId="4" priority="7891">
      <formula>AND(NOT(HasFormula(E2119)),E2119&lt;&gt;"")</formula>
    </cfRule>
    <cfRule type="expression" dxfId="3" priority="7892">
      <formula>AND(NOT(HasFormula(A2110)),A2110&lt;&gt;"")</formula>
    </cfRule>
  </conditionalFormatting>
  <conditionalFormatting sqref="I2112:L2118">
    <cfRule type="expression" dxfId="4" priority="7903">
      <formula>AND(NOT(HasFormula(E2129)),E2129&lt;&gt;"")</formula>
    </cfRule>
    <cfRule type="expression" dxfId="3" priority="7904">
      <formula>AND(NOT(HasFormula(A2112)),A2112&lt;&gt;"")</formula>
    </cfRule>
  </conditionalFormatting>
  <conditionalFormatting sqref="I2120:L2126">
    <cfRule type="expression" dxfId="4" priority="7909">
      <formula>AND(NOT(HasFormula(E2129)),E2129&lt;&gt;"")</formula>
    </cfRule>
    <cfRule type="expression" dxfId="3" priority="7910">
      <formula>AND(NOT(HasFormula(A2120)),A2120&lt;&gt;"")</formula>
    </cfRule>
  </conditionalFormatting>
  <conditionalFormatting sqref="M2120:O2128">
    <cfRule type="containsText" dxfId="1" priority="688" operator="between" text="送货车型9.6米">
      <formula>NOT(ISERROR(SEARCH("送货车型9.6米",M2120)))</formula>
    </cfRule>
  </conditionalFormatting>
  <conditionalFormatting sqref="I2127:L2128">
    <cfRule type="expression" dxfId="4" priority="7921">
      <formula>AND(NOT(HasFormula(#REF!)),#REF!&lt;&gt;"")</formula>
    </cfRule>
    <cfRule type="expression" dxfId="3" priority="7922">
      <formula>AND(NOT(HasFormula(A2127)),A2127&lt;&gt;"")</formula>
    </cfRule>
  </conditionalFormatting>
  <conditionalFormatting sqref="I2138:L2139">
    <cfRule type="expression" dxfId="4" priority="7927">
      <formula>AND(NOT(HasFormula(#REF!)),#REF!&lt;&gt;"")</formula>
    </cfRule>
    <cfRule type="expression" dxfId="3" priority="7928">
      <formula>AND(NOT(HasFormula(A2138)),A2138&lt;&gt;"")</formula>
    </cfRule>
  </conditionalFormatting>
  <conditionalFormatting sqref="I2165:L2166">
    <cfRule type="expression" dxfId="4" priority="7933">
      <formula>AND(NOT(HasFormula(#REF!)),#REF!&lt;&gt;"")</formula>
    </cfRule>
    <cfRule type="expression" dxfId="3" priority="7934">
      <formula>AND(NOT(HasFormula(A2165)),A2165&lt;&gt;"")</formula>
    </cfRule>
  </conditionalFormatting>
  <conditionalFormatting sqref="H2201:H2218 H2234:H2244 H2220:H2232">
    <cfRule type="expression" dxfId="4" priority="621">
      <formula>AND(NOT(HasFormula(D2202)),D2202&lt;&gt;"")</formula>
    </cfRule>
    <cfRule type="expression" dxfId="3" priority="622">
      <formula>AND(NOT(HasFormula(XFD2201)),XFD2201&lt;&gt;"")</formula>
    </cfRule>
  </conditionalFormatting>
  <conditionalFormatting sqref="H2219 H2233">
    <cfRule type="expression" dxfId="4" priority="8053">
      <formula>AND(NOT(HasFormula(#REF!)),#REF!&lt;&gt;"")</formula>
    </cfRule>
    <cfRule type="expression" dxfId="3" priority="8054">
      <formula>AND(NOT(HasFormula(XFD2219)),XFD2219&lt;&gt;"")</formula>
    </cfRule>
  </conditionalFormatting>
  <conditionalFormatting sqref="I2225:L2226">
    <cfRule type="expression" dxfId="4" priority="8051">
      <formula>AND(NOT(HasFormula(E2227)),E2227&lt;&gt;"")</formula>
    </cfRule>
    <cfRule type="expression" dxfId="3" priority="8052">
      <formula>AND(NOT(HasFormula(A2225)),A2225&lt;&gt;"")</formula>
    </cfRule>
  </conditionalFormatting>
  <conditionalFormatting sqref="D2234:E2237">
    <cfRule type="expression" dxfId="3" priority="628">
      <formula>AND(NOT(HasFormula(XEZ2234)),XEZ2234&lt;&gt;"")</formula>
    </cfRule>
  </conditionalFormatting>
  <conditionalFormatting sqref="I2234:L2237">
    <cfRule type="expression" dxfId="4" priority="633">
      <formula>AND(NOT(HasFormula(E2235)),E2235&lt;&gt;"")</formula>
    </cfRule>
    <cfRule type="expression" dxfId="3" priority="634">
      <formula>AND(NOT(HasFormula(A2234)),A2234&lt;&gt;"")</formula>
    </cfRule>
  </conditionalFormatting>
  <conditionalFormatting sqref="L2234:L2237 N2234:O2237">
    <cfRule type="containsText" dxfId="1" priority="624" operator="between" text="送货车型9.6米">
      <formula>NOT(ISERROR(SEARCH("送货车型9.6米",L2234)))</formula>
    </cfRule>
  </conditionalFormatting>
  <conditionalFormatting sqref="I2247:L2249">
    <cfRule type="expression" dxfId="4" priority="8063">
      <formula>AND(NOT(HasFormula(E2252)),E2252&lt;&gt;"")</formula>
    </cfRule>
    <cfRule type="expression" dxfId="3" priority="8064">
      <formula>AND(NOT(HasFormula(A2247)),A2247&lt;&gt;"")</formula>
    </cfRule>
  </conditionalFormatting>
  <conditionalFormatting sqref="D2270:E2277">
    <cfRule type="expression" dxfId="3" priority="611">
      <formula>AND(NOT(HasFormula(XEZ2270)),XEZ2270&lt;&gt;"")</formula>
    </cfRule>
  </conditionalFormatting>
  <conditionalFormatting sqref="I2270:L2277">
    <cfRule type="expression" dxfId="4" priority="614">
      <formula>AND(NOT(HasFormula(E2271)),E2271&lt;&gt;"")</formula>
    </cfRule>
    <cfRule type="expression" dxfId="3" priority="615">
      <formula>AND(NOT(HasFormula(A2270)),A2270&lt;&gt;"")</formula>
    </cfRule>
  </conditionalFormatting>
  <conditionalFormatting sqref="L2270:L2277 N2270:O2277">
    <cfRule type="containsText" dxfId="1" priority="608" operator="between" text="送货车型9.6米">
      <formula>NOT(ISERROR(SEARCH("送货车型9.6米",L2270)))</formula>
    </cfRule>
  </conditionalFormatting>
  <conditionalFormatting sqref="H2306:H2322 H2324:H2335">
    <cfRule type="expression" dxfId="4" priority="581">
      <formula>AND(NOT(HasFormula(D2307)),D2307&lt;&gt;"")</formula>
    </cfRule>
    <cfRule type="expression" dxfId="3" priority="582">
      <formula>AND(NOT(HasFormula(XFD2306)),XFD2306&lt;&gt;"")</formula>
    </cfRule>
  </conditionalFormatting>
  <conditionalFormatting sqref="N2337:O2337 L2337">
    <cfRule type="containsText" dxfId="1" priority="585" operator="between" text="送货车型9.6米">
      <formula>NOT(ISERROR(SEARCH("送货车型9.6米",L2337)))</formula>
    </cfRule>
  </conditionalFormatting>
  <conditionalFormatting sqref="N2338:O2338 L2338">
    <cfRule type="containsText" dxfId="1" priority="569" operator="between" text="送货车型9.6米">
      <formula>NOT(ISERROR(SEARCH("送货车型9.6米",L2338)))</formula>
    </cfRule>
  </conditionalFormatting>
  <conditionalFormatting sqref="D2349:E2349 E2350:E2351">
    <cfRule type="expression" dxfId="3" priority="557">
      <formula>AND(NOT(HasFormula(XEZ2349)),XEZ2349&lt;&gt;"")</formula>
    </cfRule>
  </conditionalFormatting>
  <conditionalFormatting sqref="N2349:O2349 L2349">
    <cfRule type="containsText" dxfId="1" priority="554" operator="between" text="送货车型9.6米">
      <formula>NOT(ISERROR(SEARCH("送货车型9.6米",L2349)))</formula>
    </cfRule>
  </conditionalFormatting>
  <conditionalFormatting sqref="H2522:H2528 H2535:H2547">
    <cfRule type="expression" dxfId="4" priority="533">
      <formula>AND(NOT(HasFormula(D2523)),D2523&lt;&gt;"")</formula>
    </cfRule>
    <cfRule type="expression" dxfId="3" priority="534">
      <formula>AND(NOT(HasFormula(XFD2522)),XFD2522&lt;&gt;"")</formula>
    </cfRule>
  </conditionalFormatting>
  <conditionalFormatting sqref="I2529:L2532">
    <cfRule type="expression" dxfId="4" priority="8173">
      <formula>AND(NOT(HasFormula(E2533)),E2533&lt;&gt;"")</formula>
    </cfRule>
    <cfRule type="expression" dxfId="3" priority="8174">
      <formula>AND(NOT(HasFormula(A2529)),A2529&lt;&gt;"")</formula>
    </cfRule>
  </conditionalFormatting>
  <conditionalFormatting sqref="I2602:L2603">
    <cfRule type="expression" dxfId="4" priority="8197">
      <formula>AND(NOT(HasFormula(E2605)),E2605&lt;&gt;"")</formula>
    </cfRule>
    <cfRule type="expression" dxfId="3" priority="8198">
      <formula>AND(NOT(HasFormula(A2602)),A2602&lt;&gt;"")</formula>
    </cfRule>
  </conditionalFormatting>
  <conditionalFormatting sqref="H2665:H2757 H2647:H2649">
    <cfRule type="expression" dxfId="4" priority="8227">
      <formula>AND(NOT(HasFormula(#REF!)),#REF!&lt;&gt;"")</formula>
    </cfRule>
    <cfRule type="expression" dxfId="3" priority="8228">
      <formula>AND(NOT(HasFormula(XFD2647)),XFD2647&lt;&gt;"")</formula>
    </cfRule>
  </conditionalFormatting>
  <conditionalFormatting sqref="I2725:L2726">
    <cfRule type="expression" dxfId="4" priority="8264">
      <formula>AND(NOT(HasFormula(E2727)),E2727&lt;&gt;"")</formula>
    </cfRule>
    <cfRule type="expression" dxfId="3" priority="8265">
      <formula>AND(NOT(HasFormula(A2725)),A2725&lt;&gt;"")</formula>
    </cfRule>
  </conditionalFormatting>
  <conditionalFormatting sqref="D2758:E2761">
    <cfRule type="expression" dxfId="3" priority="483">
      <formula>AND(NOT(HasFormula(XEZ2758)),XEZ2758&lt;&gt;"")</formula>
    </cfRule>
  </conditionalFormatting>
  <conditionalFormatting sqref="I2758:L2761">
    <cfRule type="expression" dxfId="3" priority="487">
      <formula>AND(NOT(HasFormula(A2758)),A2758&lt;&gt;"")</formula>
    </cfRule>
    <cfRule type="expression" dxfId="4" priority="486">
      <formula>AND(NOT(HasFormula(E2759)),E2759&lt;&gt;"")</formula>
    </cfRule>
  </conditionalFormatting>
  <conditionalFormatting sqref="L2758:O2761">
    <cfRule type="containsText" dxfId="1" priority="480" operator="between" text="送货车型9.6米">
      <formula>NOT(ISERROR(SEARCH("送货车型9.6米",L2758)))</formula>
    </cfRule>
  </conditionalFormatting>
  <conditionalFormatting sqref="I2768:L2769">
    <cfRule type="expression" dxfId="4" priority="8294">
      <formula>AND(NOT(HasFormula(E2770)),E2770&lt;&gt;"")</formula>
    </cfRule>
    <cfRule type="expression" dxfId="3" priority="8295">
      <formula>AND(NOT(HasFormula(A2768)),A2768&lt;&gt;"")</formula>
    </cfRule>
  </conditionalFormatting>
  <conditionalFormatting sqref="I2771:L2772">
    <cfRule type="expression" dxfId="4" priority="8272">
      <formula>AND(NOT(HasFormula(#REF!)),#REF!&lt;&gt;"")</formula>
    </cfRule>
    <cfRule type="expression" dxfId="3" priority="8273">
      <formula>AND(NOT(HasFormula(A2771)),A2771&lt;&gt;"")</formula>
    </cfRule>
  </conditionalFormatting>
  <conditionalFormatting sqref="I2796:L2797">
    <cfRule type="expression" dxfId="4" priority="8288">
      <formula>AND(NOT(HasFormula(E2798)),E2798&lt;&gt;"")</formula>
    </cfRule>
    <cfRule type="expression" dxfId="3" priority="8289">
      <formula>AND(NOT(HasFormula(A2796)),A2796&lt;&gt;"")</formula>
    </cfRule>
  </conditionalFormatting>
  <conditionalFormatting sqref="L2891 I2891">
    <cfRule type="expression" dxfId="4" priority="8454">
      <formula>AND(NOT(HasFormula(#REF!)),#REF!&lt;&gt;"")</formula>
    </cfRule>
    <cfRule type="expression" dxfId="3" priority="8455">
      <formula>AND(NOT(HasFormula(A2891)),A2891&lt;&gt;"")</formula>
    </cfRule>
  </conditionalFormatting>
  <conditionalFormatting sqref="J2892:K2899">
    <cfRule type="expression" dxfId="4" priority="8366">
      <formula>AND(NOT(HasFormula(#REF!)),#REF!&lt;&gt;"")</formula>
    </cfRule>
    <cfRule type="expression" dxfId="3" priority="8367">
      <formula>AND(NOT(HasFormula(B2892)),B2892&lt;&gt;"")</formula>
    </cfRule>
  </conditionalFormatting>
  <conditionalFormatting sqref="I2906:L2907">
    <cfRule type="expression" dxfId="4" priority="8380">
      <formula>AND(NOT(HasFormula(E2908)),E2908&lt;&gt;"")</formula>
    </cfRule>
    <cfRule type="expression" dxfId="3" priority="8381">
      <formula>AND(NOT(HasFormula(A2906)),A2906&lt;&gt;"")</formula>
    </cfRule>
  </conditionalFormatting>
  <conditionalFormatting sqref="I2924:L2925">
    <cfRule type="expression" dxfId="4" priority="8374">
      <formula>AND(NOT(HasFormula(E2926)),E2926&lt;&gt;"")</formula>
    </cfRule>
    <cfRule type="expression" dxfId="3" priority="8375">
      <formula>AND(NOT(HasFormula(A2924)),A2924&lt;&gt;"")</formula>
    </cfRule>
  </conditionalFormatting>
  <conditionalFormatting sqref="D2949:E2953">
    <cfRule type="expression" dxfId="3" priority="458">
      <formula>AND(NOT(HasFormula(XEZ2949)),XEZ2949&lt;&gt;"")</formula>
    </cfRule>
  </conditionalFormatting>
  <conditionalFormatting sqref="I2949:L2953">
    <cfRule type="expression" dxfId="4" priority="463">
      <formula>AND(NOT(HasFormula(E2950)),E2950&lt;&gt;"")</formula>
    </cfRule>
    <cfRule type="expression" dxfId="3" priority="464">
      <formula>AND(NOT(HasFormula(A2949)),A2949&lt;&gt;"")</formula>
    </cfRule>
  </conditionalFormatting>
  <conditionalFormatting sqref="L2949:O2953">
    <cfRule type="containsText" dxfId="1" priority="454" operator="between" text="送货车型9.6米">
      <formula>NOT(ISERROR(SEARCH("送货车型9.6米",L2949)))</formula>
    </cfRule>
  </conditionalFormatting>
  <conditionalFormatting sqref="D2958:E2960">
    <cfRule type="expression" dxfId="3" priority="444">
      <formula>AND(NOT(HasFormula(XEZ2958)),XEZ2958&lt;&gt;"")</formula>
    </cfRule>
  </conditionalFormatting>
  <conditionalFormatting sqref="I2958:L2960">
    <cfRule type="expression" dxfId="4" priority="447">
      <formula>AND(NOT(HasFormula(E2959)),E2959&lt;&gt;"")</formula>
    </cfRule>
    <cfRule type="expression" dxfId="3" priority="448">
      <formula>AND(NOT(HasFormula(A2958)),A2958&lt;&gt;"")</formula>
    </cfRule>
  </conditionalFormatting>
  <conditionalFormatting sqref="L2958:O2960">
    <cfRule type="containsText" dxfId="1" priority="440" operator="between" text="送货车型9.6米">
      <formula>NOT(ISERROR(SEARCH("送货车型9.6米",L2958)))</formula>
    </cfRule>
  </conditionalFormatting>
  <conditionalFormatting sqref="I2966:L2967">
    <cfRule type="expression" dxfId="4" priority="8434">
      <formula>AND(NOT(HasFormula(E2968)),E2968&lt;&gt;"")</formula>
    </cfRule>
    <cfRule type="expression" dxfId="3" priority="8435">
      <formula>AND(NOT(HasFormula(A2966)),A2966&lt;&gt;"")</formula>
    </cfRule>
  </conditionalFormatting>
  <conditionalFormatting sqref="I2974:L2975">
    <cfRule type="expression" dxfId="4" priority="8438">
      <formula>AND(NOT(HasFormula(E2976)),E2976&lt;&gt;"")</formula>
    </cfRule>
    <cfRule type="expression" dxfId="3" priority="8439">
      <formula>AND(NOT(HasFormula(A2974)),A2974&lt;&gt;"")</formula>
    </cfRule>
  </conditionalFormatting>
  <conditionalFormatting sqref="D2996:E3002">
    <cfRule type="expression" dxfId="3" priority="426">
      <formula>AND(NOT(HasFormula(XEZ2996)),XEZ2996&lt;&gt;"")</formula>
    </cfRule>
  </conditionalFormatting>
  <conditionalFormatting sqref="D2996:D2998 D3000:D3002">
    <cfRule type="expression" dxfId="4" priority="425">
      <formula>AND(NOT(HasFormula(XFD2997)),XFD2997&lt;&gt;"")</formula>
    </cfRule>
  </conditionalFormatting>
  <conditionalFormatting sqref="E2996:E2998 E3000:E3002">
    <cfRule type="expression" dxfId="4" priority="431">
      <formula>AND(NOT(HasFormula(A2997)),A2997&lt;&gt;"")</formula>
    </cfRule>
  </conditionalFormatting>
  <conditionalFormatting sqref="I2996:L2998 I3000:L3002">
    <cfRule type="expression" dxfId="4" priority="429">
      <formula>AND(NOT(HasFormula(E2997)),E2997&lt;&gt;"")</formula>
    </cfRule>
    <cfRule type="expression" dxfId="3" priority="430">
      <formula>AND(NOT(HasFormula(A2996)),A2996&lt;&gt;"")</formula>
    </cfRule>
  </conditionalFormatting>
  <conditionalFormatting sqref="L2996:O3002">
    <cfRule type="containsText" dxfId="1" priority="423" operator="between" text="送货车型9.6米">
      <formula>NOT(ISERROR(SEARCH("送货车型9.6米",L2996)))</formula>
    </cfRule>
  </conditionalFormatting>
  <conditionalFormatting sqref="D3025 D3042">
    <cfRule type="expression" dxfId="4" priority="8458">
      <formula>AND(NOT(HasFormula(#REF!)),#REF!&lt;&gt;"")</formula>
    </cfRule>
  </conditionalFormatting>
  <conditionalFormatting sqref="E3025 E3042">
    <cfRule type="expression" dxfId="4" priority="8459">
      <formula>AND(NOT(HasFormula(#REF!)),#REF!&lt;&gt;"")</formula>
    </cfRule>
  </conditionalFormatting>
  <conditionalFormatting sqref="I3025:L3025 I3042:L3042">
    <cfRule type="expression" dxfId="4" priority="8460">
      <formula>AND(NOT(HasFormula(#REF!)),#REF!&lt;&gt;"")</formula>
    </cfRule>
    <cfRule type="expression" dxfId="3" priority="8461">
      <formula>AND(NOT(HasFormula(A3025)),A3025&lt;&gt;"")</formula>
    </cfRule>
  </conditionalFormatting>
  <conditionalFormatting sqref="D3026:E3028">
    <cfRule type="expression" dxfId="3" priority="401">
      <formula>AND(NOT(HasFormula(XEZ3026)),XEZ3026&lt;&gt;"")</formula>
    </cfRule>
  </conditionalFormatting>
  <conditionalFormatting sqref="I3026:L3027">
    <cfRule type="expression" dxfId="4" priority="404">
      <formula>AND(NOT(HasFormula(E3027)),E3027&lt;&gt;"")</formula>
    </cfRule>
    <cfRule type="expression" dxfId="3" priority="405">
      <formula>AND(NOT(HasFormula(A3026)),A3026&lt;&gt;"")</formula>
    </cfRule>
  </conditionalFormatting>
  <conditionalFormatting sqref="L3026:O3028">
    <cfRule type="containsText" dxfId="1" priority="398" operator="between" text="送货车型9.6米">
      <formula>NOT(ISERROR(SEARCH("送货车型9.6米",L3026)))</formula>
    </cfRule>
  </conditionalFormatting>
  <conditionalFormatting sqref="D3043:E3048">
    <cfRule type="expression" dxfId="3" priority="324">
      <formula>AND(NOT(HasFormula(XEZ3043)),XEZ3043&lt;&gt;"")</formula>
    </cfRule>
  </conditionalFormatting>
  <conditionalFormatting sqref="D3043:D3044 D3046:D3048">
    <cfRule type="expression" dxfId="4" priority="323">
      <formula>AND(NOT(HasFormula(XFD3044)),XFD3044&lt;&gt;"")</formula>
    </cfRule>
  </conditionalFormatting>
  <conditionalFormatting sqref="E3043:E3044 E3046:E3048">
    <cfRule type="expression" dxfId="4" priority="329">
      <formula>AND(NOT(HasFormula(A3044)),A3044&lt;&gt;"")</formula>
    </cfRule>
  </conditionalFormatting>
  <conditionalFormatting sqref="I3043:L3044 I3046:L3048">
    <cfRule type="expression" dxfId="4" priority="327">
      <formula>AND(NOT(HasFormula(E3044)),E3044&lt;&gt;"")</formula>
    </cfRule>
    <cfRule type="expression" dxfId="3" priority="328">
      <formula>AND(NOT(HasFormula(A3043)),A3043&lt;&gt;"")</formula>
    </cfRule>
  </conditionalFormatting>
  <conditionalFormatting sqref="L3043:L3048 N3043:O3048">
    <cfRule type="containsText" dxfId="1" priority="321" operator="between" text="送货车型9.6米">
      <formula>NOT(ISERROR(SEARCH("送货车型9.6米",L3043)))</formula>
    </cfRule>
  </conditionalFormatting>
  <conditionalFormatting sqref="D3049:E3051">
    <cfRule type="expression" dxfId="3" priority="337">
      <formula>AND(NOT(HasFormula(XEZ3049)),XEZ3049&lt;&gt;"")</formula>
    </cfRule>
  </conditionalFormatting>
  <conditionalFormatting sqref="D3049 D3051">
    <cfRule type="expression" dxfId="4" priority="336">
      <formula>AND(NOT(HasFormula(XFD3050)),XFD3050&lt;&gt;"")</formula>
    </cfRule>
  </conditionalFormatting>
  <conditionalFormatting sqref="E3049 E3051">
    <cfRule type="expression" dxfId="4" priority="342">
      <formula>AND(NOT(HasFormula(A3050)),A3050&lt;&gt;"")</formula>
    </cfRule>
  </conditionalFormatting>
  <conditionalFormatting sqref="I3049:L3049 I3051:L3051">
    <cfRule type="expression" dxfId="4" priority="340">
      <formula>AND(NOT(HasFormula(E3050)),E3050&lt;&gt;"")</formula>
    </cfRule>
    <cfRule type="expression" dxfId="3" priority="341">
      <formula>AND(NOT(HasFormula(A3049)),A3049&lt;&gt;"")</formula>
    </cfRule>
  </conditionalFormatting>
  <conditionalFormatting sqref="L3049:O3051">
    <cfRule type="containsText" dxfId="1" priority="334" operator="between" text="送货车型9.6米">
      <formula>NOT(ISERROR(SEARCH("送货车型9.6米",L3049)))</formula>
    </cfRule>
  </conditionalFormatting>
  <conditionalFormatting sqref="D3052:D3053 D3055:D3056">
    <cfRule type="expression" dxfId="2" priority="348">
      <formula>AND(NOT(_xlfn.ISFORMULA(D3052)),D3052&lt;&gt;"")</formula>
    </cfRule>
    <cfRule type="expression" dxfId="4" priority="349">
      <formula>AND(NOT(HasFormula(XFD3053)),XFD3053&lt;&gt;"")</formula>
    </cfRule>
  </conditionalFormatting>
  <conditionalFormatting sqref="D3052:E3056 D3057:D3058">
    <cfRule type="expression" dxfId="3" priority="350">
      <formula>AND(NOT(HasFormula(XEZ3052)),XEZ3052&lt;&gt;"")</formula>
    </cfRule>
  </conditionalFormatting>
  <conditionalFormatting sqref="E3052:E3053 E3056">
    <cfRule type="expression" dxfId="4" priority="355">
      <formula>AND(NOT(HasFormula(A3053)),A3053&lt;&gt;"")</formula>
    </cfRule>
  </conditionalFormatting>
  <conditionalFormatting sqref="I3052:L3053 J3055:L3056">
    <cfRule type="expression" dxfId="4" priority="353">
      <formula>AND(NOT(HasFormula(E3053)),E3053&lt;&gt;"")</formula>
    </cfRule>
    <cfRule type="expression" dxfId="3" priority="354">
      <formula>AND(NOT(HasFormula(A3052)),A3052&lt;&gt;"")</formula>
    </cfRule>
  </conditionalFormatting>
  <conditionalFormatting sqref="L3052:L3053 N3052:O3053 L3054:O3058">
    <cfRule type="containsText" dxfId="1" priority="347" operator="between" text="送货车型9.6米">
      <formula>NOT(ISERROR(SEARCH("送货车型9.6米",L3052)))</formula>
    </cfRule>
  </conditionalFormatting>
  <conditionalFormatting sqref="I3057:L3058">
    <cfRule type="expression" dxfId="4" priority="8495">
      <formula>AND(NOT(HasFormula(E3059)),E3059&lt;&gt;"")</formula>
    </cfRule>
    <cfRule type="expression" dxfId="3" priority="8496">
      <formula>AND(NOT(HasFormula(A3057)),A3057&lt;&gt;"")</formula>
    </cfRule>
  </conditionalFormatting>
  <conditionalFormatting sqref="D3075:E3088">
    <cfRule type="expression" dxfId="3" priority="293">
      <formula>AND(NOT(HasFormula(XEZ3075)),XEZ3075&lt;&gt;"")</formula>
    </cfRule>
  </conditionalFormatting>
  <conditionalFormatting sqref="I3078:L3087">
    <cfRule type="expression" dxfId="4" priority="8491">
      <formula>AND(NOT(HasFormula(E3089)),E3089&lt;&gt;"")</formula>
    </cfRule>
    <cfRule type="expression" dxfId="3" priority="8492">
      <formula>AND(NOT(HasFormula(A3078)),A3078&lt;&gt;"")</formula>
    </cfRule>
  </conditionalFormatting>
  <conditionalFormatting sqref="I3141:L3142">
    <cfRule type="expression" dxfId="4" priority="8539">
      <formula>AND(NOT(HasFormula(E3143)),E3143&lt;&gt;"")</formula>
    </cfRule>
    <cfRule type="expression" dxfId="3" priority="8540">
      <formula>AND(NOT(HasFormula(A3141)),A3141&lt;&gt;"")</formula>
    </cfRule>
  </conditionalFormatting>
  <conditionalFormatting sqref="D3184:D3204 D3214:D3227">
    <cfRule type="expression" dxfId="4" priority="244">
      <formula>AND(NOT(HasFormula(XFD3185)),XFD3185&lt;&gt;"")</formula>
    </cfRule>
  </conditionalFormatting>
  <conditionalFormatting sqref="D3184:E3227">
    <cfRule type="expression" dxfId="3" priority="245">
      <formula>AND(NOT(HasFormula(XEZ3184)),XEZ3184&lt;&gt;"")</formula>
    </cfRule>
  </conditionalFormatting>
  <conditionalFormatting sqref="E3184:E3204 E3214:E3227">
    <cfRule type="expression" dxfId="4" priority="252">
      <formula>AND(NOT(HasFormula(A3185)),A3185&lt;&gt;"")</formula>
    </cfRule>
  </conditionalFormatting>
  <conditionalFormatting sqref="I3184:L3204 I3214:L3227">
    <cfRule type="expression" dxfId="4" priority="250">
      <formula>AND(NOT(HasFormula(E3185)),E3185&lt;&gt;"")</formula>
    </cfRule>
    <cfRule type="expression" dxfId="3" priority="251">
      <formula>AND(NOT(HasFormula(A3184)),A3184&lt;&gt;"")</formula>
    </cfRule>
  </conditionalFormatting>
  <conditionalFormatting sqref="L3184:O3227">
    <cfRule type="containsText" dxfId="1" priority="241" operator="between" text="送货车型9.6米">
      <formula>NOT(ISERROR(SEARCH("送货车型9.6米",L3184)))</formula>
    </cfRule>
  </conditionalFormatting>
  <conditionalFormatting sqref="I3212:L3213">
    <cfRule type="expression" dxfId="4" priority="8579">
      <formula>AND(NOT(HasFormula(E3214)),E3214&lt;&gt;"")</formula>
    </cfRule>
    <cfRule type="expression" dxfId="3" priority="8580">
      <formula>AND(NOT(HasFormula(A3212)),A3212&lt;&gt;"")</formula>
    </cfRule>
  </conditionalFormatting>
  <conditionalFormatting sqref="I3284:L3285">
    <cfRule type="expression" dxfId="4" priority="8587">
      <formula>AND(NOT(HasFormula(#REF!)),#REF!&lt;&gt;"")</formula>
    </cfRule>
    <cfRule type="expression" dxfId="3" priority="8588">
      <formula>AND(NOT(HasFormula(A3284)),A3284&lt;&gt;"")</formula>
    </cfRule>
  </conditionalFormatting>
  <conditionalFormatting sqref="I3322:L3323">
    <cfRule type="expression" dxfId="4" priority="8593">
      <formula>AND(NOT(HasFormula(E3324)),E3324&lt;&gt;"")</formula>
    </cfRule>
    <cfRule type="expression" dxfId="3" priority="8594">
      <formula>AND(NOT(HasFormula(A3322)),A3322&lt;&gt;"")</formula>
    </cfRule>
  </conditionalFormatting>
  <conditionalFormatting sqref="I3330:L3331">
    <cfRule type="expression" dxfId="4" priority="8619">
      <formula>AND(NOT(HasFormula(E3332)),E3332&lt;&gt;"")</formula>
    </cfRule>
    <cfRule type="expression" dxfId="3" priority="8620">
      <formula>AND(NOT(HasFormula(A3330)),A3330&lt;&gt;"")</formula>
    </cfRule>
  </conditionalFormatting>
  <conditionalFormatting sqref="I3346:L3347">
    <cfRule type="expression" dxfId="4" priority="8623">
      <formula>AND(NOT(HasFormula(E3348)),E3348&lt;&gt;"")</formula>
    </cfRule>
    <cfRule type="expression" dxfId="3" priority="8624">
      <formula>AND(NOT(HasFormula(A3346)),A3346&lt;&gt;"")</formula>
    </cfRule>
  </conditionalFormatting>
  <conditionalFormatting sqref="D3469 D3481">
    <cfRule type="expression" dxfId="4" priority="8721">
      <formula>AND(NOT(HasFormula(#REF!)),#REF!&lt;&gt;"")</formula>
    </cfRule>
  </conditionalFormatting>
  <conditionalFormatting sqref="E3469 E3481">
    <cfRule type="expression" dxfId="4" priority="8722">
      <formula>AND(NOT(HasFormula(#REF!)),#REF!&lt;&gt;"")</formula>
    </cfRule>
  </conditionalFormatting>
  <conditionalFormatting sqref="H3469 H3481:H3487">
    <cfRule type="expression" dxfId="4" priority="8719">
      <formula>AND(NOT(HasFormula(#REF!)),#REF!&lt;&gt;"")</formula>
    </cfRule>
    <cfRule type="expression" dxfId="3" priority="8720">
      <formula>AND(NOT(HasFormula(XFD3469)),XFD3469&lt;&gt;"")</formula>
    </cfRule>
  </conditionalFormatting>
  <conditionalFormatting sqref="I3469:L3469 I3481:L3481">
    <cfRule type="expression" dxfId="4" priority="8723">
      <formula>AND(NOT(HasFormula(#REF!)),#REF!&lt;&gt;"")</formula>
    </cfRule>
    <cfRule type="expression" dxfId="3" priority="8724">
      <formula>AND(NOT(HasFormula(A3469)),A3469&lt;&gt;"")</formula>
    </cfRule>
  </conditionalFormatting>
  <conditionalFormatting sqref="I3540:L3541">
    <cfRule type="expression" dxfId="4" priority="8783">
      <formula>AND(NOT(HasFormula(E3542)),E3542&lt;&gt;"")</formula>
    </cfRule>
    <cfRule type="expression" dxfId="3" priority="8784">
      <formula>AND(NOT(HasFormula(A3540)),A3540&lt;&gt;"")</formula>
    </cfRule>
  </conditionalFormatting>
  <conditionalFormatting sqref="I3569:L3570">
    <cfRule type="expression" dxfId="4" priority="8795">
      <formula>AND(NOT(HasFormula(E3572)),E3572&lt;&gt;"")</formula>
    </cfRule>
    <cfRule type="expression" dxfId="3" priority="8796">
      <formula>AND(NOT(HasFormula(A3569)),A3569&lt;&gt;"")</formula>
    </cfRule>
  </conditionalFormatting>
  <conditionalFormatting sqref="I3604:L3605">
    <cfRule type="expression" dxfId="4" priority="8819">
      <formula>AND(NOT(HasFormula(E3606)),E3606&lt;&gt;"")</formula>
    </cfRule>
    <cfRule type="expression" dxfId="3" priority="8820">
      <formula>AND(NOT(HasFormula(A3604)),A3604&lt;&gt;"")</formula>
    </cfRule>
  </conditionalFormatting>
  <conditionalFormatting sqref="I3609:L3610">
    <cfRule type="expression" dxfId="4" priority="8837">
      <formula>AND(NOT(HasFormula(E3611)),E3611&lt;&gt;"")</formula>
    </cfRule>
    <cfRule type="expression" dxfId="3" priority="8838">
      <formula>AND(NOT(HasFormula(A3609)),A3609&lt;&gt;"")</formula>
    </cfRule>
  </conditionalFormatting>
  <conditionalFormatting sqref="I3617:L3618">
    <cfRule type="expression" dxfId="4" priority="8845">
      <formula>AND(NOT(HasFormula(E3619)),E3619&lt;&gt;"")</formula>
    </cfRule>
    <cfRule type="expression" dxfId="3" priority="8846">
      <formula>AND(NOT(HasFormula(A3617)),A3617&lt;&gt;"")</formula>
    </cfRule>
  </conditionalFormatting>
  <conditionalFormatting sqref="I3627:L3628">
    <cfRule type="expression" dxfId="4" priority="8857">
      <formula>AND(NOT(HasFormula(E3629)),E3629&lt;&gt;"")</formula>
    </cfRule>
    <cfRule type="expression" dxfId="3" priority="8858">
      <formula>AND(NOT(HasFormula(A3627)),A3627&lt;&gt;"")</formula>
    </cfRule>
  </conditionalFormatting>
  <conditionalFormatting sqref="I3630:L3633">
    <cfRule type="expression" dxfId="4" priority="8863">
      <formula>AND(NOT(HasFormula(E3634)),E3634&lt;&gt;"")</formula>
    </cfRule>
    <cfRule type="expression" dxfId="3" priority="8864">
      <formula>AND(NOT(HasFormula(A3630)),A3630&lt;&gt;"")</formula>
    </cfRule>
  </conditionalFormatting>
  <conditionalFormatting sqref="I3673:L3674">
    <cfRule type="expression" dxfId="4" priority="8881">
      <formula>AND(NOT(HasFormula(E3679)),E3679&lt;&gt;"")</formula>
    </cfRule>
    <cfRule type="expression" dxfId="3" priority="8882">
      <formula>AND(NOT(HasFormula(A3673)),A3673&lt;&gt;"")</formula>
    </cfRule>
  </conditionalFormatting>
  <conditionalFormatting sqref="I3675:L3678">
    <cfRule type="expression" dxfId="4" priority="8879">
      <formula>AND(NOT(HasFormula(E3679)),E3679&lt;&gt;"")</formula>
    </cfRule>
    <cfRule type="expression" dxfId="3" priority="8880">
      <formula>AND(NOT(HasFormula(A3675)),A3675&lt;&gt;"")</formula>
    </cfRule>
  </conditionalFormatting>
  <conditionalFormatting sqref="D3723:D3724 D3727">
    <cfRule type="expression" dxfId="4" priority="8885">
      <formula>AND(NOT(HasFormula(#REF!)),#REF!&lt;&gt;"")</formula>
    </cfRule>
  </conditionalFormatting>
  <conditionalFormatting sqref="E3723:E3724 E3727">
    <cfRule type="expression" dxfId="4" priority="8886">
      <formula>AND(NOT(HasFormula(#REF!)),#REF!&lt;&gt;"")</formula>
    </cfRule>
  </conditionalFormatting>
  <conditionalFormatting sqref="H3723:H3724 H3727">
    <cfRule type="expression" dxfId="4" priority="8883">
      <formula>AND(NOT(HasFormula(#REF!)),#REF!&lt;&gt;"")</formula>
    </cfRule>
    <cfRule type="expression" dxfId="3" priority="8884">
      <formula>AND(NOT(HasFormula(XFD3723)),XFD3723&lt;&gt;"")</formula>
    </cfRule>
  </conditionalFormatting>
  <conditionalFormatting sqref="I3723:L3724 I3727:L3727">
    <cfRule type="expression" dxfId="4" priority="8887">
      <formula>AND(NOT(HasFormula(#REF!)),#REF!&lt;&gt;"")</formula>
    </cfRule>
    <cfRule type="expression" dxfId="3" priority="8888">
      <formula>AND(NOT(HasFormula(A3723)),A3723&lt;&gt;"")</formula>
    </cfRule>
  </conditionalFormatting>
  <conditionalFormatting sqref="I3852:L3853">
    <cfRule type="expression" dxfId="4" priority="8953">
      <formula>AND(NOT(HasFormula(E3854)),E3854&lt;&gt;"")</formula>
    </cfRule>
    <cfRule type="expression" dxfId="3" priority="8954">
      <formula>AND(NOT(HasFormula(A3852)),A3852&lt;&gt;"")</formula>
    </cfRule>
  </conditionalFormatting>
  <conditionalFormatting sqref="I3876:L3877">
    <cfRule type="expression" dxfId="4" priority="8947">
      <formula>AND(NOT(HasFormula(#REF!)),#REF!&lt;&gt;"")</formula>
    </cfRule>
    <cfRule type="expression" dxfId="3" priority="8948">
      <formula>AND(NOT(HasFormula(A3876)),A3876&lt;&gt;"")</formula>
    </cfRule>
  </conditionalFormatting>
  <conditionalFormatting sqref="I3911:L3913">
    <cfRule type="expression" dxfId="4" priority="8971">
      <formula>AND(NOT(HasFormula(#REF!)),#REF!&lt;&gt;"")</formula>
    </cfRule>
    <cfRule type="expression" dxfId="3" priority="8972">
      <formula>AND(NOT(HasFormula(A3911)),A3911&lt;&gt;"")</formula>
    </cfRule>
  </conditionalFormatting>
  <conditionalFormatting sqref="D4067:E4067 D4068:E4068">
    <cfRule type="expression" dxfId="3" priority="157">
      <formula>AND(NOT(HasFormula(XEZ4067)),XEZ4067&lt;&gt;"")</formula>
    </cfRule>
  </conditionalFormatting>
  <conditionalFormatting sqref="D4067 D4068">
    <cfRule type="expression" dxfId="4" priority="156">
      <formula>AND(NOT(HasFormula(XFD4068)),XFD4068&lt;&gt;"")</formula>
    </cfRule>
    <cfRule type="expression" dxfId="2" priority="154">
      <formula>AND(NOT(_xlfn.ISFORMULA(D4067)),D4067&lt;&gt;"")</formula>
    </cfRule>
  </conditionalFormatting>
  <conditionalFormatting sqref="E4067 E4068">
    <cfRule type="expression" dxfId="4" priority="164">
      <formula>AND(NOT(HasFormula(A4068)),A4068&lt;&gt;"")</formula>
    </cfRule>
  </conditionalFormatting>
  <conditionalFormatting sqref="F4067 F4068">
    <cfRule type="containsText" dxfId="5" priority="159" operator="between" text="HRB500E">
      <formula>NOT(ISERROR(SEARCH("HRB500E",F4067)))</formula>
    </cfRule>
    <cfRule type="containsText" dxfId="6" priority="158" operator="between" text="12m">
      <formula>NOT(ISERROR(SEARCH("12m",F4067)))</formula>
    </cfRule>
  </conditionalFormatting>
  <conditionalFormatting sqref="I4067:L4067 I4068:L4068">
    <cfRule type="expression" dxfId="3" priority="163">
      <formula>AND(NOT(HasFormula(A4067)),A4067&lt;&gt;"")</formula>
    </cfRule>
    <cfRule type="expression" dxfId="4" priority="162">
      <formula>AND(NOT(HasFormula(E4068)),E4068&lt;&gt;"")</formula>
    </cfRule>
  </conditionalFormatting>
  <conditionalFormatting sqref="L4067:O4067 L4068:O4068">
    <cfRule type="containsText" dxfId="1" priority="153" operator="between" text="送货车型9.6米">
      <formula>NOT(ISERROR(SEARCH("送货车型9.6米",L4067)))</formula>
    </cfRule>
  </conditionalFormatting>
  <conditionalFormatting sqref="I4087:L4088">
    <cfRule type="expression" dxfId="4" priority="8983">
      <formula>AND(NOT(HasFormula(E4089)),E4089&lt;&gt;"")</formula>
    </cfRule>
    <cfRule type="expression" dxfId="3" priority="8984">
      <formula>AND(NOT(HasFormula(A4087)),A4087&lt;&gt;"")</formula>
    </cfRule>
  </conditionalFormatting>
  <conditionalFormatting sqref="H4125:H4155 H4159:H4160">
    <cfRule type="expression" dxfId="4" priority="128">
      <formula>AND(NOT(HasFormula(D4126)),D4126&lt;&gt;"")</formula>
    </cfRule>
    <cfRule type="expression" dxfId="3" priority="129">
      <formula>AND(NOT(HasFormula(XFD4125)),XFD4125&lt;&gt;"")</formula>
    </cfRule>
  </conditionalFormatting>
  <conditionalFormatting sqref="D4148:E4149 D4150:E4150">
    <cfRule type="expression" dxfId="3" priority="142">
      <formula>AND(NOT(HasFormula(XEZ4148)),XEZ4148&lt;&gt;"")</formula>
    </cfRule>
  </conditionalFormatting>
  <conditionalFormatting sqref="D4148:D4149 D4150">
    <cfRule type="expression" dxfId="4" priority="141">
      <formula>AND(NOT(HasFormula(XFD4149)),XFD4149&lt;&gt;"")</formula>
    </cfRule>
    <cfRule type="expression" dxfId="2" priority="139">
      <formula>AND(NOT(_xlfn.ISFORMULA(D4148)),D4148&lt;&gt;"")</formula>
    </cfRule>
  </conditionalFormatting>
  <conditionalFormatting sqref="E4148:E4149 E4150">
    <cfRule type="expression" dxfId="4" priority="149">
      <formula>AND(NOT(HasFormula(A4149)),A4149&lt;&gt;"")</formula>
    </cfRule>
  </conditionalFormatting>
  <conditionalFormatting sqref="F4148:F4149 F4150">
    <cfRule type="containsText" dxfId="5" priority="144" operator="between" text="HRB500E">
      <formula>NOT(ISERROR(SEARCH("HRB500E",F4148)))</formula>
    </cfRule>
    <cfRule type="containsText" dxfId="6" priority="143" operator="between" text="12m">
      <formula>NOT(ISERROR(SEARCH("12m",F4148)))</formula>
    </cfRule>
  </conditionalFormatting>
  <conditionalFormatting sqref="I4148:L4149 I4150:L4150">
    <cfRule type="expression" dxfId="3" priority="148">
      <formula>AND(NOT(HasFormula(A4148)),A4148&lt;&gt;"")</formula>
    </cfRule>
    <cfRule type="expression" dxfId="4" priority="147">
      <formula>AND(NOT(HasFormula(E4149)),E4149&lt;&gt;"")</formula>
    </cfRule>
  </conditionalFormatting>
  <conditionalFormatting sqref="L4148:O4149 L4150:O4150">
    <cfRule type="containsText" dxfId="1" priority="138" operator="between" text="送货车型9.6米">
      <formula>NOT(ISERROR(SEARCH("送货车型9.6米",L4148)))</formula>
    </cfRule>
  </conditionalFormatting>
  <conditionalFormatting sqref="D4220:E4224">
    <cfRule type="expression" dxfId="3" priority="121">
      <formula>AND(NOT(HasFormula(XEZ4220)),XEZ4220&lt;&gt;"")</formula>
    </cfRule>
  </conditionalFormatting>
  <conditionalFormatting sqref="D4549 D4552 D4574">
    <cfRule type="expression" dxfId="4" priority="9105">
      <formula>AND(NOT(HasFormula(#REF!)),#REF!&lt;&gt;"")</formula>
    </cfRule>
  </conditionalFormatting>
  <conditionalFormatting sqref="E4549 E4552 E4574">
    <cfRule type="expression" dxfId="4" priority="9106">
      <formula>AND(NOT(HasFormula(#REF!)),#REF!&lt;&gt;"")</formula>
    </cfRule>
  </conditionalFormatting>
  <conditionalFormatting sqref="I4549:L4549 I4552:L4552 I4574:L4574">
    <cfRule type="expression" dxfId="4" priority="9107">
      <formula>AND(NOT(HasFormula(#REF!)),#REF!&lt;&gt;"")</formula>
    </cfRule>
    <cfRule type="expression" dxfId="3" priority="9108">
      <formula>AND(NOT(HasFormula(A4549)),A4549&lt;&gt;"")</formula>
    </cfRule>
  </conditionalFormatting>
  <conditionalFormatting sqref="I4633:L4634">
    <cfRule type="expression" dxfId="4" priority="9120">
      <formula>AND(NOT(HasFormula(E4635)),E4635&lt;&gt;"")</formula>
    </cfRule>
    <cfRule type="expression" dxfId="3" priority="9121">
      <formula>AND(NOT(HasFormula(A4633)),A4633&lt;&gt;"")</formula>
    </cfRule>
  </conditionalFormatting>
  <conditionalFormatting sqref="I4658:L4659">
    <cfRule type="expression" dxfId="4" priority="9154">
      <formula>AND(NOT(HasFormula(E4660)),E4660&lt;&gt;"")</formula>
    </cfRule>
    <cfRule type="expression" dxfId="3" priority="9155">
      <formula>AND(NOT(HasFormula(A4658)),A4658&lt;&gt;"")</formula>
    </cfRule>
  </conditionalFormatting>
  <conditionalFormatting sqref="D4702:D4704 D4725">
    <cfRule type="expression" dxfId="4" priority="9136">
      <formula>AND(NOT(HasFormula(#REF!)),#REF!&lt;&gt;"")</formula>
    </cfRule>
  </conditionalFormatting>
  <conditionalFormatting sqref="E4702:E4704 E4725">
    <cfRule type="expression" dxfId="4" priority="9137">
      <formula>AND(NOT(HasFormula(#REF!)),#REF!&lt;&gt;"")</formula>
    </cfRule>
  </conditionalFormatting>
  <conditionalFormatting sqref="H4702:H4704 H4725">
    <cfRule type="expression" dxfId="4" priority="9134">
      <formula>AND(NOT(HasFormula(#REF!)),#REF!&lt;&gt;"")</formula>
    </cfRule>
    <cfRule type="expression" dxfId="3" priority="9135">
      <formula>AND(NOT(HasFormula(XFD4702)),XFD4702&lt;&gt;"")</formula>
    </cfRule>
  </conditionalFormatting>
  <conditionalFormatting sqref="I4702:L4704 I4725:L4725">
    <cfRule type="expression" dxfId="4" priority="9138">
      <formula>AND(NOT(HasFormula(#REF!)),#REF!&lt;&gt;"")</formula>
    </cfRule>
    <cfRule type="expression" dxfId="3" priority="9139">
      <formula>AND(NOT(HasFormula(A4702)),A4702&lt;&gt;"")</formula>
    </cfRule>
  </conditionalFormatting>
  <conditionalFormatting sqref="H4868:H4883 H4887 H4891:H4906">
    <cfRule type="expression" dxfId="4" priority="22">
      <formula>AND(NOT(HasFormula(D4869)),D4869&lt;&gt;"")</formula>
    </cfRule>
    <cfRule type="expression" dxfId="3" priority="23">
      <formula>AND(NOT(HasFormula(XFD4868)),XFD4868&lt;&gt;"")</formula>
    </cfRule>
  </conditionalFormatting>
  <conditionalFormatting sqref="D4878:E4907">
    <cfRule type="expression" dxfId="3" priority="30">
      <formula>AND(NOT(HasFormula(XEZ4878)),XEZ4878&lt;&gt;"")</formula>
    </cfRule>
  </conditionalFormatting>
  <conditionalFormatting sqref="D4878:D4883 D4887 D4890:D4907">
    <cfRule type="expression" dxfId="2" priority="27">
      <formula>AND(NOT(_xlfn.ISFORMULA(D4878)),D4878&lt;&gt;"")</formula>
    </cfRule>
    <cfRule type="expression" dxfId="4" priority="29">
      <formula>AND(NOT(HasFormula(XFD4879)),XFD4879&lt;&gt;"")</formula>
    </cfRule>
  </conditionalFormatting>
  <conditionalFormatting sqref="E4878:E4883 E4887 E4890:E4907">
    <cfRule type="expression" dxfId="4" priority="37">
      <formula>AND(NOT(HasFormula(A4879)),A4879&lt;&gt;"")</formula>
    </cfRule>
  </conditionalFormatting>
  <conditionalFormatting sqref="I4878:L4883 I4887:L4887 I4890:L4906 I4907:J4907 L4907">
    <cfRule type="expression" dxfId="4" priority="35">
      <formula>AND(NOT(HasFormula(E4879)),E4879&lt;&gt;"")</formula>
    </cfRule>
    <cfRule type="expression" dxfId="3" priority="36">
      <formula>AND(NOT(HasFormula(A4878)),A4878&lt;&gt;"")</formula>
    </cfRule>
  </conditionalFormatting>
  <conditionalFormatting sqref="L4878:O4907">
    <cfRule type="containsText" dxfId="1" priority="26" operator="between" text="送货车型9.6米">
      <formula>NOT(ISERROR(SEARCH("送货车型9.6米",L4878)))</formula>
    </cfRule>
  </conditionalFormatting>
  <conditionalFormatting sqref="I4884:L4886">
    <cfRule type="expression" dxfId="4" priority="9177">
      <formula>AND(NOT(HasFormula(E4887)),E4887&lt;&gt;"")</formula>
    </cfRule>
    <cfRule type="expression" dxfId="3" priority="9178">
      <formula>AND(NOT(HasFormula(A4884)),A4884&lt;&gt;"")</formula>
    </cfRule>
  </conditionalFormatting>
  <conditionalFormatting sqref="I4888:L4889">
    <cfRule type="expression" dxfId="4" priority="9184">
      <formula>AND(NOT(HasFormula(E4890)),E4890&lt;&gt;"")</formula>
    </cfRule>
    <cfRule type="expression" dxfId="3" priority="9185">
      <formula>AND(NOT(HasFormula(A4888)),A4888&lt;&gt;"")</formula>
    </cfRule>
  </conditionalFormatting>
  <conditionalFormatting sqref="D4994 D5099">
    <cfRule type="expression" dxfId="4" priority="9250">
      <formula>AND(NOT(HasFormula(#REF!)),#REF!&lt;&gt;"")</formula>
    </cfRule>
  </conditionalFormatting>
  <conditionalFormatting sqref="E4994 E5099">
    <cfRule type="expression" dxfId="4" priority="9251">
      <formula>AND(NOT(HasFormula(#REF!)),#REF!&lt;&gt;"")</formula>
    </cfRule>
  </conditionalFormatting>
  <conditionalFormatting sqref="I4994:L4994 I5099:L5099">
    <cfRule type="expression" dxfId="4" priority="9252">
      <formula>AND(NOT(HasFormula(#REF!)),#REF!&lt;&gt;"")</formula>
    </cfRule>
    <cfRule type="expression" dxfId="3" priority="9253">
      <formula>AND(NOT(HasFormula(A4994)),A4994&lt;&gt;"")</formula>
    </cfRule>
  </conditionalFormatting>
  <conditionalFormatting sqref="I5005:L5006">
    <cfRule type="expression" dxfId="4" priority="9226">
      <formula>AND(NOT(HasFormula(E5007)),E5007&lt;&gt;"")</formula>
    </cfRule>
    <cfRule type="expression" dxfId="3" priority="9227">
      <formula>AND(NOT(HasFormula(A5005)),A5005&lt;&gt;"")</formula>
    </cfRule>
  </conditionalFormatting>
  <conditionalFormatting sqref="I5075:L5076">
    <cfRule type="expression" dxfId="4" priority="9244">
      <formula>AND(NOT(HasFormula(E5078)),E5078&lt;&gt;"")</formula>
    </cfRule>
    <cfRule type="expression" dxfId="3" priority="9245">
      <formula>AND(NOT(HasFormula(A5075)),A5075&lt;&gt;"")</formula>
    </cfRule>
  </conditionalFormatting>
  <conditionalFormatting sqref="I5193:L5194">
    <cfRule type="expression" dxfId="4" priority="9258">
      <formula>AND(NOT(HasFormula(E5195)),E5195&lt;&gt;"")</formula>
    </cfRule>
    <cfRule type="expression" dxfId="3" priority="9259">
      <formula>AND(NOT(HasFormula(A5193)),A5193&lt;&gt;"")</formula>
    </cfRule>
  </conditionalFormatting>
  <conditionalFormatting sqref="I5214:L5215">
    <cfRule type="expression" dxfId="4" priority="9264">
      <formula>AND(NOT(HasFormula(E5216)),E5216&lt;&gt;"")</formula>
    </cfRule>
    <cfRule type="expression" dxfId="3" priority="9265">
      <formula>AND(NOT(HasFormula(A5214)),A5214&lt;&gt;"")</formula>
    </cfRule>
  </conditionalFormatting>
  <conditionalFormatting sqref="I5227:L5228">
    <cfRule type="expression" dxfId="4" priority="9270">
      <formula>AND(NOT(HasFormula(E5229)),E5229&lt;&gt;"")</formula>
    </cfRule>
    <cfRule type="expression" dxfId="3" priority="9271">
      <formula>AND(NOT(HasFormula(A5227)),A5227&lt;&gt;"")</formula>
    </cfRule>
  </conditionalFormatting>
  <conditionalFormatting sqref="I5277:L5278">
    <cfRule type="expression" dxfId="4" priority="9282">
      <formula>AND(NOT(HasFormula(E5279)),E5279&lt;&gt;"")</formula>
    </cfRule>
    <cfRule type="expression" dxfId="3" priority="9283">
      <formula>AND(NOT(HasFormula(A5277)),A5277&lt;&gt;"")</formula>
    </cfRule>
  </conditionalFormatting>
  <conditionalFormatting sqref="D1047487:E1048576">
    <cfRule type="expression" dxfId="4" priority="7665">
      <formula>AND(NOT(HasFormula(XFD1)),XFD1&lt;&gt;"")</formula>
    </cfRule>
    <cfRule type="expression" dxfId="3" priority="7666">
      <formula>AND(NOT(HasFormula(XEZ1047487)),XEZ1047487&lt;&gt;"")</formula>
    </cfRule>
  </conditionalFormatting>
  <conditionalFormatting sqref="I1047493:L1048576">
    <cfRule type="expression" dxfId="4" priority="7767">
      <formula>AND(NOT(HasFormula(E1)),E1&lt;&gt;"")</formula>
    </cfRule>
    <cfRule type="expression" dxfId="3" priority="7768">
      <formula>AND(NOT(HasFormula(A1047493)),A1047493&lt;&gt;"")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5424 J5425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23 J5426: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5424 F5425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23 F5426: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D2087:R2089 F2090:G2090"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37" workbookViewId="0">
      <pane xSplit="2" topLeftCell="D1" activePane="topRight" state="frozen"/>
      <selection/>
      <selection pane="topRight" activeCell="E75" sqref="E75"/>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244</v>
      </c>
      <c r="F1" s="35" t="s">
        <v>245</v>
      </c>
      <c r="G1" s="34" t="s">
        <v>7</v>
      </c>
      <c r="H1" s="35" t="s">
        <v>8</v>
      </c>
      <c r="I1" s="35" t="s">
        <v>9</v>
      </c>
      <c r="J1" s="35" t="s">
        <v>246</v>
      </c>
      <c r="K1" s="32" t="s">
        <v>2</v>
      </c>
      <c r="L1" s="47" t="s">
        <v>247</v>
      </c>
      <c r="M1" s="32" t="s">
        <v>15</v>
      </c>
    </row>
    <row r="2" spans="1:13">
      <c r="A2" s="36" t="s">
        <v>57</v>
      </c>
      <c r="B2" s="36" t="s">
        <v>248</v>
      </c>
      <c r="C2" s="37"/>
      <c r="D2" s="38" t="s">
        <v>249</v>
      </c>
      <c r="E2" s="39" t="s">
        <v>249</v>
      </c>
      <c r="F2" s="40" t="s">
        <v>250</v>
      </c>
      <c r="G2" s="39" t="s">
        <v>251</v>
      </c>
      <c r="H2" s="40" t="s">
        <v>252</v>
      </c>
      <c r="I2" s="40">
        <v>18980927613</v>
      </c>
      <c r="J2" s="45" t="s">
        <v>253</v>
      </c>
      <c r="K2" s="48"/>
      <c r="L2" s="47"/>
      <c r="M2" s="47"/>
    </row>
    <row r="3" spans="1:13">
      <c r="A3" s="36" t="s">
        <v>53</v>
      </c>
      <c r="B3" s="36" t="s">
        <v>248</v>
      </c>
      <c r="C3" s="37"/>
      <c r="D3" s="38" t="s">
        <v>254</v>
      </c>
      <c r="E3" s="39" t="s">
        <v>254</v>
      </c>
      <c r="F3" s="40" t="s">
        <v>255</v>
      </c>
      <c r="G3" s="39" t="s">
        <v>256</v>
      </c>
      <c r="H3" s="40" t="s">
        <v>257</v>
      </c>
      <c r="I3" s="40">
        <v>18308463588</v>
      </c>
      <c r="J3" s="45" t="s">
        <v>258</v>
      </c>
      <c r="K3" s="48"/>
      <c r="L3" s="47"/>
      <c r="M3" s="47"/>
    </row>
    <row r="4" spans="1:13">
      <c r="A4" s="36" t="s">
        <v>51</v>
      </c>
      <c r="B4" s="36" t="s">
        <v>248</v>
      </c>
      <c r="C4" s="37"/>
      <c r="D4" s="38" t="s">
        <v>259</v>
      </c>
      <c r="E4" s="39" t="s">
        <v>259</v>
      </c>
      <c r="F4" s="40" t="s">
        <v>260</v>
      </c>
      <c r="G4" s="41" t="s">
        <v>261</v>
      </c>
      <c r="H4" s="40" t="s">
        <v>262</v>
      </c>
      <c r="I4" s="40">
        <v>18683358310</v>
      </c>
      <c r="J4" s="45" t="s">
        <v>263</v>
      </c>
      <c r="K4" s="48"/>
      <c r="L4" s="47"/>
      <c r="M4" s="47"/>
    </row>
    <row r="5" spans="1:13">
      <c r="A5" s="36" t="s">
        <v>61</v>
      </c>
      <c r="B5" s="36" t="s">
        <v>248</v>
      </c>
      <c r="C5" s="37"/>
      <c r="D5" s="38" t="s">
        <v>44</v>
      </c>
      <c r="E5" s="39" t="s">
        <v>44</v>
      </c>
      <c r="F5" s="40" t="s">
        <v>264</v>
      </c>
      <c r="G5" s="39" t="s">
        <v>265</v>
      </c>
      <c r="H5" s="40" t="s">
        <v>266</v>
      </c>
      <c r="I5" s="40">
        <v>18384145895</v>
      </c>
      <c r="J5" s="45" t="s">
        <v>267</v>
      </c>
      <c r="K5" s="49" t="s">
        <v>268</v>
      </c>
      <c r="L5" s="47"/>
      <c r="M5" s="39" t="s">
        <v>269</v>
      </c>
    </row>
    <row r="6" spans="1:13">
      <c r="A6" s="40"/>
      <c r="B6" s="40"/>
      <c r="C6" s="37"/>
      <c r="D6" s="38" t="s">
        <v>81</v>
      </c>
      <c r="E6" s="39" t="s">
        <v>81</v>
      </c>
      <c r="F6" s="40" t="s">
        <v>270</v>
      </c>
      <c r="G6" s="39" t="s">
        <v>271</v>
      </c>
      <c r="H6" s="40" t="s">
        <v>272</v>
      </c>
      <c r="I6" s="40">
        <v>15884666220</v>
      </c>
      <c r="J6" s="45" t="s">
        <v>273</v>
      </c>
      <c r="K6" s="49" t="s">
        <v>274</v>
      </c>
      <c r="L6" s="47"/>
      <c r="M6" s="39" t="s">
        <v>275</v>
      </c>
    </row>
    <row r="7" spans="1:13">
      <c r="A7" s="36" t="s">
        <v>49</v>
      </c>
      <c r="B7" s="36" t="s">
        <v>119</v>
      </c>
      <c r="C7" s="37"/>
      <c r="D7" s="38" t="s">
        <v>276</v>
      </c>
      <c r="E7" s="39" t="s">
        <v>276</v>
      </c>
      <c r="F7" s="40" t="s">
        <v>277</v>
      </c>
      <c r="G7" s="39" t="s">
        <v>278</v>
      </c>
      <c r="H7" s="40" t="s">
        <v>279</v>
      </c>
      <c r="I7" s="40">
        <v>18180498749</v>
      </c>
      <c r="J7" s="45" t="s">
        <v>280</v>
      </c>
      <c r="K7" s="50" t="s">
        <v>281</v>
      </c>
      <c r="L7" s="47"/>
      <c r="M7" s="47"/>
    </row>
    <row r="8" spans="1:13">
      <c r="A8" s="36" t="s">
        <v>40</v>
      </c>
      <c r="B8" s="36" t="s">
        <v>119</v>
      </c>
      <c r="C8" s="37"/>
      <c r="D8" s="38" t="s">
        <v>92</v>
      </c>
      <c r="E8" s="39" t="s">
        <v>92</v>
      </c>
      <c r="F8" s="40" t="s">
        <v>282</v>
      </c>
      <c r="G8" s="39" t="s">
        <v>283</v>
      </c>
      <c r="H8" s="40" t="s">
        <v>284</v>
      </c>
      <c r="I8" s="40">
        <v>13458642015</v>
      </c>
      <c r="J8" s="45" t="s">
        <v>285</v>
      </c>
      <c r="K8" s="49" t="s">
        <v>286</v>
      </c>
      <c r="L8" s="47"/>
      <c r="M8" s="39" t="s">
        <v>287</v>
      </c>
    </row>
    <row r="9" spans="1:13">
      <c r="A9" s="36" t="s">
        <v>41</v>
      </c>
      <c r="B9" s="36" t="s">
        <v>119</v>
      </c>
      <c r="C9" s="37"/>
      <c r="D9" s="38" t="s">
        <v>288</v>
      </c>
      <c r="E9" s="42" t="s">
        <v>48</v>
      </c>
      <c r="F9" s="40" t="s">
        <v>282</v>
      </c>
      <c r="G9" s="39" t="str">
        <f>"("&amp;(E9)&amp;")"&amp;"成都市简阳市白金山水库"</f>
        <v>(华西颐海-科创农业生态谷-1号钢筋房)成都市简阳市白金山水库</v>
      </c>
      <c r="H9" s="40" t="s">
        <v>284</v>
      </c>
      <c r="I9" s="40">
        <v>13458642015</v>
      </c>
      <c r="J9" s="45" t="s">
        <v>285</v>
      </c>
      <c r="K9" s="49" t="s">
        <v>289</v>
      </c>
      <c r="L9" s="47"/>
      <c r="M9" s="39" t="s">
        <v>290</v>
      </c>
    </row>
    <row r="10" spans="1:13">
      <c r="A10" s="36" t="s">
        <v>26</v>
      </c>
      <c r="B10" s="36" t="s">
        <v>119</v>
      </c>
      <c r="C10" s="37"/>
      <c r="D10" s="38" t="s">
        <v>288</v>
      </c>
      <c r="E10" s="42" t="s">
        <v>291</v>
      </c>
      <c r="F10" s="40" t="s">
        <v>282</v>
      </c>
      <c r="G10" s="39" t="str">
        <f>"("&amp;(E10)&amp;")"&amp;"成都市简阳市白金山水库"</f>
        <v>(华西颐海-科创农业生态谷-2号钢筋房)成都市简阳市白金山水库</v>
      </c>
      <c r="H10" s="40" t="s">
        <v>284</v>
      </c>
      <c r="I10" s="40">
        <v>13458642015</v>
      </c>
      <c r="J10" s="45" t="s">
        <v>285</v>
      </c>
      <c r="K10" s="49" t="s">
        <v>289</v>
      </c>
      <c r="L10" s="47"/>
      <c r="M10" s="39" t="s">
        <v>290</v>
      </c>
    </row>
    <row r="11" spans="1:13">
      <c r="A11" s="36"/>
      <c r="B11" s="36"/>
      <c r="C11" s="37"/>
      <c r="D11" s="38" t="s">
        <v>292</v>
      </c>
      <c r="E11" s="39" t="s">
        <v>292</v>
      </c>
      <c r="F11" s="40" t="s">
        <v>293</v>
      </c>
      <c r="G11" s="39" t="s">
        <v>294</v>
      </c>
      <c r="H11" s="40" t="s">
        <v>295</v>
      </c>
      <c r="I11" s="40">
        <v>18683201292</v>
      </c>
      <c r="J11" s="45" t="s">
        <v>267</v>
      </c>
      <c r="K11" s="49" t="s">
        <v>296</v>
      </c>
      <c r="L11" s="47"/>
      <c r="M11" s="39" t="s">
        <v>297</v>
      </c>
    </row>
    <row r="12" spans="1:13">
      <c r="A12" s="36" t="s">
        <v>27</v>
      </c>
      <c r="B12" s="36" t="s">
        <v>116</v>
      </c>
      <c r="C12" s="37"/>
      <c r="D12" s="38" t="s">
        <v>298</v>
      </c>
      <c r="E12" s="39" t="s">
        <v>298</v>
      </c>
      <c r="F12" s="40" t="s">
        <v>299</v>
      </c>
      <c r="G12" s="39" t="s">
        <v>300</v>
      </c>
      <c r="H12" s="40" t="s">
        <v>301</v>
      </c>
      <c r="I12" s="40">
        <v>19982812229</v>
      </c>
      <c r="J12" s="45"/>
      <c r="K12" s="49" t="s">
        <v>302</v>
      </c>
      <c r="L12" s="47"/>
      <c r="M12" s="39"/>
    </row>
    <row r="13" spans="1:13">
      <c r="A13" s="36" t="s">
        <v>19</v>
      </c>
      <c r="B13" s="36" t="s">
        <v>116</v>
      </c>
      <c r="C13" s="37"/>
      <c r="D13" s="38" t="s">
        <v>145</v>
      </c>
      <c r="E13" s="39" t="s">
        <v>145</v>
      </c>
      <c r="F13" s="40" t="s">
        <v>303</v>
      </c>
      <c r="G13" s="39" t="s">
        <v>304</v>
      </c>
      <c r="H13" s="40" t="s">
        <v>305</v>
      </c>
      <c r="I13" s="40">
        <v>15528785906</v>
      </c>
      <c r="J13" s="45" t="s">
        <v>306</v>
      </c>
      <c r="K13" s="49" t="s">
        <v>307</v>
      </c>
      <c r="L13" s="47"/>
      <c r="M13" s="39"/>
    </row>
    <row r="14" spans="1:13">
      <c r="A14" s="36" t="s">
        <v>32</v>
      </c>
      <c r="B14" s="36" t="s">
        <v>116</v>
      </c>
      <c r="C14" s="37"/>
      <c r="D14" s="38" t="s">
        <v>308</v>
      </c>
      <c r="E14" s="39" t="s">
        <v>47</v>
      </c>
      <c r="F14" s="40" t="s">
        <v>309</v>
      </c>
      <c r="G14" s="39" t="s">
        <v>310</v>
      </c>
      <c r="H14" s="43" t="s">
        <v>311</v>
      </c>
      <c r="I14" s="40">
        <v>15108211617</v>
      </c>
      <c r="J14" s="45" t="s">
        <v>312</v>
      </c>
      <c r="K14" s="49" t="s">
        <v>313</v>
      </c>
      <c r="L14" s="47"/>
      <c r="M14" s="39" t="s">
        <v>314</v>
      </c>
    </row>
    <row r="15" spans="1:13">
      <c r="A15" s="36" t="s">
        <v>30</v>
      </c>
      <c r="B15" s="36" t="s">
        <v>116</v>
      </c>
      <c r="C15" s="37"/>
      <c r="D15" s="38" t="s">
        <v>308</v>
      </c>
      <c r="E15" s="39" t="s">
        <v>68</v>
      </c>
      <c r="F15" s="40" t="s">
        <v>309</v>
      </c>
      <c r="G15" s="39" t="s">
        <v>315</v>
      </c>
      <c r="H15" s="43" t="s">
        <v>316</v>
      </c>
      <c r="I15" s="40">
        <v>18381899787</v>
      </c>
      <c r="J15" s="45" t="s">
        <v>312</v>
      </c>
      <c r="K15" s="49" t="s">
        <v>313</v>
      </c>
      <c r="L15" s="47"/>
      <c r="M15" s="39" t="s">
        <v>314</v>
      </c>
    </row>
    <row r="16" spans="1:13">
      <c r="A16" s="36" t="s">
        <v>33</v>
      </c>
      <c r="B16" s="36" t="s">
        <v>116</v>
      </c>
      <c r="C16" s="37"/>
      <c r="D16" s="38" t="s">
        <v>308</v>
      </c>
      <c r="E16" s="39" t="s">
        <v>232</v>
      </c>
      <c r="F16" s="40" t="s">
        <v>309</v>
      </c>
      <c r="G16" s="39" t="s">
        <v>317</v>
      </c>
      <c r="H16" s="43" t="s">
        <v>316</v>
      </c>
      <c r="I16" s="40">
        <v>18381899787</v>
      </c>
      <c r="J16" s="45" t="s">
        <v>312</v>
      </c>
      <c r="K16" s="49" t="s">
        <v>313</v>
      </c>
      <c r="L16" s="47"/>
      <c r="M16" s="39" t="s">
        <v>314</v>
      </c>
    </row>
    <row r="17" spans="1:13">
      <c r="A17" s="36" t="s">
        <v>28</v>
      </c>
      <c r="B17" s="36" t="s">
        <v>116</v>
      </c>
      <c r="C17" s="37"/>
      <c r="D17" s="38" t="s">
        <v>308</v>
      </c>
      <c r="E17" s="39" t="s">
        <v>159</v>
      </c>
      <c r="F17" s="40" t="s">
        <v>309</v>
      </c>
      <c r="G17" s="39" t="s">
        <v>318</v>
      </c>
      <c r="H17" s="43" t="s">
        <v>311</v>
      </c>
      <c r="I17" s="40">
        <v>15108211617</v>
      </c>
      <c r="J17" s="45" t="s">
        <v>312</v>
      </c>
      <c r="K17" s="49" t="s">
        <v>313</v>
      </c>
      <c r="L17" s="47"/>
      <c r="M17" s="39" t="s">
        <v>314</v>
      </c>
    </row>
    <row r="18" spans="1:13">
      <c r="A18" s="36" t="s">
        <v>18</v>
      </c>
      <c r="B18" s="36" t="s">
        <v>116</v>
      </c>
      <c r="C18" s="37"/>
      <c r="D18" s="38" t="s">
        <v>308</v>
      </c>
      <c r="E18" s="39" t="s">
        <v>69</v>
      </c>
      <c r="F18" s="40" t="s">
        <v>309</v>
      </c>
      <c r="G18" s="39" t="s">
        <v>319</v>
      </c>
      <c r="H18" s="43" t="s">
        <v>320</v>
      </c>
      <c r="I18" s="40">
        <v>18381904567</v>
      </c>
      <c r="J18" s="45" t="s">
        <v>312</v>
      </c>
      <c r="K18" s="49" t="s">
        <v>313</v>
      </c>
      <c r="L18" s="47"/>
      <c r="M18" s="39" t="s">
        <v>314</v>
      </c>
    </row>
    <row r="19" spans="1:13">
      <c r="A19" s="36" t="s">
        <v>65</v>
      </c>
      <c r="B19" s="36" t="s">
        <v>116</v>
      </c>
      <c r="C19" s="37"/>
      <c r="D19" s="38" t="s">
        <v>308</v>
      </c>
      <c r="E19" s="39" t="s">
        <v>179</v>
      </c>
      <c r="F19" s="40" t="s">
        <v>309</v>
      </c>
      <c r="G19" s="39" t="s">
        <v>321</v>
      </c>
      <c r="H19" s="43" t="s">
        <v>320</v>
      </c>
      <c r="I19" s="40">
        <v>18381904567</v>
      </c>
      <c r="J19" s="45" t="s">
        <v>312</v>
      </c>
      <c r="K19" s="49" t="s">
        <v>313</v>
      </c>
      <c r="L19" s="47"/>
      <c r="M19" s="39" t="s">
        <v>314</v>
      </c>
    </row>
    <row r="20" ht="12.95" customHeight="1" spans="1:13">
      <c r="A20" s="36" t="s">
        <v>52</v>
      </c>
      <c r="B20" s="36" t="s">
        <v>116</v>
      </c>
      <c r="C20" s="37"/>
      <c r="D20" s="38" t="s">
        <v>308</v>
      </c>
      <c r="E20" s="39" t="s">
        <v>56</v>
      </c>
      <c r="F20" s="40" t="s">
        <v>309</v>
      </c>
      <c r="G20" s="39" t="s">
        <v>322</v>
      </c>
      <c r="H20" s="43" t="s">
        <v>320</v>
      </c>
      <c r="I20" s="40">
        <v>18381904567</v>
      </c>
      <c r="J20" s="45" t="s">
        <v>312</v>
      </c>
      <c r="K20" s="49" t="s">
        <v>313</v>
      </c>
      <c r="L20" s="47"/>
      <c r="M20" s="39" t="s">
        <v>314</v>
      </c>
    </row>
    <row r="21" ht="12.95" customHeight="1" spans="1:13">
      <c r="A21" s="36"/>
      <c r="B21" s="36"/>
      <c r="C21" s="37"/>
      <c r="D21" s="38" t="s">
        <v>308</v>
      </c>
      <c r="E21" s="39" t="s">
        <v>180</v>
      </c>
      <c r="F21" s="40" t="s">
        <v>309</v>
      </c>
      <c r="G21" s="39" t="s">
        <v>323</v>
      </c>
      <c r="H21" s="43" t="s">
        <v>320</v>
      </c>
      <c r="I21" s="40">
        <v>18381904567</v>
      </c>
      <c r="J21" s="45" t="s">
        <v>312</v>
      </c>
      <c r="K21" s="49" t="s">
        <v>313</v>
      </c>
      <c r="L21" s="47"/>
      <c r="M21" s="39" t="s">
        <v>314</v>
      </c>
    </row>
    <row r="22" ht="12.95" customHeight="1" spans="1:13">
      <c r="A22" s="36" t="s">
        <v>111</v>
      </c>
      <c r="B22" s="36" t="s">
        <v>116</v>
      </c>
      <c r="C22" s="37"/>
      <c r="D22" s="38" t="s">
        <v>308</v>
      </c>
      <c r="E22" s="39" t="s">
        <v>163</v>
      </c>
      <c r="F22" s="40" t="s">
        <v>309</v>
      </c>
      <c r="G22" s="39" t="s">
        <v>324</v>
      </c>
      <c r="H22" s="43" t="s">
        <v>320</v>
      </c>
      <c r="I22" s="40">
        <v>18381904567</v>
      </c>
      <c r="J22" s="45" t="s">
        <v>312</v>
      </c>
      <c r="K22" s="49" t="s">
        <v>313</v>
      </c>
      <c r="L22" s="47"/>
      <c r="M22" s="39" t="s">
        <v>314</v>
      </c>
    </row>
    <row r="23" ht="12.95" customHeight="1" spans="1:13">
      <c r="A23" s="36" t="s">
        <v>76</v>
      </c>
      <c r="B23" s="36" t="s">
        <v>116</v>
      </c>
      <c r="C23" s="37"/>
      <c r="D23" s="38" t="s">
        <v>308</v>
      </c>
      <c r="E23" s="39" t="s">
        <v>112</v>
      </c>
      <c r="F23" s="40" t="s">
        <v>309</v>
      </c>
      <c r="G23" s="39" t="s">
        <v>325</v>
      </c>
      <c r="H23" s="43" t="s">
        <v>320</v>
      </c>
      <c r="I23" s="40">
        <v>18381904567</v>
      </c>
      <c r="J23" s="45" t="s">
        <v>312</v>
      </c>
      <c r="K23" s="49" t="s">
        <v>313</v>
      </c>
      <c r="L23" s="47"/>
      <c r="M23" s="39" t="s">
        <v>314</v>
      </c>
    </row>
    <row r="24" spans="1:13">
      <c r="A24" s="36" t="s">
        <v>90</v>
      </c>
      <c r="B24" s="36" t="s">
        <v>116</v>
      </c>
      <c r="C24" s="37"/>
      <c r="D24" s="38" t="s">
        <v>308</v>
      </c>
      <c r="E24" s="39" t="s">
        <v>147</v>
      </c>
      <c r="F24" s="40" t="s">
        <v>309</v>
      </c>
      <c r="G24" s="39" t="s">
        <v>326</v>
      </c>
      <c r="H24" s="43" t="s">
        <v>320</v>
      </c>
      <c r="I24" s="40">
        <v>18381904567</v>
      </c>
      <c r="J24" s="45" t="s">
        <v>312</v>
      </c>
      <c r="K24" s="49" t="s">
        <v>313</v>
      </c>
      <c r="L24" s="47"/>
      <c r="M24" s="39" t="s">
        <v>314</v>
      </c>
    </row>
    <row r="25" spans="1:13">
      <c r="A25" s="36" t="s">
        <v>130</v>
      </c>
      <c r="B25" s="36" t="s">
        <v>116</v>
      </c>
      <c r="C25" s="37"/>
      <c r="D25" s="38" t="s">
        <v>327</v>
      </c>
      <c r="E25" s="39" t="s">
        <v>327</v>
      </c>
      <c r="F25" s="40" t="s">
        <v>328</v>
      </c>
      <c r="G25" s="39" t="s">
        <v>329</v>
      </c>
      <c r="H25" s="40" t="s">
        <v>330</v>
      </c>
      <c r="I25" s="40">
        <v>15283947738</v>
      </c>
      <c r="J25" s="45" t="s">
        <v>331</v>
      </c>
      <c r="K25" s="49" t="s">
        <v>332</v>
      </c>
      <c r="L25" s="47"/>
      <c r="M25" s="39" t="s">
        <v>333</v>
      </c>
    </row>
    <row r="26" spans="1:13">
      <c r="A26" s="36" t="s">
        <v>138</v>
      </c>
      <c r="B26" s="36" t="s">
        <v>116</v>
      </c>
      <c r="C26" s="37"/>
      <c r="D26" s="38" t="s">
        <v>334</v>
      </c>
      <c r="E26" s="39" t="s">
        <v>31</v>
      </c>
      <c r="F26" s="40" t="s">
        <v>309</v>
      </c>
      <c r="G26" s="39" t="s">
        <v>335</v>
      </c>
      <c r="H26" s="40" t="s">
        <v>336</v>
      </c>
      <c r="I26" s="40">
        <v>15692885305</v>
      </c>
      <c r="J26" s="45" t="s">
        <v>38</v>
      </c>
      <c r="K26" s="49" t="s">
        <v>337</v>
      </c>
      <c r="L26" s="47"/>
      <c r="M26" s="39" t="s">
        <v>338</v>
      </c>
    </row>
    <row r="27" spans="1:13">
      <c r="A27" s="36" t="s">
        <v>133</v>
      </c>
      <c r="B27" s="36" t="s">
        <v>116</v>
      </c>
      <c r="C27" s="37"/>
      <c r="D27" s="44" t="s">
        <v>339</v>
      </c>
      <c r="E27" s="39" t="s">
        <v>106</v>
      </c>
      <c r="F27" s="40" t="s">
        <v>340</v>
      </c>
      <c r="G27" s="39" t="s">
        <v>122</v>
      </c>
      <c r="H27" s="40" t="s">
        <v>123</v>
      </c>
      <c r="I27" s="40">
        <v>15228205853</v>
      </c>
      <c r="J27" s="45" t="s">
        <v>124</v>
      </c>
      <c r="K27" s="50" t="s">
        <v>121</v>
      </c>
      <c r="L27" s="47"/>
      <c r="M27" s="39" t="s">
        <v>341</v>
      </c>
    </row>
    <row r="28" spans="1:13">
      <c r="A28" s="36" t="s">
        <v>91</v>
      </c>
      <c r="B28" s="36" t="s">
        <v>116</v>
      </c>
      <c r="C28" s="37"/>
      <c r="D28" s="44" t="s">
        <v>339</v>
      </c>
      <c r="E28" s="39" t="s">
        <v>107</v>
      </c>
      <c r="F28" s="40" t="s">
        <v>340</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341</v>
      </c>
    </row>
    <row r="29" spans="1:13">
      <c r="A29" s="36" t="s">
        <v>77</v>
      </c>
      <c r="B29" s="36" t="s">
        <v>116</v>
      </c>
      <c r="C29" s="37"/>
      <c r="D29" s="44" t="s">
        <v>339</v>
      </c>
      <c r="E29" s="39" t="s">
        <v>155</v>
      </c>
      <c r="F29" s="40" t="s">
        <v>340</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341</v>
      </c>
    </row>
    <row r="30" spans="1:13">
      <c r="A30" s="36" t="s">
        <v>86</v>
      </c>
      <c r="B30" s="36" t="s">
        <v>116</v>
      </c>
      <c r="C30" s="37"/>
      <c r="D30" s="44" t="s">
        <v>339</v>
      </c>
      <c r="E30" s="39" t="s">
        <v>171</v>
      </c>
      <c r="F30" s="40" t="s">
        <v>340</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341</v>
      </c>
    </row>
    <row r="31" spans="1:13">
      <c r="A31" s="40"/>
      <c r="B31" s="40"/>
      <c r="C31" s="37"/>
      <c r="D31" s="38" t="s">
        <v>342</v>
      </c>
      <c r="E31" s="45" t="s">
        <v>17</v>
      </c>
      <c r="F31" s="40" t="s">
        <v>343</v>
      </c>
      <c r="G31" s="39" t="s">
        <v>344</v>
      </c>
      <c r="H31" s="40" t="s">
        <v>345</v>
      </c>
      <c r="I31" s="40">
        <v>13658059919</v>
      </c>
      <c r="J31" s="45" t="s">
        <v>346</v>
      </c>
      <c r="K31" s="50" t="s">
        <v>347</v>
      </c>
      <c r="L31" s="50" t="s">
        <v>348</v>
      </c>
      <c r="M31" s="39" t="s">
        <v>349</v>
      </c>
    </row>
    <row r="32" spans="1:13">
      <c r="A32" s="36" t="s">
        <v>66</v>
      </c>
      <c r="B32" s="36" t="s">
        <v>116</v>
      </c>
      <c r="C32" s="37"/>
      <c r="D32" s="38" t="s">
        <v>342</v>
      </c>
      <c r="E32" s="45" t="s">
        <v>39</v>
      </c>
      <c r="F32" s="40" t="s">
        <v>343</v>
      </c>
      <c r="G32" s="39" t="s">
        <v>350</v>
      </c>
      <c r="H32" s="40" t="s">
        <v>345</v>
      </c>
      <c r="I32" s="40">
        <v>13658059919</v>
      </c>
      <c r="J32" s="45" t="s">
        <v>346</v>
      </c>
      <c r="K32" s="49" t="s">
        <v>347</v>
      </c>
      <c r="L32" s="50" t="s">
        <v>348</v>
      </c>
      <c r="M32" s="39" t="s">
        <v>349</v>
      </c>
    </row>
    <row r="33" spans="1:13">
      <c r="A33" s="36" t="s">
        <v>82</v>
      </c>
      <c r="B33" s="36" t="s">
        <v>116</v>
      </c>
      <c r="C33" s="37"/>
      <c r="D33" s="38" t="s">
        <v>342</v>
      </c>
      <c r="E33" s="45" t="s">
        <v>43</v>
      </c>
      <c r="F33" s="40" t="s">
        <v>343</v>
      </c>
      <c r="G33" s="39" t="s">
        <v>351</v>
      </c>
      <c r="H33" s="40" t="s">
        <v>352</v>
      </c>
      <c r="I33" s="40">
        <v>15982487227</v>
      </c>
      <c r="J33" s="45" t="s">
        <v>346</v>
      </c>
      <c r="K33" s="49" t="s">
        <v>347</v>
      </c>
      <c r="L33" s="50" t="s">
        <v>348</v>
      </c>
      <c r="M33" s="39" t="s">
        <v>349</v>
      </c>
    </row>
    <row r="34" spans="1:13">
      <c r="A34" s="36" t="s">
        <v>45</v>
      </c>
      <c r="B34" s="36" t="s">
        <v>116</v>
      </c>
      <c r="C34" s="37"/>
      <c r="D34" s="38" t="s">
        <v>342</v>
      </c>
      <c r="E34" s="45" t="s">
        <v>104</v>
      </c>
      <c r="F34" s="40" t="s">
        <v>343</v>
      </c>
      <c r="G34" s="39" t="s">
        <v>353</v>
      </c>
      <c r="H34" s="40" t="s">
        <v>352</v>
      </c>
      <c r="I34" s="40">
        <v>15982487227</v>
      </c>
      <c r="J34" s="45" t="s">
        <v>346</v>
      </c>
      <c r="K34" s="49" t="s">
        <v>347</v>
      </c>
      <c r="L34" s="50" t="s">
        <v>348</v>
      </c>
      <c r="M34" s="39" t="s">
        <v>349</v>
      </c>
    </row>
    <row r="35" spans="1:13">
      <c r="A35" s="36" t="s">
        <v>21</v>
      </c>
      <c r="B35" s="36" t="s">
        <v>116</v>
      </c>
      <c r="C35" s="37"/>
      <c r="D35" s="44" t="s">
        <v>150</v>
      </c>
      <c r="E35" s="39" t="s">
        <v>150</v>
      </c>
      <c r="F35" s="40" t="s">
        <v>354</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355</v>
      </c>
      <c r="I35" s="43">
        <v>19130850820</v>
      </c>
      <c r="J35" s="45" t="s">
        <v>356</v>
      </c>
      <c r="K35" s="50" t="s">
        <v>357</v>
      </c>
      <c r="L35" s="47"/>
      <c r="M35" s="39" t="s">
        <v>358</v>
      </c>
    </row>
    <row r="36" spans="1:13">
      <c r="A36" s="36" t="s">
        <v>58</v>
      </c>
      <c r="B36" s="36" t="s">
        <v>116</v>
      </c>
      <c r="C36" s="37"/>
      <c r="D36" s="44" t="s">
        <v>150</v>
      </c>
      <c r="E36" s="39" t="s">
        <v>150</v>
      </c>
      <c r="F36" s="40" t="s">
        <v>354</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359</v>
      </c>
      <c r="I36" s="43">
        <v>18208257412</v>
      </c>
      <c r="J36" s="45" t="s">
        <v>356</v>
      </c>
      <c r="K36" s="50" t="s">
        <v>357</v>
      </c>
      <c r="L36" s="47"/>
      <c r="M36" s="39" t="s">
        <v>358</v>
      </c>
    </row>
    <row r="37" s="25" customFormat="1" spans="1:13">
      <c r="A37" s="36" t="s">
        <v>46</v>
      </c>
      <c r="B37" s="36" t="s">
        <v>116</v>
      </c>
      <c r="C37" s="37"/>
      <c r="D37" s="46" t="s">
        <v>128</v>
      </c>
      <c r="E37" s="39" t="s">
        <v>132</v>
      </c>
      <c r="F37" s="40" t="s">
        <v>360</v>
      </c>
      <c r="G37" s="39" t="str">
        <f t="shared" ref="G37:G47" si="0">"("&amp;E37&amp;")"&amp;"宜宾市翠屏区宜宾汽车零部件配套产业基地(纬五路南)"</f>
        <v>(宜宾兴港三江新区长江工业园建设项目-9#厂房)宜宾市翠屏区宜宾汽车零部件配套产业基地(纬五路南)</v>
      </c>
      <c r="H37" s="40" t="s">
        <v>361</v>
      </c>
      <c r="I37" s="40">
        <v>15924731822</v>
      </c>
      <c r="J37" s="51" t="s">
        <v>356</v>
      </c>
      <c r="K37" s="52" t="s">
        <v>362</v>
      </c>
      <c r="L37" s="53"/>
      <c r="M37" s="39" t="s">
        <v>363</v>
      </c>
    </row>
    <row r="38" s="25" customFormat="1" spans="1:13">
      <c r="A38" s="36" t="s">
        <v>22</v>
      </c>
      <c r="B38" s="36" t="s">
        <v>116</v>
      </c>
      <c r="C38" s="37"/>
      <c r="D38" s="44" t="s">
        <v>128</v>
      </c>
      <c r="E38" s="39" t="s">
        <v>135</v>
      </c>
      <c r="F38" s="40" t="s">
        <v>360</v>
      </c>
      <c r="G38" s="39" t="str">
        <f t="shared" si="0"/>
        <v>(宜宾兴港三江新区长江工业园建设项目-M2-2#厂房)宜宾市翠屏区宜宾汽车零部件配套产业基地(纬五路南)</v>
      </c>
      <c r="H38" s="40" t="s">
        <v>364</v>
      </c>
      <c r="I38" s="40">
        <v>17713876279</v>
      </c>
      <c r="J38" s="51" t="s">
        <v>356</v>
      </c>
      <c r="K38" s="52" t="s">
        <v>362</v>
      </c>
      <c r="L38" s="53"/>
      <c r="M38" s="39" t="s">
        <v>363</v>
      </c>
    </row>
    <row r="39" s="25" customFormat="1" spans="1:13">
      <c r="A39" s="36" t="s">
        <v>181</v>
      </c>
      <c r="B39" s="36" t="s">
        <v>116</v>
      </c>
      <c r="C39" s="37"/>
      <c r="D39" s="44" t="s">
        <v>128</v>
      </c>
      <c r="E39" s="39" t="s">
        <v>136</v>
      </c>
      <c r="F39" s="40" t="s">
        <v>360</v>
      </c>
      <c r="G39" s="39" t="str">
        <f t="shared" si="0"/>
        <v>(宜宾兴港三江新区长江工业园建设项目-M2-00-04桩)宜宾市翠屏区宜宾汽车零部件配套产业基地(纬五路南)</v>
      </c>
      <c r="H39" s="40" t="s">
        <v>364</v>
      </c>
      <c r="I39" s="40">
        <v>17713876279</v>
      </c>
      <c r="J39" s="51" t="s">
        <v>356</v>
      </c>
      <c r="K39" s="52" t="s">
        <v>362</v>
      </c>
      <c r="L39" s="53"/>
      <c r="M39" s="39" t="s">
        <v>363</v>
      </c>
    </row>
    <row r="40" s="25" customFormat="1" spans="1:13">
      <c r="A40" s="36" t="s">
        <v>182</v>
      </c>
      <c r="B40" s="36" t="s">
        <v>116</v>
      </c>
      <c r="C40" s="37"/>
      <c r="D40" s="44" t="s">
        <v>128</v>
      </c>
      <c r="E40" s="39" t="s">
        <v>365</v>
      </c>
      <c r="F40" s="40" t="s">
        <v>360</v>
      </c>
      <c r="G40" s="39" t="str">
        <f t="shared" si="0"/>
        <v>(宜宾兴港三江新区长江工业园建设项目-M2-3#厂房)宜宾市翠屏区宜宾汽车零部件配套产业基地(纬五路南)</v>
      </c>
      <c r="H40" s="40" t="s">
        <v>364</v>
      </c>
      <c r="I40" s="40">
        <v>17713876279</v>
      </c>
      <c r="J40" s="51" t="s">
        <v>356</v>
      </c>
      <c r="K40" s="52" t="s">
        <v>362</v>
      </c>
      <c r="L40" s="53"/>
      <c r="M40" s="39" t="s">
        <v>363</v>
      </c>
    </row>
    <row r="41" s="25" customFormat="1" spans="1:13">
      <c r="A41" s="40"/>
      <c r="B41" s="40"/>
      <c r="C41" s="37"/>
      <c r="D41" s="44" t="s">
        <v>128</v>
      </c>
      <c r="E41" s="39" t="s">
        <v>153</v>
      </c>
      <c r="F41" s="40" t="s">
        <v>360</v>
      </c>
      <c r="G41" s="39" t="str">
        <f t="shared" si="0"/>
        <v>(宜宾兴港三江新区长江工业园建设项目-M2-4#厂房)宜宾市翠屏区宜宾汽车零部件配套产业基地(纬五路南)</v>
      </c>
      <c r="H41" s="40" t="s">
        <v>364</v>
      </c>
      <c r="I41" s="40">
        <v>17713876279</v>
      </c>
      <c r="J41" s="51" t="s">
        <v>356</v>
      </c>
      <c r="K41" s="52" t="s">
        <v>362</v>
      </c>
      <c r="L41" s="53"/>
      <c r="M41" s="39" t="s">
        <v>363</v>
      </c>
    </row>
    <row r="42" s="25" customFormat="1" spans="1:13">
      <c r="A42" s="36" t="s">
        <v>205</v>
      </c>
      <c r="B42" s="36" t="s">
        <v>116</v>
      </c>
      <c r="C42" s="37"/>
      <c r="D42" s="44" t="s">
        <v>128</v>
      </c>
      <c r="E42" s="39" t="s">
        <v>154</v>
      </c>
      <c r="F42" s="40" t="s">
        <v>360</v>
      </c>
      <c r="G42" s="39" t="str">
        <f t="shared" si="0"/>
        <v>(宜宾兴港三江新区长江工业园建设项目-M2-5#厂房)宜宾市翠屏区宜宾汽车零部件配套产业基地(纬五路南)</v>
      </c>
      <c r="H42" s="40" t="s">
        <v>364</v>
      </c>
      <c r="I42" s="40">
        <v>17713876279</v>
      </c>
      <c r="J42" s="51" t="s">
        <v>356</v>
      </c>
      <c r="K42" s="52" t="s">
        <v>362</v>
      </c>
      <c r="L42" s="53"/>
      <c r="M42" s="39" t="s">
        <v>363</v>
      </c>
    </row>
    <row r="43" s="25" customFormat="1" spans="1:13">
      <c r="A43" s="36" t="s">
        <v>140</v>
      </c>
      <c r="B43" s="36" t="s">
        <v>116</v>
      </c>
      <c r="C43" s="37"/>
      <c r="D43" s="44" t="s">
        <v>128</v>
      </c>
      <c r="E43" s="39" t="s">
        <v>137</v>
      </c>
      <c r="F43" s="40" t="s">
        <v>360</v>
      </c>
      <c r="G43" s="39" t="str">
        <f t="shared" si="0"/>
        <v>(宜宾兴港三江新区长江工业园建设项目-M2-6#厂房)宜宾市翠屏区宜宾汽车零部件配套产业基地(纬五路南)</v>
      </c>
      <c r="H43" s="40" t="s">
        <v>364</v>
      </c>
      <c r="I43" s="40">
        <v>17713876279</v>
      </c>
      <c r="J43" s="51" t="s">
        <v>356</v>
      </c>
      <c r="K43" s="52" t="s">
        <v>362</v>
      </c>
      <c r="L43" s="53"/>
      <c r="M43" s="39" t="s">
        <v>363</v>
      </c>
    </row>
    <row r="44" s="25" customFormat="1" spans="1:13">
      <c r="A44" s="36" t="s">
        <v>197</v>
      </c>
      <c r="B44" s="36" t="s">
        <v>116</v>
      </c>
      <c r="C44" s="37"/>
      <c r="D44" s="44" t="s">
        <v>128</v>
      </c>
      <c r="E44" s="39" t="s">
        <v>139</v>
      </c>
      <c r="F44" s="40" t="s">
        <v>360</v>
      </c>
      <c r="G44" s="39" t="str">
        <f t="shared" si="0"/>
        <v>(宜宾兴港三江新区长江工业园建设项目-M2-7#厂房)宜宾市翠屏区宜宾汽车零部件配套产业基地(纬五路南)</v>
      </c>
      <c r="H44" s="40" t="s">
        <v>364</v>
      </c>
      <c r="I44" s="40">
        <v>17713876279</v>
      </c>
      <c r="J44" s="51" t="s">
        <v>356</v>
      </c>
      <c r="K44" s="52" t="s">
        <v>362</v>
      </c>
      <c r="L44" s="53"/>
      <c r="M44" s="39" t="s">
        <v>363</v>
      </c>
    </row>
    <row r="45" s="25" customFormat="1" spans="1:13">
      <c r="A45" s="36" t="s">
        <v>198</v>
      </c>
      <c r="B45" s="36" t="s">
        <v>116</v>
      </c>
      <c r="C45" s="27"/>
      <c r="D45" s="44" t="s">
        <v>128</v>
      </c>
      <c r="E45" s="39" t="s">
        <v>131</v>
      </c>
      <c r="F45" s="40" t="s">
        <v>360</v>
      </c>
      <c r="G45" s="39" t="str">
        <f t="shared" si="0"/>
        <v>(宜宾兴港三江新区长江工业园建设项目-11#厂房)宜宾市翠屏区宜宾汽车零部件配套产业基地(纬五路南)</v>
      </c>
      <c r="H45" s="40" t="s">
        <v>361</v>
      </c>
      <c r="I45" s="40">
        <v>15924731822</v>
      </c>
      <c r="J45" s="51" t="s">
        <v>356</v>
      </c>
      <c r="K45" s="52" t="s">
        <v>362</v>
      </c>
      <c r="L45" s="53"/>
      <c r="M45" s="39" t="s">
        <v>363</v>
      </c>
    </row>
    <row r="46" s="25" customFormat="1" spans="1:13">
      <c r="A46" s="36" t="s">
        <v>199</v>
      </c>
      <c r="B46" s="36" t="s">
        <v>116</v>
      </c>
      <c r="C46" s="27"/>
      <c r="D46" s="44" t="s">
        <v>128</v>
      </c>
      <c r="E46" s="39" t="s">
        <v>366</v>
      </c>
      <c r="F46" s="40" t="s">
        <v>360</v>
      </c>
      <c r="G46" s="39" t="str">
        <f t="shared" si="0"/>
        <v>(宜宾兴港三江新区长江工业园建设项目-3#8#9#承台)宜宾市翠屏区宜宾汽车零部件配套产业基地(纬五路南)</v>
      </c>
      <c r="H46" s="40" t="s">
        <v>361</v>
      </c>
      <c r="I46" s="40">
        <v>15924731822</v>
      </c>
      <c r="J46" s="51" t="s">
        <v>356</v>
      </c>
      <c r="K46" s="52" t="s">
        <v>362</v>
      </c>
      <c r="L46" s="54"/>
      <c r="M46" s="39" t="s">
        <v>363</v>
      </c>
    </row>
    <row r="47" s="25" customFormat="1" spans="1:13">
      <c r="A47" s="36" t="s">
        <v>141</v>
      </c>
      <c r="B47" s="36" t="s">
        <v>116</v>
      </c>
      <c r="C47" s="27"/>
      <c r="D47" s="44" t="s">
        <v>128</v>
      </c>
      <c r="E47" s="39" t="s">
        <v>148</v>
      </c>
      <c r="F47" s="40" t="s">
        <v>360</v>
      </c>
      <c r="G47" s="39" t="str">
        <f t="shared" si="0"/>
        <v>(宜宾兴港三江新区长江工业园建设项目-3#8#土建)宜宾市翠屏区宜宾汽车零部件配套产业基地(纬五路南)</v>
      </c>
      <c r="H47" s="40" t="s">
        <v>361</v>
      </c>
      <c r="I47" s="40">
        <v>15924731822</v>
      </c>
      <c r="J47" s="51" t="s">
        <v>356</v>
      </c>
      <c r="K47" s="52" t="s">
        <v>362</v>
      </c>
      <c r="L47" s="54"/>
      <c r="M47" s="39" t="s">
        <v>363</v>
      </c>
    </row>
    <row r="48" s="25" customFormat="1" spans="1:13">
      <c r="A48" s="36" t="s">
        <v>142</v>
      </c>
      <c r="B48" s="36" t="s">
        <v>116</v>
      </c>
      <c r="C48" s="27"/>
      <c r="D48" s="44" t="s">
        <v>128</v>
      </c>
      <c r="E48" s="39" t="s">
        <v>161</v>
      </c>
      <c r="F48" s="40" t="s">
        <v>367</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368</v>
      </c>
      <c r="I48" s="40">
        <v>13684167136</v>
      </c>
      <c r="J48" s="51" t="s">
        <v>369</v>
      </c>
      <c r="K48" s="52" t="s">
        <v>370</v>
      </c>
      <c r="L48" s="54"/>
      <c r="M48" s="39" t="s">
        <v>371</v>
      </c>
    </row>
    <row r="49" s="25" customFormat="1" spans="1:13">
      <c r="A49" s="36" t="s">
        <v>200</v>
      </c>
      <c r="B49" s="36" t="s">
        <v>116</v>
      </c>
      <c r="C49" s="27"/>
      <c r="D49" s="44" t="s">
        <v>128</v>
      </c>
      <c r="E49" s="39" t="s">
        <v>162</v>
      </c>
      <c r="F49" s="40" t="s">
        <v>367</v>
      </c>
      <c r="G49" s="39" t="str">
        <f t="shared" si="1"/>
        <v>(宜宾兴港三江新区长江工业园保障性租赁住房建设项目-2标)四川省宜宾市翠屏区永善路南段宜宾市三江新区长江工业园区</v>
      </c>
      <c r="H49" s="40" t="s">
        <v>368</v>
      </c>
      <c r="I49" s="40">
        <v>13684167136</v>
      </c>
      <c r="J49" s="51" t="s">
        <v>369</v>
      </c>
      <c r="K49" s="52" t="s">
        <v>370</v>
      </c>
      <c r="L49" s="54"/>
      <c r="M49" s="39" t="s">
        <v>371</v>
      </c>
    </row>
    <row r="50" s="25" customFormat="1" spans="1:13">
      <c r="A50" s="36" t="s">
        <v>201</v>
      </c>
      <c r="B50" s="36" t="s">
        <v>116</v>
      </c>
      <c r="C50" s="27"/>
      <c r="D50" s="44" t="s">
        <v>128</v>
      </c>
      <c r="E50" s="39" t="s">
        <v>194</v>
      </c>
      <c r="F50" s="40" t="s">
        <v>367</v>
      </c>
      <c r="G50" s="39" t="str">
        <f t="shared" si="1"/>
        <v>(宜宾兴港三江新区长江工业园保障性租赁住房建设项目-土建)四川省宜宾市翠屏区永善路南段宜宾市三江新区长江工业园区</v>
      </c>
      <c r="H50" s="40" t="s">
        <v>368</v>
      </c>
      <c r="I50" s="40">
        <v>13684167136</v>
      </c>
      <c r="J50" s="51" t="s">
        <v>369</v>
      </c>
      <c r="K50" s="52" t="s">
        <v>370</v>
      </c>
      <c r="L50" s="54"/>
      <c r="M50" s="39" t="s">
        <v>371</v>
      </c>
    </row>
    <row r="51" s="25" customFormat="1" spans="3:13">
      <c r="C51" s="27"/>
      <c r="D51" s="44" t="s">
        <v>128</v>
      </c>
      <c r="E51" s="39" t="s">
        <v>184</v>
      </c>
      <c r="F51" s="40" t="s">
        <v>367</v>
      </c>
      <c r="G51" s="39" t="str">
        <f t="shared" si="1"/>
        <v>(宜宾兴港三江新区长江工业园保障性租赁住房建设项目-边坡支护)四川省宜宾市翠屏区永善路南段宜宾市三江新区长江工业园区</v>
      </c>
      <c r="H51" s="40" t="s">
        <v>368</v>
      </c>
      <c r="I51" s="40">
        <v>13684167136</v>
      </c>
      <c r="J51" s="51" t="s">
        <v>369</v>
      </c>
      <c r="K51" s="52" t="s">
        <v>370</v>
      </c>
      <c r="L51" s="54"/>
      <c r="M51" s="39" t="s">
        <v>371</v>
      </c>
    </row>
    <row r="52" s="25" customFormat="1" spans="3:13">
      <c r="C52" s="27"/>
      <c r="D52" s="39" t="s">
        <v>372</v>
      </c>
      <c r="E52" s="39" t="s">
        <v>169</v>
      </c>
      <c r="F52" s="40" t="s">
        <v>373</v>
      </c>
      <c r="G52" s="39" t="str">
        <f>"("&amp;E52&amp;")"&amp;"龙泉驿区北川路双堰塘钓鱼东100米(北川路)"</f>
        <v>(五冶建设龙泉芙蓉花语项目-1,3地块)龙泉驿区北川路双堰塘钓鱼东100米(北川路)</v>
      </c>
      <c r="H52" s="40" t="s">
        <v>374</v>
      </c>
      <c r="I52" s="40">
        <v>15583590797</v>
      </c>
      <c r="J52" s="55" t="s">
        <v>375</v>
      </c>
      <c r="K52" s="52" t="s">
        <v>376</v>
      </c>
      <c r="L52" s="54"/>
      <c r="M52" s="39" t="s">
        <v>377</v>
      </c>
    </row>
    <row r="53" s="25" customFormat="1" spans="1:13">
      <c r="A53" s="26"/>
      <c r="B53" s="26"/>
      <c r="C53" s="27"/>
      <c r="D53" s="39" t="s">
        <v>372</v>
      </c>
      <c r="E53" s="39" t="s">
        <v>158</v>
      </c>
      <c r="F53" s="40" t="s">
        <v>373</v>
      </c>
      <c r="G53" s="39" t="str">
        <f>"("&amp;E53&amp;")"&amp;"龙泉驿区北川路双堰塘钓鱼东100米(北川路)"</f>
        <v>(五冶建设龙泉芙蓉花语项目-2地块)龙泉驿区北川路双堰塘钓鱼东100米(北川路)</v>
      </c>
      <c r="H53" s="40" t="s">
        <v>378</v>
      </c>
      <c r="I53" s="40">
        <v>15982002377</v>
      </c>
      <c r="J53" s="55" t="s">
        <v>379</v>
      </c>
      <c r="K53" s="52" t="s">
        <v>376</v>
      </c>
      <c r="L53" s="54"/>
      <c r="M53" s="39" t="s">
        <v>377</v>
      </c>
    </row>
    <row r="54" s="25" customFormat="1" spans="1:13">
      <c r="A54" s="26"/>
      <c r="B54" s="26"/>
      <c r="C54" s="27"/>
      <c r="D54" s="39" t="s">
        <v>167</v>
      </c>
      <c r="E54" s="39" t="s">
        <v>167</v>
      </c>
      <c r="F54" s="40" t="s">
        <v>380</v>
      </c>
      <c r="G54" s="39" t="str">
        <f>"("&amp;E54&amp;")"&amp;"四川省成都市双流区光荣路成都艺体中学南200米"</f>
        <v>(五冶建设扩建艺体中学二期工程)四川省成都市双流区光荣路成都艺体中学南200米</v>
      </c>
      <c r="H54" s="40" t="s">
        <v>381</v>
      </c>
      <c r="I54" s="40">
        <v>13458588232</v>
      </c>
      <c r="J54" s="55" t="s">
        <v>382</v>
      </c>
      <c r="K54" s="52" t="s">
        <v>383</v>
      </c>
      <c r="L54" s="54"/>
      <c r="M54" s="39" t="s">
        <v>377</v>
      </c>
    </row>
    <row r="55" s="25" customFormat="1" spans="1:13">
      <c r="A55" s="26"/>
      <c r="B55" s="26"/>
      <c r="C55" s="27"/>
      <c r="D55" s="39" t="s">
        <v>192</v>
      </c>
      <c r="E55" s="39" t="s">
        <v>192</v>
      </c>
      <c r="F55" s="40" t="s">
        <v>384</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385</v>
      </c>
      <c r="I55" s="40">
        <v>13880580196</v>
      </c>
      <c r="J55" s="55" t="s">
        <v>386</v>
      </c>
      <c r="K55" s="52" t="s">
        <v>387</v>
      </c>
      <c r="L55" s="54"/>
      <c r="M55" s="39" t="s">
        <v>377</v>
      </c>
    </row>
    <row r="56" s="25" customFormat="1" spans="1:13">
      <c r="A56" s="26"/>
      <c r="B56" s="26"/>
      <c r="C56" s="27"/>
      <c r="D56" s="39" t="s">
        <v>196</v>
      </c>
      <c r="E56" s="39" t="s">
        <v>196</v>
      </c>
      <c r="F56" s="40" t="s">
        <v>388</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389</v>
      </c>
      <c r="I56" s="40">
        <v>13980880820</v>
      </c>
      <c r="J56" s="55" t="s">
        <v>390</v>
      </c>
      <c r="K56" s="52" t="s">
        <v>391</v>
      </c>
      <c r="L56" s="54"/>
      <c r="M56" s="39" t="s">
        <v>377</v>
      </c>
    </row>
    <row r="57" s="25" customFormat="1" spans="1:13">
      <c r="A57" s="26"/>
      <c r="B57" s="26"/>
      <c r="C57" s="27"/>
      <c r="D57" s="39" t="s">
        <v>203</v>
      </c>
      <c r="E57" s="39" t="s">
        <v>203</v>
      </c>
      <c r="F57" s="40" t="s">
        <v>392</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393</v>
      </c>
      <c r="I57" s="40">
        <v>15881190525</v>
      </c>
      <c r="J57" s="55" t="s">
        <v>394</v>
      </c>
      <c r="K57" s="52" t="s">
        <v>395</v>
      </c>
      <c r="L57" s="54"/>
      <c r="M57" s="39" t="s">
        <v>377</v>
      </c>
    </row>
    <row r="58" s="25" customFormat="1" spans="1:13">
      <c r="A58" s="26"/>
      <c r="B58" s="26"/>
      <c r="C58" s="27"/>
      <c r="D58" s="39" t="s">
        <v>208</v>
      </c>
      <c r="E58" s="39" t="s">
        <v>208</v>
      </c>
      <c r="F58" s="40" t="s">
        <v>388</v>
      </c>
      <c r="G58" s="39" t="str">
        <f>"("&amp;E58&amp;")"&amp;"锦江区泰昌路锦江28亩项目部"</f>
        <v>(五冶建设锦江区林家坝片区20号地块商业项目)锦江区泰昌路锦江28亩项目部</v>
      </c>
      <c r="H58" s="40" t="s">
        <v>396</v>
      </c>
      <c r="I58" s="40">
        <v>13980247952</v>
      </c>
      <c r="J58" s="55" t="s">
        <v>397</v>
      </c>
      <c r="K58" s="52" t="s">
        <v>398</v>
      </c>
      <c r="L58" s="54"/>
      <c r="M58" s="39" t="s">
        <v>377</v>
      </c>
    </row>
    <row r="59" s="25" customFormat="1" spans="1:13">
      <c r="A59" s="26"/>
      <c r="B59" s="26"/>
      <c r="C59" s="27"/>
      <c r="D59" s="39" t="s">
        <v>211</v>
      </c>
      <c r="E59" s="39" t="s">
        <v>231</v>
      </c>
      <c r="F59" s="40" t="s">
        <v>388</v>
      </c>
      <c r="G59" s="39" t="str">
        <f>"("&amp;E59&amp;")"&amp;"四川省成都市锦江区春熙路街道盐道街4号（盐道街中学初中部）"</f>
        <v>(五冶建设成都盐道街中学初中部改扩建工程-一标)四川省成都市锦江区春熙路街道盐道街4号（盐道街中学初中部）</v>
      </c>
      <c r="H59" s="40" t="s">
        <v>399</v>
      </c>
      <c r="I59" s="40">
        <v>18228465067</v>
      </c>
      <c r="J59" s="55" t="s">
        <v>400</v>
      </c>
      <c r="K59" s="52" t="s">
        <v>401</v>
      </c>
      <c r="L59" s="54"/>
      <c r="M59" s="39" t="s">
        <v>377</v>
      </c>
    </row>
    <row r="60" s="25" customFormat="1" spans="1:13">
      <c r="A60" s="26"/>
      <c r="B60" s="26"/>
      <c r="C60" s="27"/>
      <c r="D60" s="39" t="s">
        <v>211</v>
      </c>
      <c r="E60" s="39" t="s">
        <v>230</v>
      </c>
      <c r="F60" s="40" t="s">
        <v>388</v>
      </c>
      <c r="G60" s="39" t="str">
        <f>"("&amp;E60&amp;")"&amp;"四川省成都市锦江区春熙路街道盐道街4号（盐道街中学初中部）"</f>
        <v>(五冶建设成都盐道街中学初中部改扩建工程-二标)四川省成都市锦江区春熙路街道盐道街4号（盐道街中学初中部）</v>
      </c>
      <c r="H60" s="40" t="s">
        <v>399</v>
      </c>
      <c r="I60" s="40">
        <v>18228465067</v>
      </c>
      <c r="J60" s="55" t="s">
        <v>400</v>
      </c>
      <c r="K60" s="52" t="s">
        <v>401</v>
      </c>
      <c r="L60" s="54"/>
      <c r="M60" s="39" t="s">
        <v>377</v>
      </c>
    </row>
    <row r="61" s="25" customFormat="1" spans="1:13">
      <c r="A61" s="26"/>
      <c r="B61" s="26"/>
      <c r="C61" s="27"/>
      <c r="D61" s="39" t="s">
        <v>215</v>
      </c>
      <c r="E61" s="39" t="s">
        <v>215</v>
      </c>
      <c r="F61" s="40" t="s">
        <v>402</v>
      </c>
      <c r="G61" s="39" t="str">
        <f>"("&amp;E61&amp;")"&amp;"成都市龙泉驿区董朗路69号龙泉驿一医院5号门"</f>
        <v>(五冶建设龙泉驿一医院配套建设工程)成都市龙泉驿区董朗路69号龙泉驿一医院5号门</v>
      </c>
      <c r="H61" s="40" t="s">
        <v>403</v>
      </c>
      <c r="I61" s="40">
        <v>13617695006</v>
      </c>
      <c r="J61" s="55" t="s">
        <v>404</v>
      </c>
      <c r="K61" s="52" t="s">
        <v>405</v>
      </c>
      <c r="L61" s="54"/>
      <c r="M61" s="39" t="s">
        <v>377</v>
      </c>
    </row>
    <row r="62" s="25" customFormat="1" spans="1:13">
      <c r="A62" s="26"/>
      <c r="B62" s="26"/>
      <c r="C62" s="27"/>
      <c r="D62" s="39" t="s">
        <v>406</v>
      </c>
      <c r="E62" s="39" t="s">
        <v>224</v>
      </c>
      <c r="F62" s="40" t="s">
        <v>407</v>
      </c>
      <c r="G62" s="39" t="str">
        <f t="shared" ref="G62:G67" si="2">"("&amp;E62&amp;")"&amp;"成都市龙泉驿外东洪路地铁2号线惠王陵地铁C口"</f>
        <v>(五冶钢构龙泉东洪片区70亩住宅、商业及配套工程项目一标段)成都市龙泉驿外东洪路地铁2号线惠王陵地铁C口</v>
      </c>
      <c r="H62" s="40" t="s">
        <v>408</v>
      </c>
      <c r="I62" s="40">
        <v>13540231225</v>
      </c>
      <c r="J62" s="55"/>
      <c r="K62" s="52" t="s">
        <v>409</v>
      </c>
      <c r="L62" s="54"/>
      <c r="M62" s="39" t="s">
        <v>410</v>
      </c>
    </row>
    <row r="63" s="25" customFormat="1" spans="1:13">
      <c r="A63" s="26"/>
      <c r="B63" s="26"/>
      <c r="C63" s="27"/>
      <c r="D63" s="39" t="s">
        <v>406</v>
      </c>
      <c r="E63" s="39" t="s">
        <v>228</v>
      </c>
      <c r="F63" s="40" t="s">
        <v>407</v>
      </c>
      <c r="G63" s="39" t="str">
        <f t="shared" si="2"/>
        <v>(五冶钢构龙泉东洪片区70亩住宅、商业及配套工程项目二标段)成都市龙泉驿外东洪路地铁2号线惠王陵地铁C口</v>
      </c>
      <c r="H63" s="40" t="s">
        <v>411</v>
      </c>
      <c r="I63" s="40">
        <v>15014331252</v>
      </c>
      <c r="J63" s="55"/>
      <c r="K63" s="52" t="s">
        <v>412</v>
      </c>
      <c r="L63" s="54"/>
      <c r="M63" s="39" t="s">
        <v>410</v>
      </c>
    </row>
    <row r="64" s="25" customFormat="1" spans="1:13">
      <c r="A64" s="26"/>
      <c r="B64" s="26"/>
      <c r="C64" s="27"/>
      <c r="D64" s="39" t="s">
        <v>406</v>
      </c>
      <c r="E64" s="39" t="s">
        <v>240</v>
      </c>
      <c r="F64" s="40" t="s">
        <v>407</v>
      </c>
      <c r="G64" s="39" t="str">
        <f t="shared" si="2"/>
        <v>(五冶钢构龙泉东洪片区70亩住宅、商业及配套工程项目三标段)成都市龙泉驿外东洪路地铁2号线惠王陵地铁C口</v>
      </c>
      <c r="H64" s="40" t="s">
        <v>411</v>
      </c>
      <c r="I64" s="40">
        <v>15014331252</v>
      </c>
      <c r="J64" s="55"/>
      <c r="K64" s="52" t="s">
        <v>413</v>
      </c>
      <c r="L64" s="54"/>
      <c r="M64" s="39" t="s">
        <v>410</v>
      </c>
    </row>
    <row r="65" s="25" customFormat="1" spans="1:13">
      <c r="A65" s="26"/>
      <c r="B65" s="26"/>
      <c r="C65" s="27"/>
      <c r="D65" s="39" t="s">
        <v>406</v>
      </c>
      <c r="E65" s="39" t="s">
        <v>225</v>
      </c>
      <c r="F65" s="40" t="s">
        <v>407</v>
      </c>
      <c r="G65" s="39" t="str">
        <f t="shared" si="2"/>
        <v>(五冶钢构龙泉东洪片区85亩住宅、商业及配套工程项目一标段)成都市龙泉驿外东洪路地铁2号线惠王陵地铁C口</v>
      </c>
      <c r="H65" s="40" t="s">
        <v>414</v>
      </c>
      <c r="I65" s="40">
        <v>18599951655</v>
      </c>
      <c r="J65" s="55"/>
      <c r="K65" s="52" t="s">
        <v>415</v>
      </c>
      <c r="L65" s="54"/>
      <c r="M65" s="39" t="s">
        <v>410</v>
      </c>
    </row>
    <row r="66" s="25" customFormat="1" spans="1:13">
      <c r="A66" s="26"/>
      <c r="B66" s="26"/>
      <c r="C66" s="27"/>
      <c r="D66" s="39" t="s">
        <v>406</v>
      </c>
      <c r="E66" s="39" t="s">
        <v>226</v>
      </c>
      <c r="F66" s="40" t="s">
        <v>407</v>
      </c>
      <c r="G66" s="39" t="str">
        <f t="shared" si="2"/>
        <v>(五冶钢构龙泉东洪片区85亩住宅、商业及配套工程项目二标段)成都市龙泉驿外东洪路地铁2号线惠王陵地铁C口</v>
      </c>
      <c r="H66" s="40" t="s">
        <v>416</v>
      </c>
      <c r="I66" s="40">
        <v>18381013849</v>
      </c>
      <c r="J66" s="55"/>
      <c r="K66" s="52" t="s">
        <v>417</v>
      </c>
      <c r="L66" s="54"/>
      <c r="M66" s="39" t="s">
        <v>410</v>
      </c>
    </row>
    <row r="67" s="25" customFormat="1" spans="1:13">
      <c r="A67" s="26"/>
      <c r="B67" s="26"/>
      <c r="C67" s="27"/>
      <c r="D67" s="39" t="s">
        <v>406</v>
      </c>
      <c r="E67" s="39" t="s">
        <v>229</v>
      </c>
      <c r="F67" s="40" t="s">
        <v>407</v>
      </c>
      <c r="G67" s="39" t="str">
        <f t="shared" si="2"/>
        <v>(五冶钢构龙泉东洪片区85亩住宅、商业及配套工程项目三标段)成都市龙泉驿外东洪路地铁2号线惠王陵地铁C口</v>
      </c>
      <c r="H67" s="40" t="s">
        <v>418</v>
      </c>
      <c r="I67" s="40">
        <v>13889142392</v>
      </c>
      <c r="J67" s="55"/>
      <c r="K67" s="52" t="s">
        <v>419</v>
      </c>
      <c r="L67" s="54"/>
      <c r="M67" s="39" t="s">
        <v>410</v>
      </c>
    </row>
    <row r="68" s="25" customFormat="1" spans="1:13">
      <c r="A68" s="26"/>
      <c r="B68" s="26"/>
      <c r="C68" s="27"/>
      <c r="D68" s="46" t="s">
        <v>420</v>
      </c>
      <c r="E68" s="39" t="s">
        <v>188</v>
      </c>
      <c r="F68" s="40" t="s">
        <v>402</v>
      </c>
      <c r="G68" s="39" t="str">
        <f>"("&amp;E68&amp;")"&amp;"四川省达州市达川区斌郎街道四川省达州市达川区洞洞湾256米"</f>
        <v>(武汉电气化局成达万高铁强电项目-达州主城区)四川省达州市达川区斌郎街道四川省达州市达川区洞洞湾256米</v>
      </c>
      <c r="H68" s="40" t="s">
        <v>421</v>
      </c>
      <c r="I68" s="40">
        <v>18228076992</v>
      </c>
      <c r="J68" s="51" t="s">
        <v>422</v>
      </c>
      <c r="K68" s="52" t="s">
        <v>423</v>
      </c>
      <c r="L68" s="54"/>
      <c r="M68" s="39" t="s">
        <v>424</v>
      </c>
    </row>
    <row r="69" s="25" customFormat="1" spans="1:13">
      <c r="A69" s="26"/>
      <c r="B69" s="26"/>
      <c r="C69" s="27"/>
      <c r="D69" s="46" t="s">
        <v>420</v>
      </c>
      <c r="E69" s="39" t="s">
        <v>204</v>
      </c>
      <c r="F69" s="40" t="s">
        <v>402</v>
      </c>
      <c r="G69" s="39" t="str">
        <f>"("&amp;E69&amp;")"&amp;"四川省达州市达川区达州南站"</f>
        <v>(武汉电气化局成达万高铁强电项目-达州主城区-达州南站)四川省达州市达川区达州南站</v>
      </c>
      <c r="H69" s="40" t="s">
        <v>425</v>
      </c>
      <c r="I69" s="40">
        <v>18782679099</v>
      </c>
      <c r="J69" s="51" t="s">
        <v>422</v>
      </c>
      <c r="K69" s="52" t="s">
        <v>423</v>
      </c>
      <c r="L69" s="54"/>
      <c r="M69" s="39" t="s">
        <v>424</v>
      </c>
    </row>
    <row r="70" s="25" customFormat="1" spans="1:13">
      <c r="A70" s="26"/>
      <c r="B70" s="26"/>
      <c r="C70" s="27"/>
      <c r="D70" s="46" t="s">
        <v>420</v>
      </c>
      <c r="E70" s="39" t="s">
        <v>426</v>
      </c>
      <c r="F70" s="40" t="s">
        <v>402</v>
      </c>
      <c r="G70" s="39" t="str">
        <f>"("&amp;E70&amp;")"&amp;"四川省达州市达川区斌郎街道四川省达州市达川区洞洞湾256米"</f>
        <v>(武汉电气化局成达万高铁强电项目-开江县)四川省达州市达川区斌郎街道四川省达州市达川区洞洞湾256米</v>
      </c>
      <c r="H70" s="40" t="s">
        <v>421</v>
      </c>
      <c r="I70" s="40">
        <v>18228076992</v>
      </c>
      <c r="J70" s="51" t="s">
        <v>422</v>
      </c>
      <c r="K70" s="52" t="s">
        <v>423</v>
      </c>
      <c r="L70" s="54"/>
      <c r="M70" s="39" t="s">
        <v>424</v>
      </c>
    </row>
    <row r="71" s="25" customFormat="1" spans="1:13">
      <c r="A71" s="26"/>
      <c r="B71" s="26"/>
      <c r="C71" s="27"/>
      <c r="D71" s="46" t="s">
        <v>420</v>
      </c>
      <c r="E71" s="39" t="s">
        <v>176</v>
      </c>
      <c r="F71" s="40" t="s">
        <v>402</v>
      </c>
      <c r="G71" s="39" t="str">
        <f>"("&amp;E71&amp;")"&amp;"四川省达州市渠县渠北镇雷家湾渠县北站旁"</f>
        <v>(武汉电气化局成达万高铁强电项目-渠县)四川省达州市渠县渠北镇雷家湾渠县北站旁</v>
      </c>
      <c r="H71" s="40" t="s">
        <v>427</v>
      </c>
      <c r="I71" s="40">
        <v>18779627939</v>
      </c>
      <c r="J71" s="51" t="s">
        <v>422</v>
      </c>
      <c r="K71" s="52" t="s">
        <v>423</v>
      </c>
      <c r="L71" s="54"/>
      <c r="M71" s="39" t="s">
        <v>424</v>
      </c>
    </row>
    <row r="72" s="25" customFormat="1" spans="1:13">
      <c r="A72" s="26"/>
      <c r="B72" s="26"/>
      <c r="C72" s="27"/>
      <c r="D72" s="46" t="s">
        <v>420</v>
      </c>
      <c r="E72" s="39" t="s">
        <v>243</v>
      </c>
      <c r="F72" s="40" t="s">
        <v>402</v>
      </c>
      <c r="G72" s="56" t="str">
        <f>"("&amp;E72&amp;")"&amp;"重庆市开州区岳溪镇中心幼儿园东南46米"</f>
        <v>(武汉电气化局成达万高铁强电项目-重庆开州)重庆市开州区岳溪镇中心幼儿园东南46米</v>
      </c>
      <c r="H72" s="40" t="s">
        <v>428</v>
      </c>
      <c r="I72" s="40">
        <v>18628900044</v>
      </c>
      <c r="J72" s="51" t="s">
        <v>422</v>
      </c>
      <c r="K72" s="52" t="s">
        <v>423</v>
      </c>
      <c r="L72" s="54"/>
      <c r="M72" s="39" t="s">
        <v>424</v>
      </c>
    </row>
    <row r="73" s="25" customFormat="1" spans="1:13">
      <c r="A73" s="26"/>
      <c r="B73" s="26"/>
      <c r="C73" s="27"/>
      <c r="D73" s="46" t="s">
        <v>420</v>
      </c>
      <c r="E73" s="39" t="s">
        <v>177</v>
      </c>
      <c r="F73" s="40" t="s">
        <v>402</v>
      </c>
      <c r="G73" s="39" t="str">
        <f>"("&amp;E73&amp;")"&amp;"四川省南充市营山县保真路景阳名城南50米(保真路东)"</f>
        <v>(武汉电气化局成达万高铁强电项目-南充营山)四川省南充市营山县保真路景阳名城南50米(保真路东)</v>
      </c>
      <c r="H73" s="40" t="s">
        <v>429</v>
      </c>
      <c r="I73" s="40">
        <v>18381485052</v>
      </c>
      <c r="J73" s="51" t="s">
        <v>422</v>
      </c>
      <c r="K73" s="52" t="s">
        <v>423</v>
      </c>
      <c r="L73" s="54"/>
      <c r="M73" s="39" t="s">
        <v>424</v>
      </c>
    </row>
    <row r="74" s="25" customFormat="1" spans="1:13">
      <c r="A74" s="26"/>
      <c r="B74" s="26"/>
      <c r="C74" s="27"/>
      <c r="D74" s="44" t="s">
        <v>160</v>
      </c>
      <c r="E74" s="39" t="s">
        <v>160</v>
      </c>
      <c r="F74" s="40" t="s">
        <v>402</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430</v>
      </c>
      <c r="I74" s="40">
        <v>18883488177</v>
      </c>
      <c r="J74" s="51" t="s">
        <v>431</v>
      </c>
      <c r="K74" s="52" t="s">
        <v>432</v>
      </c>
      <c r="L74" s="54"/>
      <c r="M74" s="39" t="s">
        <v>433</v>
      </c>
    </row>
    <row r="75" s="25" customFormat="1" spans="1:13">
      <c r="A75" s="26"/>
      <c r="B75" s="26"/>
      <c r="C75" s="27"/>
      <c r="D75" s="39" t="s">
        <v>434</v>
      </c>
      <c r="E75" s="39" t="s">
        <v>187</v>
      </c>
      <c r="F75" s="40" t="s">
        <v>435</v>
      </c>
      <c r="G75" s="39" t="str">
        <f>"("&amp;E75&amp;")"&amp;"四川省乐山市市中区苏稽镇周山嘴"</f>
        <v>(乐山市校地共建产教融合基地建设项目一标段)四川省乐山市市中区苏稽镇周山嘴</v>
      </c>
      <c r="H75" s="40" t="s">
        <v>436</v>
      </c>
      <c r="I75" s="40">
        <v>13668153241</v>
      </c>
      <c r="J75" s="51" t="s">
        <v>437</v>
      </c>
      <c r="K75" s="52" t="s">
        <v>438</v>
      </c>
      <c r="L75" s="54"/>
      <c r="M75" s="39" t="s">
        <v>439</v>
      </c>
    </row>
    <row r="76" s="25" customFormat="1" spans="1:13">
      <c r="A76" s="26"/>
      <c r="B76" s="26"/>
      <c r="C76" s="27"/>
      <c r="D76" s="39" t="s">
        <v>434</v>
      </c>
      <c r="E76" s="39" t="s">
        <v>186</v>
      </c>
      <c r="F76" s="40" t="s">
        <v>435</v>
      </c>
      <c r="G76" s="39" t="str">
        <f>"("&amp;E76&amp;")"&amp;"四川省乐山市市中区苏稽镇"</f>
        <v>(乐山市校地共建产教融合基地建设项目二标段)四川省乐山市市中区苏稽镇</v>
      </c>
      <c r="H76" s="40" t="s">
        <v>440</v>
      </c>
      <c r="I76" s="40">
        <v>13990276572</v>
      </c>
      <c r="J76" s="51" t="s">
        <v>441</v>
      </c>
      <c r="K76" s="52" t="s">
        <v>442</v>
      </c>
      <c r="L76" s="54"/>
      <c r="M76" s="39" t="s">
        <v>443</v>
      </c>
    </row>
    <row r="77" hidden="1" spans="4:13">
      <c r="D77" s="44" t="s">
        <v>444</v>
      </c>
      <c r="E77" s="45" t="s">
        <v>445</v>
      </c>
      <c r="F77" s="40" t="s">
        <v>446</v>
      </c>
      <c r="G77" s="39" t="str">
        <f t="shared" ref="G71:G116" si="3">"("&amp;E77&amp;")"&amp;"四川省南充市顺庆区搬罾街道学府大道二段"</f>
        <v>(五冶钢构医学科学产业园建设项目房建一部-二标（3-3）)四川省南充市顺庆区搬罾街道学府大道二段</v>
      </c>
      <c r="H77" s="40" t="s">
        <v>447</v>
      </c>
      <c r="I77" s="40">
        <v>18141337338</v>
      </c>
      <c r="J77" s="45" t="s">
        <v>448</v>
      </c>
      <c r="K77" s="50" t="s">
        <v>449</v>
      </c>
      <c r="L77" s="47"/>
      <c r="M77" s="39" t="s">
        <v>450</v>
      </c>
    </row>
    <row r="78" hidden="1" spans="4:13">
      <c r="D78" s="44" t="s">
        <v>444</v>
      </c>
      <c r="E78" s="45" t="s">
        <v>451</v>
      </c>
      <c r="F78" s="40" t="s">
        <v>446</v>
      </c>
      <c r="G78" s="39" t="str">
        <f t="shared" si="3"/>
        <v>(五冶钢构医学科学产业园建设项目房建一部-三标（2-1）)四川省南充市顺庆区搬罾街道学府大道二段</v>
      </c>
      <c r="H78" s="40" t="s">
        <v>447</v>
      </c>
      <c r="I78" s="40">
        <v>18141337338</v>
      </c>
      <c r="J78" s="45" t="s">
        <v>448</v>
      </c>
      <c r="K78" s="50" t="s">
        <v>449</v>
      </c>
      <c r="L78" s="47"/>
      <c r="M78" s="39" t="s">
        <v>450</v>
      </c>
    </row>
    <row r="79" hidden="1" spans="4:13">
      <c r="D79" s="44" t="s">
        <v>444</v>
      </c>
      <c r="E79" s="45" t="s">
        <v>452</v>
      </c>
      <c r="F79" s="40" t="s">
        <v>446</v>
      </c>
      <c r="G79" s="39" t="str">
        <f t="shared" si="3"/>
        <v>(五冶钢构医学科学产业园建设项目房建一部-三标（2-2）)四川省南充市顺庆区搬罾街道学府大道二段</v>
      </c>
      <c r="H79" s="40" t="s">
        <v>447</v>
      </c>
      <c r="I79" s="40">
        <v>18141337338</v>
      </c>
      <c r="J79" s="45" t="s">
        <v>448</v>
      </c>
      <c r="K79" s="50" t="s">
        <v>449</v>
      </c>
      <c r="L79" s="47"/>
      <c r="M79" s="39" t="s">
        <v>450</v>
      </c>
    </row>
    <row r="80" hidden="1" spans="4:13">
      <c r="D80" s="44" t="s">
        <v>444</v>
      </c>
      <c r="E80" s="45" t="s">
        <v>453</v>
      </c>
      <c r="F80" s="40" t="s">
        <v>446</v>
      </c>
      <c r="G80" s="39" t="str">
        <f t="shared" si="3"/>
        <v>(五冶钢构医学科学产业园建设项目房建一部-三标（2-3）)四川省南充市顺庆区搬罾街道学府大道二段</v>
      </c>
      <c r="H80" s="40" t="s">
        <v>447</v>
      </c>
      <c r="I80" s="40">
        <v>18141337338</v>
      </c>
      <c r="J80" s="45" t="s">
        <v>448</v>
      </c>
      <c r="K80" s="50" t="s">
        <v>449</v>
      </c>
      <c r="L80" s="47"/>
      <c r="M80" s="39" t="s">
        <v>450</v>
      </c>
    </row>
    <row r="81" hidden="1" spans="4:13">
      <c r="D81" s="44" t="s">
        <v>444</v>
      </c>
      <c r="E81" s="45" t="s">
        <v>454</v>
      </c>
      <c r="F81" s="40" t="s">
        <v>446</v>
      </c>
      <c r="G81" s="39" t="str">
        <f t="shared" si="3"/>
        <v>(五冶钢构医学科学产业园建设项目房建一部-四标（3-4）)四川省南充市顺庆区搬罾街道学府大道二段</v>
      </c>
      <c r="H81" s="40" t="s">
        <v>447</v>
      </c>
      <c r="I81" s="40">
        <v>18141337338</v>
      </c>
      <c r="J81" s="45" t="s">
        <v>448</v>
      </c>
      <c r="K81" s="50" t="s">
        <v>449</v>
      </c>
      <c r="L81" s="47"/>
      <c r="M81" s="39" t="s">
        <v>450</v>
      </c>
    </row>
    <row r="82" hidden="1" spans="4:13">
      <c r="D82" s="44" t="s">
        <v>444</v>
      </c>
      <c r="E82" s="45" t="s">
        <v>455</v>
      </c>
      <c r="F82" s="40" t="s">
        <v>446</v>
      </c>
      <c r="G82" s="39" t="str">
        <f t="shared" si="3"/>
        <v>(五冶钢构医学科学产业园建设项目房建一部-四标（3-5）)四川省南充市顺庆区搬罾街道学府大道二段</v>
      </c>
      <c r="H82" s="40" t="s">
        <v>447</v>
      </c>
      <c r="I82" s="40">
        <v>18141337338</v>
      </c>
      <c r="J82" s="45" t="s">
        <v>448</v>
      </c>
      <c r="K82" s="50" t="s">
        <v>449</v>
      </c>
      <c r="L82" s="47"/>
      <c r="M82" s="39" t="s">
        <v>450</v>
      </c>
    </row>
    <row r="83" hidden="1" spans="4:13">
      <c r="D83" s="44" t="s">
        <v>444</v>
      </c>
      <c r="E83" s="45" t="s">
        <v>456</v>
      </c>
      <c r="F83" s="40" t="s">
        <v>446</v>
      </c>
      <c r="G83" s="39" t="str">
        <f t="shared" si="3"/>
        <v>(五冶钢构医学科学产业园建设项目房建一部-四标（3-6）)四川省南充市顺庆区搬罾街道学府大道二段</v>
      </c>
      <c r="H83" s="40" t="s">
        <v>447</v>
      </c>
      <c r="I83" s="40">
        <v>18141337338</v>
      </c>
      <c r="J83" s="45" t="s">
        <v>448</v>
      </c>
      <c r="K83" s="50" t="s">
        <v>449</v>
      </c>
      <c r="L83" s="47"/>
      <c r="M83" s="39" t="s">
        <v>450</v>
      </c>
    </row>
    <row r="84" hidden="1" spans="4:13">
      <c r="D84" s="44" t="s">
        <v>444</v>
      </c>
      <c r="E84" s="45" t="s">
        <v>151</v>
      </c>
      <c r="F84" s="40" t="s">
        <v>446</v>
      </c>
      <c r="G84" s="39" t="str">
        <f t="shared" si="3"/>
        <v>(五冶钢构医学科学产业园建设项目房建一部-四标（3-7）)四川省南充市顺庆区搬罾街道学府大道二段</v>
      </c>
      <c r="H84" s="40" t="s">
        <v>447</v>
      </c>
      <c r="I84" s="40">
        <v>18141337338</v>
      </c>
      <c r="J84" s="45" t="s">
        <v>448</v>
      </c>
      <c r="K84" s="50" t="s">
        <v>449</v>
      </c>
      <c r="L84" s="47"/>
      <c r="M84" s="39" t="s">
        <v>450</v>
      </c>
    </row>
    <row r="85" hidden="1" spans="4:13">
      <c r="D85" s="44" t="s">
        <v>444</v>
      </c>
      <c r="E85" s="45" t="s">
        <v>457</v>
      </c>
      <c r="F85" s="40" t="s">
        <v>446</v>
      </c>
      <c r="G85" s="39" t="str">
        <f t="shared" si="3"/>
        <v>(五冶钢构医学科学产业园建设项目房建一部-五标（校医院6-1）)四川省南充市顺庆区搬罾街道学府大道二段</v>
      </c>
      <c r="H85" s="40" t="s">
        <v>447</v>
      </c>
      <c r="I85" s="40">
        <v>18141337338</v>
      </c>
      <c r="J85" s="45" t="s">
        <v>448</v>
      </c>
      <c r="K85" s="50" t="s">
        <v>449</v>
      </c>
      <c r="L85" s="47"/>
      <c r="M85" s="39" t="s">
        <v>450</v>
      </c>
    </row>
    <row r="86" hidden="1" spans="4:13">
      <c r="D86" s="44" t="s">
        <v>444</v>
      </c>
      <c r="E86" s="45" t="s">
        <v>458</v>
      </c>
      <c r="F86" s="40" t="s">
        <v>446</v>
      </c>
      <c r="G86" s="39" t="str">
        <f t="shared" si="3"/>
        <v>(五冶钢构医学科学产业园建设项目房建一部-六标（3-1）)四川省南充市顺庆区搬罾街道学府大道二段</v>
      </c>
      <c r="H86" s="40" t="s">
        <v>447</v>
      </c>
      <c r="I86" s="40">
        <v>18141337338</v>
      </c>
      <c r="J86" s="45" t="s">
        <v>448</v>
      </c>
      <c r="K86" s="50" t="s">
        <v>449</v>
      </c>
      <c r="L86" s="47"/>
      <c r="M86" s="39" t="s">
        <v>450</v>
      </c>
    </row>
    <row r="87" hidden="1" spans="4:13">
      <c r="D87" s="44" t="s">
        <v>444</v>
      </c>
      <c r="E87" s="45" t="s">
        <v>459</v>
      </c>
      <c r="F87" s="40" t="s">
        <v>446</v>
      </c>
      <c r="G87" s="39" t="str">
        <f t="shared" si="3"/>
        <v>(五冶钢构医学科学产业园建设项目房建二部-一标（1-3）)四川省南充市顺庆区搬罾街道学府大道二段</v>
      </c>
      <c r="H87" s="40" t="s">
        <v>460</v>
      </c>
      <c r="I87" s="40">
        <v>19950525030</v>
      </c>
      <c r="J87" s="45" t="s">
        <v>448</v>
      </c>
      <c r="K87" s="50" t="s">
        <v>449</v>
      </c>
      <c r="L87" s="47"/>
      <c r="M87" s="39" t="s">
        <v>450</v>
      </c>
    </row>
    <row r="88" hidden="1" spans="4:13">
      <c r="D88" s="44" t="s">
        <v>444</v>
      </c>
      <c r="E88" s="45" t="s">
        <v>461</v>
      </c>
      <c r="F88" s="40" t="s">
        <v>446</v>
      </c>
      <c r="G88" s="39" t="str">
        <f t="shared" si="3"/>
        <v>(五冶钢构医学科学产业园建设项目房建二部-一标（1-4）)四川省南充市顺庆区搬罾街道学府大道二段</v>
      </c>
      <c r="H88" s="40" t="s">
        <v>460</v>
      </c>
      <c r="I88" s="40">
        <v>19950525030</v>
      </c>
      <c r="J88" s="45" t="s">
        <v>448</v>
      </c>
      <c r="K88" s="50" t="s">
        <v>449</v>
      </c>
      <c r="L88" s="47"/>
      <c r="M88" s="39" t="s">
        <v>450</v>
      </c>
    </row>
    <row r="89" hidden="1" spans="4:13">
      <c r="D89" s="44" t="s">
        <v>444</v>
      </c>
      <c r="E89" s="45" t="s">
        <v>462</v>
      </c>
      <c r="F89" s="40" t="s">
        <v>446</v>
      </c>
      <c r="G89" s="39" t="str">
        <f t="shared" si="3"/>
        <v>(五冶钢构医学科学产业园建设项目房建二部-一标（1-6）)四川省南充市顺庆区搬罾街道学府大道二段</v>
      </c>
      <c r="H89" s="40" t="s">
        <v>460</v>
      </c>
      <c r="I89" s="40">
        <v>19950525030</v>
      </c>
      <c r="J89" s="45" t="s">
        <v>448</v>
      </c>
      <c r="K89" s="50" t="s">
        <v>449</v>
      </c>
      <c r="L89" s="47"/>
      <c r="M89" s="39" t="s">
        <v>450</v>
      </c>
    </row>
    <row r="90" hidden="1" spans="4:13">
      <c r="D90" s="44" t="s">
        <v>444</v>
      </c>
      <c r="E90" s="45" t="s">
        <v>463</v>
      </c>
      <c r="F90" s="40" t="s">
        <v>446</v>
      </c>
      <c r="G90" s="39" t="str">
        <f t="shared" si="3"/>
        <v>(五冶钢构医学科学产业园建设项目房建二部-一标（1-7）)四川省南充市顺庆区搬罾街道学府大道二段</v>
      </c>
      <c r="H90" s="40" t="s">
        <v>460</v>
      </c>
      <c r="I90" s="40">
        <v>19950525030</v>
      </c>
      <c r="J90" s="45" t="s">
        <v>448</v>
      </c>
      <c r="K90" s="50" t="s">
        <v>449</v>
      </c>
      <c r="L90" s="47"/>
      <c r="M90" s="39" t="s">
        <v>450</v>
      </c>
    </row>
    <row r="91" hidden="1" spans="4:13">
      <c r="D91" s="44" t="s">
        <v>444</v>
      </c>
      <c r="E91" s="45" t="s">
        <v>464</v>
      </c>
      <c r="F91" s="40" t="s">
        <v>446</v>
      </c>
      <c r="G91" s="39" t="str">
        <f t="shared" si="3"/>
        <v>(五冶钢构医学科学产业园建设项目房建二部-二标（图情信息中心1-1）)四川省南充市顺庆区搬罾街道学府大道二段</v>
      </c>
      <c r="H91" s="40" t="s">
        <v>460</v>
      </c>
      <c r="I91" s="40">
        <v>19950525030</v>
      </c>
      <c r="J91" s="45" t="s">
        <v>448</v>
      </c>
      <c r="K91" s="50" t="s">
        <v>449</v>
      </c>
      <c r="L91" s="47"/>
      <c r="M91" s="39" t="s">
        <v>450</v>
      </c>
    </row>
    <row r="92" hidden="1" spans="4:13">
      <c r="D92" s="44" t="s">
        <v>444</v>
      </c>
      <c r="E92" s="45" t="s">
        <v>59</v>
      </c>
      <c r="F92" s="40" t="s">
        <v>446</v>
      </c>
      <c r="G92" s="39" t="str">
        <f t="shared" si="3"/>
        <v>(五冶钢构医学科学产业园建设项目房建二部-三标（1-2）)四川省南充市顺庆区搬罾街道学府大道二段</v>
      </c>
      <c r="H92" s="40" t="s">
        <v>460</v>
      </c>
      <c r="I92" s="40">
        <v>19950525030</v>
      </c>
      <c r="J92" s="45" t="s">
        <v>448</v>
      </c>
      <c r="K92" s="50" t="s">
        <v>449</v>
      </c>
      <c r="L92" s="47"/>
      <c r="M92" s="39" t="s">
        <v>450</v>
      </c>
    </row>
    <row r="93" hidden="1" spans="4:13">
      <c r="D93" s="44" t="s">
        <v>444</v>
      </c>
      <c r="E93" s="45" t="s">
        <v>71</v>
      </c>
      <c r="F93" s="40" t="s">
        <v>446</v>
      </c>
      <c r="G93" s="39" t="str">
        <f t="shared" si="3"/>
        <v>(五冶钢构医学科学产业园建设项目房建二部-三标（1-5）)四川省南充市顺庆区搬罾街道学府大道二段</v>
      </c>
      <c r="H93" s="40" t="s">
        <v>460</v>
      </c>
      <c r="I93" s="40">
        <v>19950525030</v>
      </c>
      <c r="J93" s="45" t="s">
        <v>448</v>
      </c>
      <c r="K93" s="50" t="s">
        <v>449</v>
      </c>
      <c r="L93" s="47"/>
      <c r="M93" s="39" t="s">
        <v>450</v>
      </c>
    </row>
    <row r="94" hidden="1" spans="4:13">
      <c r="D94" s="44" t="s">
        <v>444</v>
      </c>
      <c r="E94" s="45" t="s">
        <v>465</v>
      </c>
      <c r="F94" s="40" t="s">
        <v>446</v>
      </c>
      <c r="G94" s="39" t="str">
        <f t="shared" si="3"/>
        <v>(五冶钢构医学科学产业园建设项目房建二部-三标（5-1）)四川省南充市顺庆区搬罾街道学府大道二段</v>
      </c>
      <c r="H94" s="40" t="s">
        <v>460</v>
      </c>
      <c r="I94" s="40">
        <v>19950525030</v>
      </c>
      <c r="J94" s="45" t="s">
        <v>448</v>
      </c>
      <c r="K94" s="50" t="s">
        <v>449</v>
      </c>
      <c r="L94" s="47"/>
      <c r="M94" s="39" t="s">
        <v>450</v>
      </c>
    </row>
    <row r="95" hidden="1" spans="4:13">
      <c r="D95" s="44" t="s">
        <v>444</v>
      </c>
      <c r="E95" s="45" t="s">
        <v>466</v>
      </c>
      <c r="F95" s="40" t="s">
        <v>446</v>
      </c>
      <c r="G95" s="39" t="str">
        <f t="shared" si="3"/>
        <v>(五冶钢构医学科学产业园建设项目房建二部-三标（5-2）)四川省南充市顺庆区搬罾街道学府大道二段</v>
      </c>
      <c r="H95" s="40" t="s">
        <v>460</v>
      </c>
      <c r="I95" s="40">
        <v>19950525030</v>
      </c>
      <c r="J95" s="45" t="s">
        <v>448</v>
      </c>
      <c r="K95" s="50" t="s">
        <v>449</v>
      </c>
      <c r="L95" s="47"/>
      <c r="M95" s="39" t="s">
        <v>450</v>
      </c>
    </row>
    <row r="96" hidden="1" spans="4:13">
      <c r="D96" s="44" t="s">
        <v>444</v>
      </c>
      <c r="E96" s="45" t="s">
        <v>467</v>
      </c>
      <c r="F96" s="40" t="s">
        <v>446</v>
      </c>
      <c r="G96" s="39" t="str">
        <f t="shared" si="3"/>
        <v>(五冶钢构医学科学产业园建设项目房建二部-三标（5-3）)四川省南充市顺庆区搬罾街道学府大道二段</v>
      </c>
      <c r="H96" s="40" t="s">
        <v>460</v>
      </c>
      <c r="I96" s="40">
        <v>19950525030</v>
      </c>
      <c r="J96" s="45" t="s">
        <v>448</v>
      </c>
      <c r="K96" s="50" t="s">
        <v>449</v>
      </c>
      <c r="L96" s="47"/>
      <c r="M96" s="39" t="s">
        <v>450</v>
      </c>
    </row>
    <row r="97" hidden="1" spans="4:13">
      <c r="D97" s="44" t="s">
        <v>444</v>
      </c>
      <c r="E97" s="45" t="s">
        <v>88</v>
      </c>
      <c r="F97" s="40" t="s">
        <v>446</v>
      </c>
      <c r="G97" s="39" t="str">
        <f t="shared" si="3"/>
        <v>(五冶钢构医学科学产业园建设项目房建二部-四标（5-4）)四川省南充市顺庆区搬罾街道学府大道二段</v>
      </c>
      <c r="H97" s="40" t="s">
        <v>460</v>
      </c>
      <c r="I97" s="40">
        <v>19950525030</v>
      </c>
      <c r="J97" s="45" t="s">
        <v>448</v>
      </c>
      <c r="K97" s="50" t="s">
        <v>449</v>
      </c>
      <c r="L97" s="47"/>
      <c r="M97" s="39" t="s">
        <v>450</v>
      </c>
    </row>
    <row r="98" hidden="1" spans="4:13">
      <c r="D98" s="44" t="s">
        <v>444</v>
      </c>
      <c r="E98" s="45" t="s">
        <v>468</v>
      </c>
      <c r="F98" s="40" t="s">
        <v>446</v>
      </c>
      <c r="G98" s="39" t="str">
        <f t="shared" si="3"/>
        <v>(五冶钢构医学科学产业园建设项目房建二部-四标（5-5）)四川省南充市顺庆区搬罾街道学府大道二段</v>
      </c>
      <c r="H98" s="40" t="s">
        <v>460</v>
      </c>
      <c r="I98" s="40">
        <v>19950525030</v>
      </c>
      <c r="J98" s="45" t="s">
        <v>448</v>
      </c>
      <c r="K98" s="50" t="s">
        <v>449</v>
      </c>
      <c r="L98" s="47"/>
      <c r="M98" s="39" t="s">
        <v>450</v>
      </c>
    </row>
    <row r="99" hidden="1" spans="4:13">
      <c r="D99" s="44" t="s">
        <v>444</v>
      </c>
      <c r="E99" s="45" t="s">
        <v>113</v>
      </c>
      <c r="F99" s="40" t="s">
        <v>446</v>
      </c>
      <c r="G99" s="39" t="str">
        <f t="shared" si="3"/>
        <v>(五冶钢构医学科学产业园建设项目房建二部-排洪渠（五标）)四川省南充市顺庆区搬罾街道学府大道二段</v>
      </c>
      <c r="H99" s="40" t="s">
        <v>460</v>
      </c>
      <c r="I99" s="40">
        <v>19950525030</v>
      </c>
      <c r="J99" s="45" t="s">
        <v>448</v>
      </c>
      <c r="K99" s="50" t="s">
        <v>449</v>
      </c>
      <c r="L99" s="47"/>
      <c r="M99" s="39" t="s">
        <v>450</v>
      </c>
    </row>
    <row r="100" hidden="1" spans="4:13">
      <c r="D100" s="44" t="s">
        <v>444</v>
      </c>
      <c r="E100" s="45" t="s">
        <v>60</v>
      </c>
      <c r="F100" s="40" t="s">
        <v>446</v>
      </c>
      <c r="G100" s="39" t="str">
        <f t="shared" si="3"/>
        <v>(五冶钢构医学科学产业园建设项目房建二部-六标)四川省南充市顺庆区搬罾街道学府大道二段</v>
      </c>
      <c r="H100" s="40" t="s">
        <v>460</v>
      </c>
      <c r="I100" s="40">
        <v>19950525030</v>
      </c>
      <c r="J100" s="45" t="s">
        <v>448</v>
      </c>
      <c r="K100" s="50" t="s">
        <v>449</v>
      </c>
      <c r="L100" s="47"/>
      <c r="M100" s="39" t="s">
        <v>450</v>
      </c>
    </row>
    <row r="101" hidden="1" spans="4:13">
      <c r="D101" s="44" t="s">
        <v>444</v>
      </c>
      <c r="E101" s="45" t="s">
        <v>72</v>
      </c>
      <c r="F101" s="40" t="s">
        <v>446</v>
      </c>
      <c r="G101" s="39" t="str">
        <f t="shared" si="3"/>
        <v>(五冶钢构医学科学产业园建设项目房建二部-网羽馆（6-5）)四川省南充市顺庆区搬罾街道学府大道二段</v>
      </c>
      <c r="H101" s="40" t="s">
        <v>460</v>
      </c>
      <c r="I101" s="40">
        <v>19950525030</v>
      </c>
      <c r="J101" s="45" t="s">
        <v>448</v>
      </c>
      <c r="K101" s="50" t="s">
        <v>449</v>
      </c>
      <c r="L101" s="47"/>
      <c r="M101" s="39" t="s">
        <v>450</v>
      </c>
    </row>
    <row r="102" hidden="1" spans="4:13">
      <c r="D102" s="44" t="s">
        <v>444</v>
      </c>
      <c r="E102" s="45" t="s">
        <v>469</v>
      </c>
      <c r="F102" s="40" t="s">
        <v>446</v>
      </c>
      <c r="G102" s="39" t="str">
        <f t="shared" si="3"/>
        <v>(五冶钢构医学科学产业园建设项目房建三部-一标（4-1）)四川省南充市顺庆区搬罾街道学府大道二段</v>
      </c>
      <c r="H102" s="40" t="s">
        <v>470</v>
      </c>
      <c r="I102" s="40">
        <v>18349955455</v>
      </c>
      <c r="J102" s="45" t="s">
        <v>448</v>
      </c>
      <c r="K102" s="50" t="s">
        <v>449</v>
      </c>
      <c r="L102" s="47"/>
      <c r="M102" s="39" t="s">
        <v>450</v>
      </c>
    </row>
    <row r="103" hidden="1" spans="4:13">
      <c r="D103" s="44" t="s">
        <v>444</v>
      </c>
      <c r="E103" s="45" t="s">
        <v>471</v>
      </c>
      <c r="F103" s="40" t="s">
        <v>446</v>
      </c>
      <c r="G103" s="39" t="str">
        <f t="shared" si="3"/>
        <v>(五冶钢构医学科学产业园建设项目房建三部-一标（4-2）)四川省南充市顺庆区搬罾街道学府大道二段</v>
      </c>
      <c r="H103" s="40" t="s">
        <v>470</v>
      </c>
      <c r="I103" s="40">
        <v>18349955455</v>
      </c>
      <c r="J103" s="45" t="s">
        <v>448</v>
      </c>
      <c r="K103" s="50" t="s">
        <v>449</v>
      </c>
      <c r="L103" s="47"/>
      <c r="M103" s="39" t="s">
        <v>450</v>
      </c>
    </row>
    <row r="104" hidden="1" spans="4:13">
      <c r="D104" s="44" t="s">
        <v>444</v>
      </c>
      <c r="E104" s="45" t="s">
        <v>472</v>
      </c>
      <c r="F104" s="40" t="s">
        <v>446</v>
      </c>
      <c r="G104" s="39" t="str">
        <f t="shared" si="3"/>
        <v>(五冶钢构医学科学产业园建设项目房建三部-一标（4-3）)四川省南充市顺庆区搬罾街道学府大道二段</v>
      </c>
      <c r="H104" s="40" t="s">
        <v>470</v>
      </c>
      <c r="I104" s="40">
        <v>18349955455</v>
      </c>
      <c r="J104" s="45" t="s">
        <v>448</v>
      </c>
      <c r="K104" s="50" t="s">
        <v>449</v>
      </c>
      <c r="L104" s="47"/>
      <c r="M104" s="39" t="s">
        <v>450</v>
      </c>
    </row>
    <row r="105" hidden="1" spans="4:13">
      <c r="D105" s="44" t="s">
        <v>444</v>
      </c>
      <c r="E105" s="45" t="s">
        <v>473</v>
      </c>
      <c r="F105" s="40" t="s">
        <v>446</v>
      </c>
      <c r="G105" s="39" t="str">
        <f t="shared" si="3"/>
        <v>(五冶钢构医学科学产业园建设项目房建三部-一标（4-4）)四川省南充市顺庆区搬罾街道学府大道二段</v>
      </c>
      <c r="H105" s="40" t="s">
        <v>470</v>
      </c>
      <c r="I105" s="40">
        <v>18349955455</v>
      </c>
      <c r="J105" s="45" t="s">
        <v>448</v>
      </c>
      <c r="K105" s="50" t="s">
        <v>449</v>
      </c>
      <c r="L105" s="47"/>
      <c r="M105" s="39" t="s">
        <v>450</v>
      </c>
    </row>
    <row r="106" hidden="1" spans="4:13">
      <c r="D106" s="44" t="s">
        <v>444</v>
      </c>
      <c r="E106" s="45" t="s">
        <v>474</v>
      </c>
      <c r="F106" s="40" t="s">
        <v>446</v>
      </c>
      <c r="G106" s="39" t="str">
        <f t="shared" si="3"/>
        <v>(五冶钢构医学科学产业园建设项目房建三部-一标（4-5）)四川省南充市顺庆区搬罾街道学府大道二段</v>
      </c>
      <c r="H106" s="40" t="s">
        <v>470</v>
      </c>
      <c r="I106" s="40">
        <v>18349955455</v>
      </c>
      <c r="J106" s="45" t="s">
        <v>448</v>
      </c>
      <c r="K106" s="50" t="s">
        <v>449</v>
      </c>
      <c r="L106" s="47"/>
      <c r="M106" s="39" t="s">
        <v>450</v>
      </c>
    </row>
    <row r="107" hidden="1" spans="4:13">
      <c r="D107" s="44" t="s">
        <v>444</v>
      </c>
      <c r="E107" s="45" t="s">
        <v>475</v>
      </c>
      <c r="F107" s="40" t="s">
        <v>446</v>
      </c>
      <c r="G107" s="39" t="str">
        <f t="shared" si="3"/>
        <v>(五冶钢构医学科学产业园建设项目房建三部-一标（4-6）)四川省南充市顺庆区搬罾街道学府大道二段</v>
      </c>
      <c r="H107" s="40" t="s">
        <v>470</v>
      </c>
      <c r="I107" s="40">
        <v>18349955455</v>
      </c>
      <c r="J107" s="45" t="s">
        <v>448</v>
      </c>
      <c r="K107" s="50" t="s">
        <v>449</v>
      </c>
      <c r="L107" s="47"/>
      <c r="M107" s="39" t="s">
        <v>450</v>
      </c>
    </row>
    <row r="108" hidden="1" spans="4:13">
      <c r="D108" s="44" t="s">
        <v>444</v>
      </c>
      <c r="E108" s="45" t="s">
        <v>73</v>
      </c>
      <c r="F108" s="40" t="s">
        <v>446</v>
      </c>
      <c r="G108" s="39" t="str">
        <f t="shared" si="3"/>
        <v>(五冶钢构医学科学产业园建设项目房建三部-一标（7-1）)四川省南充市顺庆区搬罾街道学府大道二段</v>
      </c>
      <c r="H108" s="40" t="s">
        <v>470</v>
      </c>
      <c r="I108" s="40">
        <v>18349955455</v>
      </c>
      <c r="J108" s="45" t="s">
        <v>448</v>
      </c>
      <c r="K108" s="50" t="s">
        <v>449</v>
      </c>
      <c r="L108" s="47"/>
      <c r="M108" s="39" t="s">
        <v>450</v>
      </c>
    </row>
    <row r="109" hidden="1" spans="4:13">
      <c r="D109" s="44" t="s">
        <v>444</v>
      </c>
      <c r="E109" s="45" t="s">
        <v>20</v>
      </c>
      <c r="F109" s="40" t="s">
        <v>446</v>
      </c>
      <c r="G109" s="39" t="str">
        <f t="shared" si="3"/>
        <v>(五冶钢构医学科学产业园建设项目房建三部-一标（7-2）)四川省南充市顺庆区搬罾街道学府大道二段</v>
      </c>
      <c r="H109" s="40" t="s">
        <v>470</v>
      </c>
      <c r="I109" s="40">
        <v>18349955455</v>
      </c>
      <c r="J109" s="45" t="s">
        <v>448</v>
      </c>
      <c r="K109" s="50" t="s">
        <v>449</v>
      </c>
      <c r="L109" s="47"/>
      <c r="M109" s="39" t="s">
        <v>450</v>
      </c>
    </row>
    <row r="110" hidden="1" spans="4:13">
      <c r="D110" s="44" t="s">
        <v>444</v>
      </c>
      <c r="E110" s="45" t="s">
        <v>23</v>
      </c>
      <c r="F110" s="40" t="s">
        <v>446</v>
      </c>
      <c r="G110" s="39" t="str">
        <f t="shared" si="3"/>
        <v>(五冶钢构医学科学产业园建设项目房建三部-一标（7-3）)四川省南充市顺庆区搬罾街道学府大道二段</v>
      </c>
      <c r="H110" s="40" t="s">
        <v>470</v>
      </c>
      <c r="I110" s="40">
        <v>18349955455</v>
      </c>
      <c r="J110" s="45" t="s">
        <v>448</v>
      </c>
      <c r="K110" s="50" t="s">
        <v>449</v>
      </c>
      <c r="L110" s="47"/>
      <c r="M110" s="39" t="s">
        <v>450</v>
      </c>
    </row>
    <row r="111" hidden="1" spans="4:13">
      <c r="D111" s="44" t="s">
        <v>444</v>
      </c>
      <c r="E111" s="45" t="s">
        <v>24</v>
      </c>
      <c r="F111" s="40" t="s">
        <v>446</v>
      </c>
      <c r="G111" s="39" t="str">
        <f t="shared" si="3"/>
        <v>(五冶钢构医学科学产业园建设项目房建三部-一标（7-4）)四川省南充市顺庆区搬罾街道学府大道二段</v>
      </c>
      <c r="H111" s="40" t="s">
        <v>470</v>
      </c>
      <c r="I111" s="40">
        <v>18349955455</v>
      </c>
      <c r="J111" s="45" t="s">
        <v>448</v>
      </c>
      <c r="K111" s="50" t="s">
        <v>449</v>
      </c>
      <c r="L111" s="47"/>
      <c r="M111" s="39" t="s">
        <v>450</v>
      </c>
    </row>
    <row r="112" hidden="1" spans="4:13">
      <c r="D112" s="44" t="s">
        <v>444</v>
      </c>
      <c r="E112" s="39" t="s">
        <v>89</v>
      </c>
      <c r="F112" s="40" t="s">
        <v>446</v>
      </c>
      <c r="G112" s="39" t="str">
        <f t="shared" si="3"/>
        <v>(五冶钢构医学科学产业园建设项目房建三部-排洪渠)四川省南充市顺庆区搬罾街道学府大道二段</v>
      </c>
      <c r="H112" s="40" t="s">
        <v>470</v>
      </c>
      <c r="I112" s="40">
        <v>18349955455</v>
      </c>
      <c r="J112" s="45" t="s">
        <v>448</v>
      </c>
      <c r="K112" s="50" t="s">
        <v>449</v>
      </c>
      <c r="L112" s="47"/>
      <c r="M112" s="39" t="s">
        <v>450</v>
      </c>
    </row>
    <row r="113" hidden="1" spans="4:13">
      <c r="D113" s="44" t="s">
        <v>444</v>
      </c>
      <c r="E113" s="39" t="s">
        <v>127</v>
      </c>
      <c r="F113" s="40" t="s">
        <v>446</v>
      </c>
      <c r="G113" s="39" t="str">
        <f t="shared" si="3"/>
        <v>(五冶钢构医学科学产业园建设项目房建三部-管网总坪)四川省南充市顺庆区搬罾街道学府大道二段</v>
      </c>
      <c r="H113" s="40" t="s">
        <v>470</v>
      </c>
      <c r="I113" s="40">
        <v>18349955455</v>
      </c>
      <c r="J113" s="45" t="s">
        <v>448</v>
      </c>
      <c r="K113" s="50" t="s">
        <v>449</v>
      </c>
      <c r="L113" s="47"/>
      <c r="M113" s="39" t="s">
        <v>450</v>
      </c>
    </row>
    <row r="114" hidden="1" spans="4:13">
      <c r="D114" s="44" t="s">
        <v>444</v>
      </c>
      <c r="E114" s="39" t="s">
        <v>117</v>
      </c>
      <c r="F114" s="40" t="s">
        <v>446</v>
      </c>
      <c r="G114" s="39" t="str">
        <f t="shared" si="3"/>
        <v>(五冶钢构医学科学产业园建设项目房建三部-配套用房及围墙)四川省南充市顺庆区搬罾街道学府大道二段</v>
      </c>
      <c r="H114" s="40" t="s">
        <v>470</v>
      </c>
      <c r="I114" s="40">
        <v>18349955455</v>
      </c>
      <c r="J114" s="45" t="s">
        <v>448</v>
      </c>
      <c r="K114" s="50" t="s">
        <v>449</v>
      </c>
      <c r="L114" s="47"/>
      <c r="M114" s="39" t="s">
        <v>450</v>
      </c>
    </row>
    <row r="115" hidden="1" spans="4:13">
      <c r="D115" s="44" t="s">
        <v>444</v>
      </c>
      <c r="E115" s="39" t="s">
        <v>476</v>
      </c>
      <c r="F115" s="40" t="s">
        <v>446</v>
      </c>
      <c r="G115" s="39" t="str">
        <f t="shared" si="3"/>
        <v>(五冶钢构医学科学产业园建设项目房建连接线道路工程-1)四川省南充市顺庆区搬罾街道学府大道二段</v>
      </c>
      <c r="H115" s="40" t="s">
        <v>477</v>
      </c>
      <c r="I115" s="40">
        <v>13908143055</v>
      </c>
      <c r="J115" s="45" t="s">
        <v>448</v>
      </c>
      <c r="K115" s="50" t="s">
        <v>449</v>
      </c>
      <c r="L115" s="47"/>
      <c r="M115" s="39" t="s">
        <v>450</v>
      </c>
    </row>
    <row r="116" hidden="1" spans="4:13">
      <c r="D116" s="44" t="s">
        <v>444</v>
      </c>
      <c r="E116" s="39" t="s">
        <v>478</v>
      </c>
      <c r="F116" s="40" t="s">
        <v>446</v>
      </c>
      <c r="G116" s="39" t="str">
        <f t="shared" si="3"/>
        <v>(五冶钢构医学科学产业园建设项目房建连接线道路工程-2)四川省南充市顺庆区搬罾街道学府大道二段</v>
      </c>
      <c r="H116" s="40" t="s">
        <v>479</v>
      </c>
      <c r="I116" s="40">
        <v>15982411682</v>
      </c>
      <c r="J116" s="45" t="s">
        <v>448</v>
      </c>
      <c r="K116" s="50" t="s">
        <v>449</v>
      </c>
      <c r="L116" s="47"/>
      <c r="M116" s="39" t="s">
        <v>450</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C31" sqref="C3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480</v>
      </c>
      <c r="B1" s="20" t="s">
        <v>481</v>
      </c>
      <c r="C1" s="20" t="s">
        <v>482</v>
      </c>
    </row>
    <row r="2" s="18" customFormat="1" spans="1:4">
      <c r="A2" s="21" t="s">
        <v>483</v>
      </c>
      <c r="B2" s="21" t="s">
        <v>484</v>
      </c>
      <c r="C2" s="22" t="s">
        <v>485</v>
      </c>
      <c r="D2" s="23"/>
    </row>
    <row r="3" s="18" customFormat="1" spans="1:4">
      <c r="A3" s="21" t="s">
        <v>81</v>
      </c>
      <c r="B3" s="21" t="s">
        <v>486</v>
      </c>
      <c r="C3" s="24" t="s">
        <v>487</v>
      </c>
      <c r="D3" s="23"/>
    </row>
    <row r="4" s="18" customFormat="1" spans="1:4">
      <c r="A4" s="21" t="s">
        <v>44</v>
      </c>
      <c r="B4" s="21" t="s">
        <v>488</v>
      </c>
      <c r="C4" s="24" t="s">
        <v>489</v>
      </c>
      <c r="D4" s="23"/>
    </row>
    <row r="5" s="18" customFormat="1" spans="1:4">
      <c r="A5" s="21" t="s">
        <v>92</v>
      </c>
      <c r="B5" s="21" t="s">
        <v>490</v>
      </c>
      <c r="C5" s="24" t="s">
        <v>491</v>
      </c>
      <c r="D5" s="23"/>
    </row>
    <row r="6" s="18" customFormat="1" spans="1:4">
      <c r="A6" s="21" t="s">
        <v>276</v>
      </c>
      <c r="B6" s="21" t="s">
        <v>492</v>
      </c>
      <c r="C6" s="24" t="s">
        <v>493</v>
      </c>
      <c r="D6" s="23"/>
    </row>
    <row r="7" s="18" customFormat="1" spans="1:4">
      <c r="A7" s="21" t="s">
        <v>288</v>
      </c>
      <c r="B7" s="21" t="s">
        <v>494</v>
      </c>
      <c r="C7" s="24" t="s">
        <v>495</v>
      </c>
      <c r="D7" s="23"/>
    </row>
    <row r="8" s="18" customFormat="1" spans="1:4">
      <c r="A8" s="21" t="s">
        <v>186</v>
      </c>
      <c r="B8" s="21" t="s">
        <v>496</v>
      </c>
      <c r="C8" s="24" t="s">
        <v>497</v>
      </c>
      <c r="D8" s="23"/>
    </row>
    <row r="9" s="18" customFormat="1" spans="1:4">
      <c r="A9" s="21" t="s">
        <v>187</v>
      </c>
      <c r="B9" s="21" t="s">
        <v>498</v>
      </c>
      <c r="C9" s="24" t="s">
        <v>499</v>
      </c>
      <c r="D9" s="23"/>
    </row>
    <row r="10" s="18" customFormat="1" spans="1:4">
      <c r="A10" s="21" t="s">
        <v>308</v>
      </c>
      <c r="B10" s="21" t="s">
        <v>500</v>
      </c>
      <c r="C10" s="24" t="s">
        <v>501</v>
      </c>
      <c r="D10" s="23"/>
    </row>
    <row r="11" s="18" customFormat="1" spans="1:4">
      <c r="A11" s="21" t="s">
        <v>502</v>
      </c>
      <c r="B11" s="21" t="s">
        <v>503</v>
      </c>
      <c r="C11" s="24" t="s">
        <v>504</v>
      </c>
      <c r="D11" s="23"/>
    </row>
    <row r="12" s="18" customFormat="1" spans="1:4">
      <c r="A12" s="21" t="s">
        <v>342</v>
      </c>
      <c r="B12" s="21" t="s">
        <v>505</v>
      </c>
      <c r="C12" s="24" t="s">
        <v>506</v>
      </c>
      <c r="D12" s="23"/>
    </row>
    <row r="13" s="18" customFormat="1" spans="1:4">
      <c r="A13" s="21" t="s">
        <v>406</v>
      </c>
      <c r="B13" s="21" t="s">
        <v>507</v>
      </c>
      <c r="C13" s="22" t="s">
        <v>508</v>
      </c>
      <c r="D13" s="23"/>
    </row>
    <row r="14" s="18" customFormat="1" spans="1:4">
      <c r="A14" s="21" t="s">
        <v>339</v>
      </c>
      <c r="B14" s="21" t="s">
        <v>509</v>
      </c>
      <c r="C14" s="24" t="s">
        <v>510</v>
      </c>
      <c r="D14" s="23"/>
    </row>
    <row r="15" s="18" customFormat="1" spans="1:4">
      <c r="A15" s="21" t="s">
        <v>192</v>
      </c>
      <c r="B15" s="21" t="s">
        <v>511</v>
      </c>
      <c r="C15" s="24" t="s">
        <v>512</v>
      </c>
      <c r="D15" s="23"/>
    </row>
    <row r="16" s="18" customFormat="1" spans="1:4">
      <c r="A16" s="21" t="s">
        <v>211</v>
      </c>
      <c r="B16" s="21" t="s">
        <v>513</v>
      </c>
      <c r="C16" s="22" t="s">
        <v>514</v>
      </c>
      <c r="D16" s="23"/>
    </row>
    <row r="17" s="18" customFormat="1" spans="1:4">
      <c r="A17" s="21" t="s">
        <v>208</v>
      </c>
      <c r="B17" s="21" t="s">
        <v>515</v>
      </c>
      <c r="C17" s="22" t="s">
        <v>516</v>
      </c>
      <c r="D17" s="23"/>
    </row>
    <row r="18" s="18" customFormat="1" spans="1:4">
      <c r="A18" s="21" t="s">
        <v>203</v>
      </c>
      <c r="B18" s="21" t="s">
        <v>517</v>
      </c>
      <c r="C18" s="22" t="s">
        <v>518</v>
      </c>
      <c r="D18" s="23"/>
    </row>
    <row r="19" s="18" customFormat="1" spans="1:4">
      <c r="A19" s="21" t="s">
        <v>167</v>
      </c>
      <c r="B19" s="21" t="s">
        <v>519</v>
      </c>
      <c r="C19" s="24" t="s">
        <v>520</v>
      </c>
      <c r="D19" s="23"/>
    </row>
    <row r="20" s="18" customFormat="1" spans="1:4">
      <c r="A20" s="21" t="s">
        <v>372</v>
      </c>
      <c r="B20" s="21" t="s">
        <v>521</v>
      </c>
      <c r="C20" s="24" t="s">
        <v>522</v>
      </c>
      <c r="D20" s="23"/>
    </row>
    <row r="21" s="18" customFormat="1" spans="1:4">
      <c r="A21" s="21" t="s">
        <v>215</v>
      </c>
      <c r="B21" s="21" t="s">
        <v>523</v>
      </c>
      <c r="C21" s="22" t="s">
        <v>524</v>
      </c>
      <c r="D21" s="23"/>
    </row>
    <row r="22" s="18" customFormat="1" spans="1:4">
      <c r="A22" s="21" t="s">
        <v>196</v>
      </c>
      <c r="B22" s="21" t="s">
        <v>525</v>
      </c>
      <c r="C22" s="22" t="s">
        <v>526</v>
      </c>
      <c r="D22" s="23"/>
    </row>
    <row r="23" s="18" customFormat="1" spans="1:4">
      <c r="A23" s="21" t="s">
        <v>420</v>
      </c>
      <c r="B23" s="21" t="s">
        <v>527</v>
      </c>
      <c r="C23" s="24" t="s">
        <v>528</v>
      </c>
      <c r="D23" s="23"/>
    </row>
    <row r="24" s="18" customFormat="1" spans="1:4">
      <c r="A24" s="21" t="s">
        <v>128</v>
      </c>
      <c r="B24" s="21" t="s">
        <v>529</v>
      </c>
      <c r="C24" s="24" t="s">
        <v>530</v>
      </c>
      <c r="D24" s="23"/>
    </row>
    <row r="25" s="18" customFormat="1" spans="1:4">
      <c r="A25" s="21" t="s">
        <v>150</v>
      </c>
      <c r="B25" s="21" t="s">
        <v>531</v>
      </c>
      <c r="C25" s="24" t="s">
        <v>532</v>
      </c>
      <c r="D25" s="23"/>
    </row>
    <row r="26" s="18" customFormat="1" spans="1:4">
      <c r="A26" s="21" t="s">
        <v>160</v>
      </c>
      <c r="B26" s="21" t="s">
        <v>533</v>
      </c>
      <c r="C26" s="24" t="s">
        <v>534</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535</v>
      </c>
      <c r="C2" s="14" t="s">
        <v>536</v>
      </c>
    </row>
    <row r="3" spans="1:3">
      <c r="A3" s="14" t="s">
        <v>44</v>
      </c>
      <c r="B3" s="15" t="s">
        <v>535</v>
      </c>
      <c r="C3" s="14" t="s">
        <v>537</v>
      </c>
    </row>
    <row r="4" spans="1:3">
      <c r="A4" s="14" t="s">
        <v>92</v>
      </c>
      <c r="B4" s="15" t="s">
        <v>535</v>
      </c>
      <c r="C4" s="14" t="s">
        <v>538</v>
      </c>
    </row>
    <row r="5" spans="1:3">
      <c r="A5" s="14" t="s">
        <v>276</v>
      </c>
      <c r="B5" s="15" t="s">
        <v>535</v>
      </c>
      <c r="C5" s="14" t="s">
        <v>539</v>
      </c>
    </row>
    <row r="6" spans="1:3">
      <c r="A6" s="14" t="s">
        <v>288</v>
      </c>
      <c r="B6" s="15" t="s">
        <v>535</v>
      </c>
      <c r="C6" s="14" t="s">
        <v>540</v>
      </c>
    </row>
    <row r="7" spans="1:3">
      <c r="A7" s="14" t="s">
        <v>292</v>
      </c>
      <c r="B7" s="15" t="s">
        <v>535</v>
      </c>
      <c r="C7" s="14" t="s">
        <v>541</v>
      </c>
    </row>
    <row r="8" spans="1:3">
      <c r="A8" s="14" t="s">
        <v>186</v>
      </c>
      <c r="B8" s="15" t="s">
        <v>535</v>
      </c>
      <c r="C8" s="14" t="s">
        <v>542</v>
      </c>
    </row>
    <row r="9" spans="1:3">
      <c r="A9" s="14" t="s">
        <v>187</v>
      </c>
      <c r="B9" s="15" t="s">
        <v>535</v>
      </c>
      <c r="C9" s="14" t="s">
        <v>543</v>
      </c>
    </row>
    <row r="10" ht="13.5" spans="1:3">
      <c r="A10" s="14" t="s">
        <v>308</v>
      </c>
      <c r="B10" s="15" t="s">
        <v>535</v>
      </c>
      <c r="C10" s="16" t="s">
        <v>544</v>
      </c>
    </row>
    <row r="11" spans="1:3">
      <c r="A11" s="14" t="s">
        <v>334</v>
      </c>
      <c r="B11" s="15" t="s">
        <v>535</v>
      </c>
      <c r="C11" s="14" t="s">
        <v>545</v>
      </c>
    </row>
    <row r="12" spans="1:3">
      <c r="A12" s="14" t="s">
        <v>254</v>
      </c>
      <c r="B12" s="15" t="s">
        <v>535</v>
      </c>
      <c r="C12" s="14" t="s">
        <v>546</v>
      </c>
    </row>
    <row r="13" spans="1:3">
      <c r="A13" s="14" t="s">
        <v>145</v>
      </c>
      <c r="B13" s="15" t="s">
        <v>535</v>
      </c>
      <c r="C13" s="14" t="s">
        <v>547</v>
      </c>
    </row>
    <row r="14" spans="1:3">
      <c r="A14" s="14" t="s">
        <v>342</v>
      </c>
      <c r="B14" s="15" t="s">
        <v>535</v>
      </c>
      <c r="C14" s="14" t="s">
        <v>548</v>
      </c>
    </row>
    <row r="15" spans="1:3">
      <c r="A15" s="14" t="s">
        <v>228</v>
      </c>
      <c r="B15" s="15" t="s">
        <v>535</v>
      </c>
      <c r="C15" s="14" t="s">
        <v>549</v>
      </c>
    </row>
    <row r="16" spans="1:3">
      <c r="A16" s="14" t="s">
        <v>240</v>
      </c>
      <c r="B16" s="15" t="s">
        <v>535</v>
      </c>
      <c r="C16" s="14" t="s">
        <v>550</v>
      </c>
    </row>
    <row r="17" spans="1:3">
      <c r="A17" s="14" t="s">
        <v>224</v>
      </c>
      <c r="B17" s="15" t="s">
        <v>535</v>
      </c>
      <c r="C17" s="14" t="s">
        <v>551</v>
      </c>
    </row>
    <row r="18" spans="1:3">
      <c r="A18" s="14" t="s">
        <v>226</v>
      </c>
      <c r="B18" s="15" t="s">
        <v>535</v>
      </c>
      <c r="C18" s="14" t="s">
        <v>552</v>
      </c>
    </row>
    <row r="19" spans="1:3">
      <c r="A19" s="14" t="s">
        <v>229</v>
      </c>
      <c r="B19" s="15" t="s">
        <v>535</v>
      </c>
      <c r="C19" s="14" t="s">
        <v>553</v>
      </c>
    </row>
    <row r="20" spans="1:3">
      <c r="A20" s="14" t="s">
        <v>225</v>
      </c>
      <c r="B20" s="15" t="s">
        <v>535</v>
      </c>
      <c r="C20" s="14" t="s">
        <v>554</v>
      </c>
    </row>
    <row r="21" spans="1:3">
      <c r="A21" s="14" t="s">
        <v>339</v>
      </c>
      <c r="B21" s="15" t="s">
        <v>535</v>
      </c>
      <c r="C21" s="14" t="s">
        <v>555</v>
      </c>
    </row>
    <row r="22" spans="1:3">
      <c r="A22" s="14" t="s">
        <v>192</v>
      </c>
      <c r="B22" s="15" t="s">
        <v>535</v>
      </c>
      <c r="C22" s="14" t="s">
        <v>556</v>
      </c>
    </row>
    <row r="23" spans="1:3">
      <c r="A23" s="14" t="s">
        <v>230</v>
      </c>
      <c r="B23" s="15" t="s">
        <v>535</v>
      </c>
      <c r="C23" s="14" t="s">
        <v>557</v>
      </c>
    </row>
    <row r="24" spans="1:3">
      <c r="A24" s="14" t="s">
        <v>231</v>
      </c>
      <c r="B24" s="15" t="s">
        <v>535</v>
      </c>
      <c r="C24" s="14" t="s">
        <v>558</v>
      </c>
    </row>
    <row r="25" spans="1:3">
      <c r="A25" s="14" t="s">
        <v>208</v>
      </c>
      <c r="B25" s="15" t="s">
        <v>535</v>
      </c>
      <c r="C25" s="14" t="s">
        <v>559</v>
      </c>
    </row>
    <row r="26" spans="1:3">
      <c r="A26" s="14" t="s">
        <v>203</v>
      </c>
      <c r="B26" s="15" t="s">
        <v>535</v>
      </c>
      <c r="C26" s="14" t="s">
        <v>560</v>
      </c>
    </row>
    <row r="27" spans="1:3">
      <c r="A27" s="14" t="s">
        <v>167</v>
      </c>
      <c r="B27" s="15" t="s">
        <v>535</v>
      </c>
      <c r="C27" s="14" t="s">
        <v>561</v>
      </c>
    </row>
    <row r="28" spans="1:3">
      <c r="A28" s="14" t="s">
        <v>372</v>
      </c>
      <c r="B28" s="15" t="s">
        <v>535</v>
      </c>
      <c r="C28" s="14" t="s">
        <v>562</v>
      </c>
    </row>
    <row r="29" spans="1:3">
      <c r="A29" s="14" t="s">
        <v>215</v>
      </c>
      <c r="B29" s="15" t="s">
        <v>535</v>
      </c>
      <c r="C29" s="14" t="s">
        <v>563</v>
      </c>
    </row>
    <row r="30" spans="1:3">
      <c r="A30" s="14" t="s">
        <v>196</v>
      </c>
      <c r="B30" s="17" t="s">
        <v>535</v>
      </c>
      <c r="C30" s="14" t="s">
        <v>564</v>
      </c>
    </row>
    <row r="31" spans="1:3">
      <c r="A31" s="14" t="s">
        <v>298</v>
      </c>
      <c r="B31" s="15" t="s">
        <v>535</v>
      </c>
      <c r="C31" s="14" t="s">
        <v>565</v>
      </c>
    </row>
    <row r="32" spans="1:3">
      <c r="A32" s="14" t="s">
        <v>249</v>
      </c>
      <c r="B32" s="15" t="s">
        <v>535</v>
      </c>
      <c r="C32" s="14" t="s">
        <v>566</v>
      </c>
    </row>
    <row r="33" spans="1:3">
      <c r="A33" s="14" t="s">
        <v>259</v>
      </c>
      <c r="B33" s="15" t="s">
        <v>535</v>
      </c>
      <c r="C33" s="14" t="s">
        <v>567</v>
      </c>
    </row>
    <row r="34" spans="1:3">
      <c r="A34" s="14" t="s">
        <v>420</v>
      </c>
      <c r="B34" s="15" t="s">
        <v>535</v>
      </c>
      <c r="C34" s="14" t="s">
        <v>568</v>
      </c>
    </row>
    <row r="35" spans="1:3">
      <c r="A35" s="14" t="s">
        <v>128</v>
      </c>
      <c r="B35" s="15" t="s">
        <v>535</v>
      </c>
      <c r="C35" s="14" t="s">
        <v>569</v>
      </c>
    </row>
    <row r="36" spans="1:3">
      <c r="A36" s="14" t="s">
        <v>150</v>
      </c>
      <c r="B36" s="15" t="s">
        <v>535</v>
      </c>
      <c r="C36" s="14" t="s">
        <v>570</v>
      </c>
    </row>
    <row r="37" spans="1:3">
      <c r="A37" s="14" t="s">
        <v>160</v>
      </c>
      <c r="B37" s="15" t="s">
        <v>535</v>
      </c>
      <c r="C37" s="14" t="s">
        <v>571</v>
      </c>
    </row>
    <row r="38" spans="1:3">
      <c r="A38" s="14" t="s">
        <v>327</v>
      </c>
      <c r="B38" s="15" t="s">
        <v>535</v>
      </c>
      <c r="C38" s="14" t="s">
        <v>572</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573</v>
      </c>
      <c r="B1" s="11" t="s">
        <v>574</v>
      </c>
      <c r="C1" s="11" t="s">
        <v>3</v>
      </c>
      <c r="D1" s="11" t="s">
        <v>4</v>
      </c>
    </row>
    <row r="2" spans="1:4">
      <c r="A2" s="12">
        <f ca="1" t="shared" ref="A2:A12" si="0">TODAY()</f>
        <v>45968</v>
      </c>
      <c r="B2" s="9" t="s">
        <v>575</v>
      </c>
      <c r="C2" s="9" t="str">
        <f>VLOOKUP(D2,辅助信息!A:B,2,FALSE)</f>
        <v>盘螺</v>
      </c>
      <c r="D2" s="9" t="s">
        <v>41</v>
      </c>
    </row>
    <row r="3" spans="1:4">
      <c r="A3" s="12">
        <f ca="1" t="shared" si="0"/>
        <v>45968</v>
      </c>
      <c r="B3" s="9" t="s">
        <v>575</v>
      </c>
      <c r="C3" s="9" t="str">
        <f>VLOOKUP(D3,辅助信息!A:B,2,FALSE)</f>
        <v>螺纹钢</v>
      </c>
      <c r="D3" s="9" t="s">
        <v>27</v>
      </c>
    </row>
    <row r="4" spans="1:4">
      <c r="A4" s="12">
        <f ca="1" t="shared" si="0"/>
        <v>45968</v>
      </c>
      <c r="B4" s="9" t="s">
        <v>575</v>
      </c>
      <c r="C4" s="9" t="str">
        <f>VLOOKUP(D4,辅助信息!A:B,2,FALSE)</f>
        <v>螺纹钢</v>
      </c>
      <c r="D4" s="9" t="s">
        <v>19</v>
      </c>
    </row>
    <row r="5" spans="1:4">
      <c r="A5" s="12">
        <f ca="1" t="shared" si="0"/>
        <v>45968</v>
      </c>
      <c r="B5" s="9" t="s">
        <v>575</v>
      </c>
      <c r="C5" s="9" t="str">
        <f>VLOOKUP(D5,辅助信息!A:B,2,FALSE)</f>
        <v>螺纹钢</v>
      </c>
      <c r="D5" s="9" t="s">
        <v>28</v>
      </c>
    </row>
    <row r="6" spans="1:4">
      <c r="A6" s="12">
        <f ca="1" t="shared" si="0"/>
        <v>45968</v>
      </c>
      <c r="B6" s="9" t="s">
        <v>575</v>
      </c>
      <c r="C6" s="9" t="str">
        <f>VLOOKUP(D6,辅助信息!A:B,2,FALSE)</f>
        <v>螺纹钢</v>
      </c>
      <c r="D6" s="9" t="s">
        <v>52</v>
      </c>
    </row>
    <row r="7" spans="1:4">
      <c r="A7" s="12">
        <f ca="1" t="shared" si="0"/>
        <v>45968</v>
      </c>
      <c r="B7" s="9" t="s">
        <v>575</v>
      </c>
      <c r="C7" s="9" t="str">
        <f>VLOOKUP(D7,辅助信息!A:B,2,FALSE)</f>
        <v>螺纹钢</v>
      </c>
      <c r="D7" s="9" t="s">
        <v>76</v>
      </c>
    </row>
    <row r="8" spans="1:4">
      <c r="A8" s="12">
        <f ca="1" t="shared" si="0"/>
        <v>45968</v>
      </c>
      <c r="B8" s="9" t="s">
        <v>575</v>
      </c>
      <c r="C8" s="9" t="str">
        <f>VLOOKUP(D8,辅助信息!A:B,2,FALSE)</f>
        <v>螺纹钢</v>
      </c>
      <c r="D8" s="9" t="s">
        <v>86</v>
      </c>
    </row>
    <row r="9" spans="1:4">
      <c r="A9" s="12">
        <f ca="1" t="shared" si="0"/>
        <v>45968</v>
      </c>
      <c r="B9" s="9" t="s">
        <v>575</v>
      </c>
      <c r="C9" s="9" t="str">
        <f>VLOOKUP(D9,辅助信息!A:B,2,FALSE)</f>
        <v>螺纹钢</v>
      </c>
      <c r="D9" s="9" t="s">
        <v>82</v>
      </c>
    </row>
    <row r="10" spans="1:4">
      <c r="A10" s="12">
        <f ca="1" t="shared" si="0"/>
        <v>45968</v>
      </c>
      <c r="B10" s="9" t="s">
        <v>575</v>
      </c>
      <c r="C10" s="9" t="str">
        <f>VLOOKUP(D10,辅助信息!A:B,2,FALSE)</f>
        <v>螺纹钢</v>
      </c>
      <c r="D10" s="9" t="s">
        <v>45</v>
      </c>
    </row>
    <row r="11" spans="1:4">
      <c r="A11" s="12">
        <f ca="1" t="shared" si="0"/>
        <v>45968</v>
      </c>
      <c r="B11" s="9" t="s">
        <v>575</v>
      </c>
      <c r="C11" s="9" t="str">
        <f>VLOOKUP(D11,辅助信息!A:B,2,FALSE)</f>
        <v>螺纹钢</v>
      </c>
      <c r="D11" s="9" t="s">
        <v>21</v>
      </c>
    </row>
    <row r="12" ht="18.95" customHeight="1" spans="1:1">
      <c r="A12" s="12">
        <f ca="1" t="shared" si="0"/>
        <v>45968</v>
      </c>
    </row>
    <row r="13" spans="1:4">
      <c r="A13" s="12">
        <f ca="1" t="shared" ref="A13:A26" si="1">TODAY()</f>
        <v>45968</v>
      </c>
      <c r="B13" s="13" t="s">
        <v>576</v>
      </c>
      <c r="C13" s="9" t="str">
        <f>VLOOKUP(D13,辅助信息!A:B,2,FALSE)</f>
        <v>螺纹钢</v>
      </c>
      <c r="D13" s="9" t="s">
        <v>133</v>
      </c>
    </row>
    <row r="14" spans="1:4">
      <c r="A14" s="12">
        <f ca="1" t="shared" si="1"/>
        <v>45968</v>
      </c>
      <c r="B14" s="13" t="s">
        <v>576</v>
      </c>
      <c r="C14" s="9" t="str">
        <f>VLOOKUP(D14,辅助信息!A:B,2,FALSE)</f>
        <v>螺纹钢</v>
      </c>
      <c r="D14" s="9" t="s">
        <v>91</v>
      </c>
    </row>
    <row r="15" spans="1:4">
      <c r="A15" s="12">
        <f ca="1" t="shared" si="1"/>
        <v>45968</v>
      </c>
      <c r="B15" s="13" t="s">
        <v>576</v>
      </c>
      <c r="C15" s="9" t="str">
        <f>VLOOKUP(D15,辅助信息!A:B,2,FALSE)</f>
        <v>螺纹钢</v>
      </c>
      <c r="D15" s="9" t="s">
        <v>77</v>
      </c>
    </row>
    <row r="16" spans="1:4">
      <c r="A16" s="12">
        <f ca="1" t="shared" si="1"/>
        <v>45968</v>
      </c>
      <c r="B16" s="13" t="s">
        <v>576</v>
      </c>
      <c r="C16" s="9" t="str">
        <f>VLOOKUP(D16,辅助信息!A:B,2,FALSE)</f>
        <v>螺纹钢</v>
      </c>
      <c r="D16" s="9" t="s">
        <v>86</v>
      </c>
    </row>
    <row r="17" spans="1:4">
      <c r="A17" s="12">
        <f ca="1" t="shared" si="1"/>
        <v>45968</v>
      </c>
      <c r="B17" s="13" t="s">
        <v>576</v>
      </c>
      <c r="C17" s="9" t="str">
        <f>VLOOKUP(D17,辅助信息!A:B,2,FALSE)</f>
        <v>螺纹钢</v>
      </c>
      <c r="D17" s="9" t="s">
        <v>66</v>
      </c>
    </row>
    <row r="18" spans="1:4">
      <c r="A18" s="12">
        <f ca="1" t="shared" si="1"/>
        <v>45968</v>
      </c>
      <c r="B18" s="13" t="s">
        <v>576</v>
      </c>
      <c r="C18" s="9" t="str">
        <f>VLOOKUP(D18,辅助信息!A:B,2,FALSE)</f>
        <v>螺纹钢</v>
      </c>
      <c r="D18" s="9" t="s">
        <v>82</v>
      </c>
    </row>
    <row r="19" spans="1:4">
      <c r="A19" s="12">
        <f ca="1" t="shared" si="1"/>
        <v>45968</v>
      </c>
      <c r="B19" s="13" t="s">
        <v>576</v>
      </c>
      <c r="C19" s="9" t="str">
        <f>VLOOKUP(D19,辅助信息!A:B,2,FALSE)</f>
        <v>螺纹钢</v>
      </c>
      <c r="D19" s="9" t="s">
        <v>45</v>
      </c>
    </row>
    <row r="20" spans="1:4">
      <c r="A20" s="12">
        <f ca="1" t="shared" si="1"/>
        <v>45968</v>
      </c>
      <c r="B20" s="13" t="s">
        <v>576</v>
      </c>
      <c r="C20" s="9" t="str">
        <f>VLOOKUP(D20,辅助信息!A:B,2,FALSE)</f>
        <v>螺纹钢</v>
      </c>
      <c r="D20" s="9" t="s">
        <v>21</v>
      </c>
    </row>
    <row r="21" spans="1:4">
      <c r="A21" s="12">
        <f ca="1" t="shared" si="1"/>
        <v>45968</v>
      </c>
      <c r="B21" s="13" t="s">
        <v>576</v>
      </c>
      <c r="C21" s="9" t="str">
        <f>VLOOKUP(D21,辅助信息!A:B,2,FALSE)</f>
        <v>螺纹钢</v>
      </c>
      <c r="D21" s="9" t="s">
        <v>58</v>
      </c>
    </row>
    <row r="22" spans="1:4">
      <c r="A22" s="12">
        <f ca="1" t="shared" si="1"/>
        <v>45968</v>
      </c>
      <c r="B22" s="13" t="s">
        <v>576</v>
      </c>
      <c r="C22" s="9" t="str">
        <f>VLOOKUP(D22,辅助信息!A:B,2,FALSE)</f>
        <v>螺纹钢</v>
      </c>
      <c r="D22" s="9" t="s">
        <v>46</v>
      </c>
    </row>
    <row r="23" spans="1:4">
      <c r="A23" s="12">
        <f ca="1" t="shared" si="1"/>
        <v>45968</v>
      </c>
      <c r="B23" s="13" t="s">
        <v>576</v>
      </c>
      <c r="C23" s="9" t="str">
        <f>VLOOKUP(D23,辅助信息!A:B,2,FALSE)</f>
        <v>螺纹钢</v>
      </c>
      <c r="D23" s="9" t="s">
        <v>22</v>
      </c>
    </row>
    <row r="24" spans="1:4">
      <c r="A24" s="12">
        <f ca="1" t="shared" si="1"/>
        <v>45968</v>
      </c>
      <c r="B24" s="13" t="s">
        <v>576</v>
      </c>
      <c r="C24" s="9" t="str">
        <f>VLOOKUP(D24,辅助信息!A:B,2,FALSE)</f>
        <v>螺纹钢</v>
      </c>
      <c r="D24" s="9" t="s">
        <v>181</v>
      </c>
    </row>
    <row r="25" spans="1:4">
      <c r="A25" s="12">
        <f ca="1" t="shared" si="1"/>
        <v>45968</v>
      </c>
      <c r="B25" s="13" t="s">
        <v>576</v>
      </c>
      <c r="C25" s="9" t="str">
        <f>VLOOKUP(D25,辅助信息!A:B,2,FALSE)</f>
        <v>螺纹钢</v>
      </c>
      <c r="D25" s="9" t="s">
        <v>182</v>
      </c>
    </row>
    <row r="26" spans="1:4">
      <c r="A26" s="12">
        <f ca="1" t="shared" si="1"/>
        <v>45968</v>
      </c>
      <c r="B26" s="9" t="s">
        <v>577</v>
      </c>
      <c r="C26" s="9" t="str">
        <f>VLOOKUP(D26,辅助信息!A:B,2,FALSE)</f>
        <v>盘螺</v>
      </c>
      <c r="D26" s="9" t="s">
        <v>49</v>
      </c>
    </row>
    <row r="27" spans="1:4">
      <c r="A27" s="12">
        <f ca="1" t="shared" ref="A27:A36" si="2">TODAY()</f>
        <v>45968</v>
      </c>
      <c r="B27" s="9" t="s">
        <v>577</v>
      </c>
      <c r="C27" s="9" t="str">
        <f>VLOOKUP(D27,辅助信息!A:B,2,FALSE)</f>
        <v>盘螺</v>
      </c>
      <c r="D27" s="9" t="s">
        <v>40</v>
      </c>
    </row>
    <row r="28" spans="1:4">
      <c r="A28" s="12">
        <f ca="1" t="shared" si="2"/>
        <v>45968</v>
      </c>
      <c r="B28" s="9" t="s">
        <v>577</v>
      </c>
      <c r="C28" s="9" t="str">
        <f>VLOOKUP(D28,辅助信息!A:B,2,FALSE)</f>
        <v>盘螺</v>
      </c>
      <c r="D28" s="9" t="s">
        <v>41</v>
      </c>
    </row>
    <row r="29" spans="1:4">
      <c r="A29" s="12">
        <f ca="1" t="shared" si="2"/>
        <v>45968</v>
      </c>
      <c r="B29" s="9" t="s">
        <v>577</v>
      </c>
      <c r="C29" s="9" t="str">
        <f>VLOOKUP(D29,辅助信息!A:B,2,FALSE)</f>
        <v>盘螺</v>
      </c>
      <c r="D29" s="9" t="s">
        <v>26</v>
      </c>
    </row>
    <row r="30" spans="1:4">
      <c r="A30" s="12">
        <f ca="1" t="shared" si="2"/>
        <v>45968</v>
      </c>
      <c r="B30" s="9" t="s">
        <v>577</v>
      </c>
      <c r="C30" s="9" t="e">
        <f>VLOOKUP(D30,辅助信息!A:B,2,FALSE)</f>
        <v>#N/A</v>
      </c>
      <c r="D30" s="9" t="s">
        <v>578</v>
      </c>
    </row>
    <row r="31" spans="1:4">
      <c r="A31" s="12">
        <f ca="1" t="shared" si="2"/>
        <v>45968</v>
      </c>
      <c r="B31" s="9" t="s">
        <v>577</v>
      </c>
      <c r="C31" s="9" t="str">
        <f>VLOOKUP(D31,辅助信息!A:B,2,FALSE)</f>
        <v>螺纹钢</v>
      </c>
      <c r="D31" s="9" t="s">
        <v>27</v>
      </c>
    </row>
    <row r="32" spans="1:4">
      <c r="A32" s="12">
        <f ca="1" t="shared" si="2"/>
        <v>45968</v>
      </c>
      <c r="B32" s="9" t="s">
        <v>577</v>
      </c>
      <c r="C32" s="9" t="str">
        <f>VLOOKUP(D32,辅助信息!A:B,2,FALSE)</f>
        <v>螺纹钢</v>
      </c>
      <c r="D32" s="9" t="s">
        <v>19</v>
      </c>
    </row>
    <row r="33" spans="1:4">
      <c r="A33" s="12">
        <f ca="1" t="shared" si="2"/>
        <v>45968</v>
      </c>
      <c r="B33" s="9" t="s">
        <v>577</v>
      </c>
      <c r="C33" s="9" t="str">
        <f>VLOOKUP(D33,辅助信息!A:B,2,FALSE)</f>
        <v>螺纹钢</v>
      </c>
      <c r="D33" s="9" t="s">
        <v>32</v>
      </c>
    </row>
    <row r="34" spans="1:4">
      <c r="A34" s="12">
        <f ca="1" t="shared" si="2"/>
        <v>45968</v>
      </c>
      <c r="B34" s="9" t="s">
        <v>577</v>
      </c>
      <c r="C34" s="9" t="str">
        <f>VLOOKUP(D34,辅助信息!A:B,2,FALSE)</f>
        <v>螺纹钢</v>
      </c>
      <c r="D34" s="9" t="s">
        <v>33</v>
      </c>
    </row>
    <row r="35" spans="1:4">
      <c r="A35" s="12">
        <f ca="1" t="shared" si="2"/>
        <v>45968</v>
      </c>
      <c r="B35" s="9" t="s">
        <v>577</v>
      </c>
      <c r="C35" s="9" t="str">
        <f>VLOOKUP(D35,辅助信息!A:B,2,FALSE)</f>
        <v>螺纹钢</v>
      </c>
      <c r="D35" s="9" t="s">
        <v>28</v>
      </c>
    </row>
    <row r="36" spans="1:4">
      <c r="A36" s="12">
        <f ca="1" t="shared" si="2"/>
        <v>45968</v>
      </c>
      <c r="B36" s="9" t="s">
        <v>577</v>
      </c>
      <c r="C36" s="9" t="str">
        <f>VLOOKUP(D36,辅助信息!A:B,2,FALSE)</f>
        <v>螺纹钢</v>
      </c>
      <c r="D36" s="9" t="s">
        <v>18</v>
      </c>
    </row>
    <row r="37" spans="1:4">
      <c r="A37" s="12">
        <f ca="1" t="shared" ref="A37:A46" si="3">TODAY()</f>
        <v>45968</v>
      </c>
      <c r="B37" s="9" t="s">
        <v>577</v>
      </c>
      <c r="C37" s="9" t="str">
        <f>VLOOKUP(D37,辅助信息!A:B,2,FALSE)</f>
        <v>螺纹钢</v>
      </c>
      <c r="D37" s="9" t="s">
        <v>65</v>
      </c>
    </row>
    <row r="38" spans="1:4">
      <c r="A38" s="12">
        <f ca="1" t="shared" si="3"/>
        <v>45968</v>
      </c>
      <c r="B38" s="9" t="s">
        <v>577</v>
      </c>
      <c r="C38" s="9" t="str">
        <f>VLOOKUP(D38,辅助信息!A:B,2,FALSE)</f>
        <v>螺纹钢</v>
      </c>
      <c r="D38" s="9" t="s">
        <v>52</v>
      </c>
    </row>
    <row r="39" spans="1:4">
      <c r="A39" s="12">
        <f ca="1" t="shared" si="3"/>
        <v>45968</v>
      </c>
      <c r="B39" s="9" t="s">
        <v>577</v>
      </c>
      <c r="C39" s="9" t="str">
        <f>VLOOKUP(D39,辅助信息!A:B,2,FALSE)</f>
        <v>螺纹钢</v>
      </c>
      <c r="D39" s="9" t="s">
        <v>111</v>
      </c>
    </row>
    <row r="40" spans="1:4">
      <c r="A40" s="12">
        <f ca="1" t="shared" si="3"/>
        <v>45968</v>
      </c>
      <c r="B40" s="9" t="s">
        <v>577</v>
      </c>
      <c r="C40" s="9" t="str">
        <f>VLOOKUP(D40,辅助信息!A:B,2,FALSE)</f>
        <v>螺纹钢</v>
      </c>
      <c r="D40" s="9" t="s">
        <v>76</v>
      </c>
    </row>
    <row r="41" spans="1:4">
      <c r="A41" s="12">
        <f ca="1" t="shared" si="3"/>
        <v>45968</v>
      </c>
      <c r="B41" s="9" t="s">
        <v>577</v>
      </c>
      <c r="C41" s="9" t="str">
        <f>VLOOKUP(D41,辅助信息!A:B,2,FALSE)</f>
        <v>螺纹钢</v>
      </c>
      <c r="D41" s="9" t="s">
        <v>90</v>
      </c>
    </row>
    <row r="42" spans="1:4">
      <c r="A42" s="12">
        <f ca="1" t="shared" si="3"/>
        <v>45968</v>
      </c>
      <c r="B42" s="9" t="s">
        <v>577</v>
      </c>
      <c r="C42" s="9" t="str">
        <f>VLOOKUP(D42,辅助信息!A:B,2,FALSE)</f>
        <v>螺纹钢</v>
      </c>
      <c r="D42" s="9" t="s">
        <v>130</v>
      </c>
    </row>
    <row r="43" spans="1:4">
      <c r="A43" s="12">
        <f ca="1" t="shared" si="3"/>
        <v>45968</v>
      </c>
      <c r="B43" s="9" t="s">
        <v>577</v>
      </c>
      <c r="C43" s="9" t="str">
        <f>VLOOKUP(D43,辅助信息!A:B,2,FALSE)</f>
        <v>螺纹钢</v>
      </c>
      <c r="D43" s="9" t="s">
        <v>133</v>
      </c>
    </row>
    <row r="44" spans="1:4">
      <c r="A44" s="12">
        <f ca="1" t="shared" si="3"/>
        <v>45968</v>
      </c>
      <c r="B44" s="9" t="s">
        <v>577</v>
      </c>
      <c r="C44" s="9" t="str">
        <f>VLOOKUP(D44,辅助信息!A:B,2,FALSE)</f>
        <v>螺纹钢</v>
      </c>
      <c r="D44" s="9" t="s">
        <v>91</v>
      </c>
    </row>
    <row r="45" spans="1:4">
      <c r="A45" s="12">
        <f ca="1" t="shared" si="3"/>
        <v>45968</v>
      </c>
      <c r="B45" s="9" t="s">
        <v>577</v>
      </c>
      <c r="C45" s="9" t="str">
        <f>VLOOKUP(D45,辅助信息!A:B,2,FALSE)</f>
        <v>螺纹钢</v>
      </c>
      <c r="D45" s="9" t="s">
        <v>77</v>
      </c>
    </row>
    <row r="46" spans="1:4">
      <c r="A46" s="12">
        <f ca="1" t="shared" si="3"/>
        <v>45968</v>
      </c>
      <c r="B46" s="9" t="s">
        <v>577</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579</v>
      </c>
      <c r="G1" s="2" t="s">
        <v>7</v>
      </c>
      <c r="H1" s="2" t="str">
        <f>'[1]2025年已发货'!H:H</f>
        <v>联系人</v>
      </c>
      <c r="I1" s="2" t="str">
        <f>'[1]2025年已发货'!I:I</f>
        <v>联系方式</v>
      </c>
      <c r="J1" s="6" t="s">
        <v>16</v>
      </c>
      <c r="K1" s="6" t="s">
        <v>580</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t="str">
        <f>_xlfn._xlws.FILTER(辅助信息!D:D,辅助信息!G:G=G4443)</f>
        <v>宜宾兴港三江新区长江工业园建设项目</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29</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32.5</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德胜恒嘉</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德胜恒嘉</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f>'[1]2025年已发货'!A:A</f>
        <v>0</v>
      </c>
      <c r="B9443" s="2">
        <f>'[1]2025年已发货'!B:B</f>
        <v>0</v>
      </c>
      <c r="C9443" s="2">
        <f>'[1]2025年已发货'!C:C</f>
        <v>0</v>
      </c>
      <c r="D9443" s="2">
        <f>'[1]2025年已发货'!D:D</f>
        <v>0</v>
      </c>
      <c r="E9443" s="2">
        <f>'[1]2025年已发货'!E:E</f>
        <v>0</v>
      </c>
      <c r="F9443" s="4">
        <f>'[1]2025年已发货'!F:F</f>
        <v>0</v>
      </c>
      <c r="G9443" s="2">
        <f>'[1]2025年已发货'!G:G</f>
        <v>0</v>
      </c>
      <c r="H9443" s="2">
        <f>'[1]2025年已发货'!H:H</f>
        <v>0</v>
      </c>
      <c r="I9443" s="2">
        <f>'[1]2025年已发货'!I:I</f>
        <v>0</v>
      </c>
      <c r="J9443" s="2" vm="1" t="e">
        <f>_xlfn._xlws.FILTER(辅助信息!D:D,辅助信息!G:G=G9443)</f>
        <v>#VALUE!</v>
      </c>
    </row>
    <row r="9444" spans="1:10">
      <c r="A9444" s="2">
        <f>'[1]2025年已发货'!A:A</f>
        <v>0</v>
      </c>
      <c r="B9444" s="2">
        <f>'[1]2025年已发货'!B:B</f>
        <v>0</v>
      </c>
      <c r="C9444" s="2">
        <f>'[1]2025年已发货'!C:C</f>
        <v>0</v>
      </c>
      <c r="D9444" s="2">
        <f>'[1]2025年已发货'!D:D</f>
        <v>0</v>
      </c>
      <c r="E9444" s="2">
        <f>'[1]2025年已发货'!E:E</f>
        <v>0</v>
      </c>
      <c r="F9444" s="4">
        <f>'[1]2025年已发货'!F:F</f>
        <v>0</v>
      </c>
      <c r="G9444" s="2">
        <f>'[1]2025年已发货'!G:G</f>
        <v>0</v>
      </c>
      <c r="H9444" s="2">
        <f>'[1]2025年已发货'!H:H</f>
        <v>0</v>
      </c>
      <c r="I9444" s="2">
        <f>'[1]2025年已发货'!I:I</f>
        <v>0</v>
      </c>
      <c r="J9444" s="2" vm="1" t="e">
        <f>_xlfn._xlws.FILTER(辅助信息!D:D,辅助信息!G:G=G9444)</f>
        <v>#VALUE!</v>
      </c>
    </row>
    <row r="9445" spans="1:10">
      <c r="A9445" s="2">
        <f>'[1]2025年已发货'!A:A</f>
        <v>0</v>
      </c>
      <c r="B9445" s="2">
        <f>'[1]2025年已发货'!B:B</f>
        <v>0</v>
      </c>
      <c r="C9445" s="2">
        <f>'[1]2025年已发货'!C:C</f>
        <v>0</v>
      </c>
      <c r="D9445" s="2">
        <f>'[1]2025年已发货'!D:D</f>
        <v>0</v>
      </c>
      <c r="E9445" s="2">
        <f>'[1]2025年已发货'!E:E</f>
        <v>0</v>
      </c>
      <c r="F9445" s="4">
        <f>'[1]2025年已发货'!F:F</f>
        <v>0</v>
      </c>
      <c r="G9445" s="2">
        <f>'[1]2025年已发货'!G:G</f>
        <v>0</v>
      </c>
      <c r="H9445" s="2">
        <f>'[1]2025年已发货'!H:H</f>
        <v>0</v>
      </c>
      <c r="I9445" s="2">
        <f>'[1]2025年已发货'!I:I</f>
        <v>0</v>
      </c>
      <c r="J9445" s="2" vm="1" t="e">
        <f>_xlfn._xlws.FILTER(辅助信息!D:D,辅助信息!G:G=G9445)</f>
        <v>#VALUE!</v>
      </c>
    </row>
    <row r="9446" spans="1:10">
      <c r="A9446" s="2">
        <f>'[1]2025年已发货'!A:A</f>
        <v>0</v>
      </c>
      <c r="B9446" s="2">
        <f>'[1]2025年已发货'!B:B</f>
        <v>0</v>
      </c>
      <c r="C9446" s="2">
        <f>'[1]2025年已发货'!C:C</f>
        <v>0</v>
      </c>
      <c r="D9446" s="2">
        <f>'[1]2025年已发货'!D:D</f>
        <v>0</v>
      </c>
      <c r="E9446" s="2">
        <f>'[1]2025年已发货'!E:E</f>
        <v>0</v>
      </c>
      <c r="F9446" s="4">
        <f>'[1]2025年已发货'!F:F</f>
        <v>0</v>
      </c>
      <c r="G9446" s="2">
        <f>'[1]2025年已发货'!G:G</f>
        <v>0</v>
      </c>
      <c r="H9446" s="2">
        <f>'[1]2025年已发货'!H:H</f>
        <v>0</v>
      </c>
      <c r="I9446" s="2">
        <f>'[1]2025年已发货'!I:I</f>
        <v>0</v>
      </c>
      <c r="J9446" s="2" vm="1" t="e">
        <f>_xlfn._xlws.FILTER(辅助信息!D:D,辅助信息!G:G=G9446)</f>
        <v>#VALUE!</v>
      </c>
    </row>
    <row r="9447" spans="1:10">
      <c r="A9447" s="2">
        <f>'[1]2025年已发货'!A:A</f>
        <v>0</v>
      </c>
      <c r="B9447" s="2">
        <f>'[1]2025年已发货'!B:B</f>
        <v>0</v>
      </c>
      <c r="C9447" s="2">
        <f>'[1]2025年已发货'!C:C</f>
        <v>0</v>
      </c>
      <c r="D9447" s="2">
        <f>'[1]2025年已发货'!D:D</f>
        <v>0</v>
      </c>
      <c r="E9447" s="2">
        <f>'[1]2025年已发货'!E:E</f>
        <v>0</v>
      </c>
      <c r="F9447" s="4">
        <f>'[1]2025年已发货'!F:F</f>
        <v>0</v>
      </c>
      <c r="G9447" s="2">
        <f>'[1]2025年已发货'!G:G</f>
        <v>0</v>
      </c>
      <c r="H9447" s="2">
        <f>'[1]2025年已发货'!H:H</f>
        <v>0</v>
      </c>
      <c r="I9447" s="2">
        <f>'[1]2025年已发货'!I:I</f>
        <v>0</v>
      </c>
      <c r="J9447" s="2" vm="1" t="e">
        <f>_xlfn._xlws.FILTER(辅助信息!D:D,辅助信息!G:G=G9447)</f>
        <v>#VALUE!</v>
      </c>
    </row>
    <row r="9448" spans="1:10">
      <c r="A9448" s="2">
        <f>'[1]2025年已发货'!A:A</f>
        <v>0</v>
      </c>
      <c r="B9448" s="2">
        <f>'[1]2025年已发货'!B:B</f>
        <v>0</v>
      </c>
      <c r="C9448" s="2">
        <f>'[1]2025年已发货'!C:C</f>
        <v>0</v>
      </c>
      <c r="D9448" s="2">
        <f>'[1]2025年已发货'!D:D</f>
        <v>0</v>
      </c>
      <c r="E9448" s="2">
        <f>'[1]2025年已发货'!E:E</f>
        <v>0</v>
      </c>
      <c r="F9448" s="4">
        <f>'[1]2025年已发货'!F:F</f>
        <v>0</v>
      </c>
      <c r="G9448" s="2">
        <f>'[1]2025年已发货'!G:G</f>
        <v>0</v>
      </c>
      <c r="H9448" s="2">
        <f>'[1]2025年已发货'!H:H</f>
        <v>0</v>
      </c>
      <c r="I9448" s="2">
        <f>'[1]2025年已发货'!I:I</f>
        <v>0</v>
      </c>
      <c r="J9448" s="2" vm="1" t="e">
        <f>_xlfn._xlws.FILTER(辅助信息!D:D,辅助信息!G:G=G9448)</f>
        <v>#VALUE!</v>
      </c>
    </row>
    <row r="9449" spans="1:10">
      <c r="A9449" s="2">
        <f>'[1]2025年已发货'!A:A</f>
        <v>0</v>
      </c>
      <c r="B9449" s="2">
        <f>'[1]2025年已发货'!B:B</f>
        <v>0</v>
      </c>
      <c r="C9449" s="2">
        <f>'[1]2025年已发货'!C:C</f>
        <v>0</v>
      </c>
      <c r="D9449" s="2">
        <f>'[1]2025年已发货'!D:D</f>
        <v>0</v>
      </c>
      <c r="E9449" s="2">
        <f>'[1]2025年已发货'!E:E</f>
        <v>0</v>
      </c>
      <c r="F9449" s="4">
        <f>'[1]2025年已发货'!F:F</f>
        <v>0</v>
      </c>
      <c r="G9449" s="2">
        <f>'[1]2025年已发货'!G:G</f>
        <v>0</v>
      </c>
      <c r="H9449" s="2">
        <f>'[1]2025年已发货'!H:H</f>
        <v>0</v>
      </c>
      <c r="I9449" s="2">
        <f>'[1]2025年已发货'!I:I</f>
        <v>0</v>
      </c>
      <c r="J9449" s="2" vm="1" t="e">
        <f>_xlfn._xlws.FILTER(辅助信息!D:D,辅助信息!G:G=G9449)</f>
        <v>#VALUE!</v>
      </c>
    </row>
    <row r="9450" spans="1:10">
      <c r="A9450" s="2">
        <f>'[1]2025年已发货'!A:A</f>
        <v>0</v>
      </c>
      <c r="B9450" s="2">
        <f>'[1]2025年已发货'!B:B</f>
        <v>0</v>
      </c>
      <c r="C9450" s="2">
        <f>'[1]2025年已发货'!C:C</f>
        <v>0</v>
      </c>
      <c r="D9450" s="2">
        <f>'[1]2025年已发货'!D:D</f>
        <v>0</v>
      </c>
      <c r="E9450" s="2">
        <f>'[1]2025年已发货'!E:E</f>
        <v>0</v>
      </c>
      <c r="F9450" s="4">
        <f>'[1]2025年已发货'!F:F</f>
        <v>0</v>
      </c>
      <c r="G9450" s="2">
        <f>'[1]2025年已发货'!G:G</f>
        <v>0</v>
      </c>
      <c r="H9450" s="2">
        <f>'[1]2025年已发货'!H:H</f>
        <v>0</v>
      </c>
      <c r="I9450" s="2">
        <f>'[1]2025年已发货'!I:I</f>
        <v>0</v>
      </c>
      <c r="J9450" s="2" vm="1" t="e">
        <f>_xlfn._xlws.FILTER(辅助信息!D:D,辅助信息!G:G=G9450)</f>
        <v>#VALUE!</v>
      </c>
    </row>
    <row r="9451" spans="1:10">
      <c r="A9451" s="2">
        <f>'[1]2025年已发货'!A:A</f>
        <v>0</v>
      </c>
      <c r="B9451" s="2">
        <f>'[1]2025年已发货'!B:B</f>
        <v>0</v>
      </c>
      <c r="C9451" s="2">
        <f>'[1]2025年已发货'!C:C</f>
        <v>0</v>
      </c>
      <c r="D9451" s="2">
        <f>'[1]2025年已发货'!D:D</f>
        <v>0</v>
      </c>
      <c r="E9451" s="2">
        <f>'[1]2025年已发货'!E:E</f>
        <v>0</v>
      </c>
      <c r="F9451" s="4">
        <f>'[1]2025年已发货'!F:F</f>
        <v>0</v>
      </c>
      <c r="G9451" s="2">
        <f>'[1]2025年已发货'!G:G</f>
        <v>0</v>
      </c>
      <c r="H9451" s="2">
        <f>'[1]2025年已发货'!H:H</f>
        <v>0</v>
      </c>
      <c r="I9451" s="2">
        <f>'[1]2025年已发货'!I:I</f>
        <v>0</v>
      </c>
      <c r="J9451" s="2" vm="1" t="e">
        <f>_xlfn._xlws.FILTER(辅助信息!D:D,辅助信息!G:G=G9451)</f>
        <v>#VALUE!</v>
      </c>
    </row>
    <row r="9452" spans="1:10">
      <c r="A9452" s="2">
        <f>'[1]2025年已发货'!A:A</f>
        <v>0</v>
      </c>
      <c r="B9452" s="2">
        <f>'[1]2025年已发货'!B:B</f>
        <v>0</v>
      </c>
      <c r="C9452" s="2">
        <f>'[1]2025年已发货'!C:C</f>
        <v>0</v>
      </c>
      <c r="D9452" s="2">
        <f>'[1]2025年已发货'!D:D</f>
        <v>0</v>
      </c>
      <c r="E9452" s="2">
        <f>'[1]2025年已发货'!E:E</f>
        <v>0</v>
      </c>
      <c r="F9452" s="4">
        <f>'[1]2025年已发货'!F:F</f>
        <v>0</v>
      </c>
      <c r="G9452" s="2">
        <f>'[1]2025年已发货'!G:G</f>
        <v>0</v>
      </c>
      <c r="H9452" s="2">
        <f>'[1]2025年已发货'!H:H</f>
        <v>0</v>
      </c>
      <c r="I9452" s="2">
        <f>'[1]2025年已发货'!I:I</f>
        <v>0</v>
      </c>
      <c r="J9452" s="2" vm="1" t="e">
        <f>_xlfn._xlws.FILTER(辅助信息!D:D,辅助信息!G:G=G9452)</f>
        <v>#VALUE!</v>
      </c>
    </row>
    <row r="9453" spans="1:10">
      <c r="A9453" s="2">
        <f>'[1]2025年已发货'!A:A</f>
        <v>0</v>
      </c>
      <c r="B9453" s="2">
        <f>'[1]2025年已发货'!B:B</f>
        <v>0</v>
      </c>
      <c r="C9453" s="2">
        <f>'[1]2025年已发货'!C:C</f>
        <v>0</v>
      </c>
      <c r="D9453" s="2">
        <f>'[1]2025年已发货'!D:D</f>
        <v>0</v>
      </c>
      <c r="E9453" s="2">
        <f>'[1]2025年已发货'!E:E</f>
        <v>0</v>
      </c>
      <c r="F9453" s="4">
        <f>'[1]2025年已发货'!F:F</f>
        <v>0</v>
      </c>
      <c r="G9453" s="2">
        <f>'[1]2025年已发货'!G:G</f>
        <v>0</v>
      </c>
      <c r="H9453" s="2">
        <f>'[1]2025年已发货'!H:H</f>
        <v>0</v>
      </c>
      <c r="I9453" s="2">
        <f>'[1]2025年已发货'!I:I</f>
        <v>0</v>
      </c>
      <c r="J9453" s="2" vm="1" t="e">
        <f>_xlfn._xlws.FILTER(辅助信息!D:D,辅助信息!G:G=G9453)</f>
        <v>#VALUE!</v>
      </c>
    </row>
    <row r="9454" spans="1:10">
      <c r="A9454" s="2">
        <f>'[1]2025年已发货'!A:A</f>
        <v>0</v>
      </c>
      <c r="B9454" s="2">
        <f>'[1]2025年已发货'!B:B</f>
        <v>0</v>
      </c>
      <c r="C9454" s="2">
        <f>'[1]2025年已发货'!C:C</f>
        <v>0</v>
      </c>
      <c r="D9454" s="2">
        <f>'[1]2025年已发货'!D:D</f>
        <v>0</v>
      </c>
      <c r="E9454" s="2">
        <f>'[1]2025年已发货'!E:E</f>
        <v>0</v>
      </c>
      <c r="F9454" s="4">
        <f>'[1]2025年已发货'!F:F</f>
        <v>0</v>
      </c>
      <c r="G9454" s="2">
        <f>'[1]2025年已发货'!G:G</f>
        <v>0</v>
      </c>
      <c r="H9454" s="2">
        <f>'[1]2025年已发货'!H:H</f>
        <v>0</v>
      </c>
      <c r="I9454" s="2">
        <f>'[1]2025年已发货'!I:I</f>
        <v>0</v>
      </c>
      <c r="J9454" s="2" vm="1" t="e">
        <f>_xlfn._xlws.FILTER(辅助信息!D:D,辅助信息!G:G=G9454)</f>
        <v>#VALUE!</v>
      </c>
    </row>
    <row r="9455" spans="1:10">
      <c r="A9455" s="2">
        <f>'[1]2025年已发货'!A:A</f>
        <v>0</v>
      </c>
      <c r="B9455" s="2">
        <f>'[1]2025年已发货'!B:B</f>
        <v>0</v>
      </c>
      <c r="C9455" s="2">
        <f>'[1]2025年已发货'!C:C</f>
        <v>0</v>
      </c>
      <c r="D9455" s="2">
        <f>'[1]2025年已发货'!D:D</f>
        <v>0</v>
      </c>
      <c r="E9455" s="2">
        <f>'[1]2025年已发货'!E:E</f>
        <v>0</v>
      </c>
      <c r="F9455" s="4">
        <f>'[1]2025年已发货'!F:F</f>
        <v>0</v>
      </c>
      <c r="G9455" s="2">
        <f>'[1]2025年已发货'!G:G</f>
        <v>0</v>
      </c>
      <c r="H9455" s="2">
        <f>'[1]2025年已发货'!H:H</f>
        <v>0</v>
      </c>
      <c r="I9455" s="2">
        <f>'[1]2025年已发货'!I:I</f>
        <v>0</v>
      </c>
      <c r="J9455" s="2" vm="1" t="e">
        <f>_xlfn._xlws.FILTER(辅助信息!D:D,辅助信息!G:G=G9455)</f>
        <v>#VALUE!</v>
      </c>
    </row>
    <row r="9456" spans="1:10">
      <c r="A9456" s="2">
        <f>'[1]2025年已发货'!A:A</f>
        <v>0</v>
      </c>
      <c r="B9456" s="2">
        <f>'[1]2025年已发货'!B:B</f>
        <v>0</v>
      </c>
      <c r="C9456" s="2">
        <f>'[1]2025年已发货'!C:C</f>
        <v>0</v>
      </c>
      <c r="D9456" s="2">
        <f>'[1]2025年已发货'!D:D</f>
        <v>0</v>
      </c>
      <c r="E9456" s="2">
        <f>'[1]2025年已发货'!E:E</f>
        <v>0</v>
      </c>
      <c r="F9456" s="4">
        <f>'[1]2025年已发货'!F:F</f>
        <v>0</v>
      </c>
      <c r="G9456" s="2">
        <f>'[1]2025年已发货'!G:G</f>
        <v>0</v>
      </c>
      <c r="H9456" s="2">
        <f>'[1]2025年已发货'!H:H</f>
        <v>0</v>
      </c>
      <c r="I9456" s="2">
        <f>'[1]2025年已发货'!I:I</f>
        <v>0</v>
      </c>
      <c r="J9456" s="2" vm="1" t="e">
        <f>_xlfn._xlws.FILTER(辅助信息!D:D,辅助信息!G:G=G9456)</f>
        <v>#VALUE!</v>
      </c>
    </row>
    <row r="9457" spans="1:10">
      <c r="A9457" s="2">
        <f>'[1]2025年已发货'!A:A</f>
        <v>0</v>
      </c>
      <c r="B9457" s="2">
        <f>'[1]2025年已发货'!B:B</f>
        <v>0</v>
      </c>
      <c r="C9457" s="2">
        <f>'[1]2025年已发货'!C:C</f>
        <v>0</v>
      </c>
      <c r="D9457" s="2">
        <f>'[1]2025年已发货'!D:D</f>
        <v>0</v>
      </c>
      <c r="E9457" s="2">
        <f>'[1]2025年已发货'!E:E</f>
        <v>0</v>
      </c>
      <c r="F9457" s="4">
        <f>'[1]2025年已发货'!F:F</f>
        <v>0</v>
      </c>
      <c r="G9457" s="2">
        <f>'[1]2025年已发货'!G:G</f>
        <v>0</v>
      </c>
      <c r="H9457" s="2">
        <f>'[1]2025年已发货'!H:H</f>
        <v>0</v>
      </c>
      <c r="I9457" s="2">
        <f>'[1]2025年已发货'!I:I</f>
        <v>0</v>
      </c>
      <c r="J9457" s="2" vm="1" t="e">
        <f>_xlfn._xlws.FILTER(辅助信息!D:D,辅助信息!G:G=G9457)</f>
        <v>#VALUE!</v>
      </c>
    </row>
    <row r="9458" spans="1:10">
      <c r="A9458" s="2">
        <f>'[1]2025年已发货'!A:A</f>
        <v>0</v>
      </c>
      <c r="B9458" s="2">
        <f>'[1]2025年已发货'!B:B</f>
        <v>0</v>
      </c>
      <c r="C9458" s="2">
        <f>'[1]2025年已发货'!C:C</f>
        <v>0</v>
      </c>
      <c r="D9458" s="2">
        <f>'[1]2025年已发货'!D:D</f>
        <v>0</v>
      </c>
      <c r="E9458" s="2">
        <f>'[1]2025年已发货'!E:E</f>
        <v>0</v>
      </c>
      <c r="F9458" s="4">
        <f>'[1]2025年已发货'!F:F</f>
        <v>0</v>
      </c>
      <c r="G9458" s="2">
        <f>'[1]2025年已发货'!G:G</f>
        <v>0</v>
      </c>
      <c r="H9458" s="2">
        <f>'[1]2025年已发货'!H:H</f>
        <v>0</v>
      </c>
      <c r="I9458" s="2">
        <f>'[1]2025年已发货'!I:I</f>
        <v>0</v>
      </c>
      <c r="J9458" s="2" vm="1" t="e">
        <f>_xlfn._xlws.FILTER(辅助信息!D:D,辅助信息!G:G=G9458)</f>
        <v>#VALUE!</v>
      </c>
    </row>
    <row r="9459" spans="1:10">
      <c r="A9459" s="2">
        <f>'[1]2025年已发货'!A:A</f>
        <v>0</v>
      </c>
      <c r="B9459" s="2">
        <f>'[1]2025年已发货'!B:B</f>
        <v>0</v>
      </c>
      <c r="C9459" s="2">
        <f>'[1]2025年已发货'!C:C</f>
        <v>0</v>
      </c>
      <c r="D9459" s="2">
        <f>'[1]2025年已发货'!D:D</f>
        <v>0</v>
      </c>
      <c r="E9459" s="2">
        <f>'[1]2025年已发货'!E:E</f>
        <v>0</v>
      </c>
      <c r="F9459" s="4">
        <f>'[1]2025年已发货'!F:F</f>
        <v>0</v>
      </c>
      <c r="G9459" s="2">
        <f>'[1]2025年已发货'!G:G</f>
        <v>0</v>
      </c>
      <c r="H9459" s="2">
        <f>'[1]2025年已发货'!H:H</f>
        <v>0</v>
      </c>
      <c r="I9459" s="2">
        <f>'[1]2025年已发货'!I:I</f>
        <v>0</v>
      </c>
      <c r="J9459" s="2" vm="1" t="e">
        <f>_xlfn._xlws.FILTER(辅助信息!D:D,辅助信息!G:G=G9459)</f>
        <v>#VALUE!</v>
      </c>
    </row>
    <row r="9460" spans="1:10">
      <c r="A9460" s="2">
        <f>'[1]2025年已发货'!A:A</f>
        <v>0</v>
      </c>
      <c r="B9460" s="2">
        <f>'[1]2025年已发货'!B:B</f>
        <v>0</v>
      </c>
      <c r="C9460" s="2">
        <f>'[1]2025年已发货'!C:C</f>
        <v>0</v>
      </c>
      <c r="D9460" s="2">
        <f>'[1]2025年已发货'!D:D</f>
        <v>0</v>
      </c>
      <c r="E9460" s="2">
        <f>'[1]2025年已发货'!E:E</f>
        <v>0</v>
      </c>
      <c r="F9460" s="4">
        <f>'[1]2025年已发货'!F:F</f>
        <v>0</v>
      </c>
      <c r="G9460" s="2">
        <f>'[1]2025年已发货'!G:G</f>
        <v>0</v>
      </c>
      <c r="H9460" s="2">
        <f>'[1]2025年已发货'!H:H</f>
        <v>0</v>
      </c>
      <c r="I9460" s="2">
        <f>'[1]2025年已发货'!I:I</f>
        <v>0</v>
      </c>
      <c r="J9460" s="2" vm="1" t="e">
        <f>_xlfn._xlws.FILTER(辅助信息!D:D,辅助信息!G:G=G9460)</f>
        <v>#VALUE!</v>
      </c>
    </row>
    <row r="9461" spans="1:10">
      <c r="A9461" s="2">
        <f>'[1]2025年已发货'!A:A</f>
        <v>0</v>
      </c>
      <c r="B9461" s="2">
        <f>'[1]2025年已发货'!B:B</f>
        <v>0</v>
      </c>
      <c r="C9461" s="2">
        <f>'[1]2025年已发货'!C:C</f>
        <v>0</v>
      </c>
      <c r="D9461" s="2">
        <f>'[1]2025年已发货'!D:D</f>
        <v>0</v>
      </c>
      <c r="E9461" s="2">
        <f>'[1]2025年已发货'!E:E</f>
        <v>0</v>
      </c>
      <c r="F9461" s="4">
        <f>'[1]2025年已发货'!F:F</f>
        <v>0</v>
      </c>
      <c r="G9461" s="2">
        <f>'[1]2025年已发货'!G:G</f>
        <v>0</v>
      </c>
      <c r="H9461" s="2">
        <f>'[1]2025年已发货'!H:H</f>
        <v>0</v>
      </c>
      <c r="I9461" s="2">
        <f>'[1]2025年已发货'!I:I</f>
        <v>0</v>
      </c>
      <c r="J9461" s="2" vm="1" t="e">
        <f>_xlfn._xlws.FILTER(辅助信息!D:D,辅助信息!G:G=G9461)</f>
        <v>#VALUE!</v>
      </c>
    </row>
    <row r="9462" spans="1:10">
      <c r="A9462" s="2">
        <f>'[1]2025年已发货'!A:A</f>
        <v>0</v>
      </c>
      <c r="B9462" s="2">
        <f>'[1]2025年已发货'!B:B</f>
        <v>0</v>
      </c>
      <c r="C9462" s="2">
        <f>'[1]2025年已发货'!C:C</f>
        <v>0</v>
      </c>
      <c r="D9462" s="2">
        <f>'[1]2025年已发货'!D:D</f>
        <v>0</v>
      </c>
      <c r="E9462" s="2">
        <f>'[1]2025年已发货'!E:E</f>
        <v>0</v>
      </c>
      <c r="F9462" s="4">
        <f>'[1]2025年已发货'!F:F</f>
        <v>0</v>
      </c>
      <c r="G9462" s="2">
        <f>'[1]2025年已发货'!G:G</f>
        <v>0</v>
      </c>
      <c r="H9462" s="2">
        <f>'[1]2025年已发货'!H:H</f>
        <v>0</v>
      </c>
      <c r="I9462" s="2">
        <f>'[1]2025年已发货'!I:I</f>
        <v>0</v>
      </c>
      <c r="J9462" s="2" vm="1" t="e">
        <f>_xlfn._xlws.FILTER(辅助信息!D:D,辅助信息!G:G=G9462)</f>
        <v>#VALUE!</v>
      </c>
    </row>
    <row r="9463" spans="1:10">
      <c r="A9463" s="2">
        <f>'[1]2025年已发货'!A:A</f>
        <v>0</v>
      </c>
      <c r="B9463" s="2">
        <f>'[1]2025年已发货'!B:B</f>
        <v>0</v>
      </c>
      <c r="C9463" s="2">
        <f>'[1]2025年已发货'!C:C</f>
        <v>0</v>
      </c>
      <c r="D9463" s="2">
        <f>'[1]2025年已发货'!D:D</f>
        <v>0</v>
      </c>
      <c r="E9463" s="2">
        <f>'[1]2025年已发货'!E:E</f>
        <v>0</v>
      </c>
      <c r="F9463" s="4">
        <f>'[1]2025年已发货'!F:F</f>
        <v>0</v>
      </c>
      <c r="G9463" s="2">
        <f>'[1]2025年已发货'!G:G</f>
        <v>0</v>
      </c>
      <c r="H9463" s="2">
        <f>'[1]2025年已发货'!H:H</f>
        <v>0</v>
      </c>
      <c r="I9463" s="2">
        <f>'[1]2025年已发货'!I:I</f>
        <v>0</v>
      </c>
      <c r="J9463" s="2" vm="1" t="e">
        <f>_xlfn._xlws.FILTER(辅助信息!D:D,辅助信息!G:G=G9463)</f>
        <v>#VALUE!</v>
      </c>
    </row>
    <row r="9464" spans="1:10">
      <c r="A9464" s="2">
        <f>'[1]2025年已发货'!A:A</f>
        <v>0</v>
      </c>
      <c r="B9464" s="2">
        <f>'[1]2025年已发货'!B:B</f>
        <v>0</v>
      </c>
      <c r="C9464" s="2">
        <f>'[1]2025年已发货'!C:C</f>
        <v>0</v>
      </c>
      <c r="D9464" s="2">
        <f>'[1]2025年已发货'!D:D</f>
        <v>0</v>
      </c>
      <c r="E9464" s="2">
        <f>'[1]2025年已发货'!E:E</f>
        <v>0</v>
      </c>
      <c r="F9464" s="4">
        <f>'[1]2025年已发货'!F:F</f>
        <v>0</v>
      </c>
      <c r="G9464" s="2">
        <f>'[1]2025年已发货'!G:G</f>
        <v>0</v>
      </c>
      <c r="H9464" s="2">
        <f>'[1]2025年已发货'!H:H</f>
        <v>0</v>
      </c>
      <c r="I9464" s="2">
        <f>'[1]2025年已发货'!I:I</f>
        <v>0</v>
      </c>
      <c r="J9464" s="2" vm="1" t="e">
        <f>_xlfn._xlws.FILTER(辅助信息!D:D,辅助信息!G:G=G9464)</f>
        <v>#VALUE!</v>
      </c>
    </row>
    <row r="9465" spans="1:10">
      <c r="A9465" s="2">
        <f>'[1]2025年已发货'!A:A</f>
        <v>0</v>
      </c>
      <c r="B9465" s="2">
        <f>'[1]2025年已发货'!B:B</f>
        <v>0</v>
      </c>
      <c r="C9465" s="2">
        <f>'[1]2025年已发货'!C:C</f>
        <v>0</v>
      </c>
      <c r="D9465" s="2">
        <f>'[1]2025年已发货'!D:D</f>
        <v>0</v>
      </c>
      <c r="E9465" s="2">
        <f>'[1]2025年已发货'!E:E</f>
        <v>0</v>
      </c>
      <c r="F9465" s="4">
        <f>'[1]2025年已发货'!F:F</f>
        <v>0</v>
      </c>
      <c r="G9465" s="2">
        <f>'[1]2025年已发货'!G:G</f>
        <v>0</v>
      </c>
      <c r="H9465" s="2">
        <f>'[1]2025年已发货'!H:H</f>
        <v>0</v>
      </c>
      <c r="I9465" s="2">
        <f>'[1]2025年已发货'!I:I</f>
        <v>0</v>
      </c>
      <c r="J9465" s="2" vm="1" t="e">
        <f>_xlfn._xlws.FILTER(辅助信息!D:D,辅助信息!G:G=G9465)</f>
        <v>#VALUE!</v>
      </c>
    </row>
    <row r="9466" spans="1:10">
      <c r="A9466" s="2">
        <f>'[1]2025年已发货'!A:A</f>
        <v>0</v>
      </c>
      <c r="B9466" s="2">
        <f>'[1]2025年已发货'!B:B</f>
        <v>0</v>
      </c>
      <c r="C9466" s="2">
        <f>'[1]2025年已发货'!C:C</f>
        <v>0</v>
      </c>
      <c r="D9466" s="2">
        <f>'[1]2025年已发货'!D:D</f>
        <v>0</v>
      </c>
      <c r="E9466" s="2">
        <f>'[1]2025年已发货'!E:E</f>
        <v>0</v>
      </c>
      <c r="F9466" s="4">
        <f>'[1]2025年已发货'!F:F</f>
        <v>0</v>
      </c>
      <c r="G9466" s="2">
        <f>'[1]2025年已发货'!G:G</f>
        <v>0</v>
      </c>
      <c r="H9466" s="2">
        <f>'[1]2025年已发货'!H:H</f>
        <v>0</v>
      </c>
      <c r="I9466" s="2">
        <f>'[1]2025年已发货'!I:I</f>
        <v>0</v>
      </c>
      <c r="J9466" s="2" vm="1" t="e">
        <f>_xlfn._xlws.FILTER(辅助信息!D:D,辅助信息!G:G=G9466)</f>
        <v>#VALUE!</v>
      </c>
    </row>
    <row r="9467" spans="1:10">
      <c r="A9467" s="2">
        <f>'[1]2025年已发货'!A:A</f>
        <v>0</v>
      </c>
      <c r="B9467" s="2">
        <f>'[1]2025年已发货'!B:B</f>
        <v>0</v>
      </c>
      <c r="C9467" s="2">
        <f>'[1]2025年已发货'!C:C</f>
        <v>0</v>
      </c>
      <c r="D9467" s="2">
        <f>'[1]2025年已发货'!D:D</f>
        <v>0</v>
      </c>
      <c r="E9467" s="2">
        <f>'[1]2025年已发货'!E:E</f>
        <v>0</v>
      </c>
      <c r="F9467" s="4">
        <f>'[1]2025年已发货'!F:F</f>
        <v>0</v>
      </c>
      <c r="G9467" s="2">
        <f>'[1]2025年已发货'!G:G</f>
        <v>0</v>
      </c>
      <c r="H9467" s="2">
        <f>'[1]2025年已发货'!H:H</f>
        <v>0</v>
      </c>
      <c r="I9467" s="2">
        <f>'[1]2025年已发货'!I:I</f>
        <v>0</v>
      </c>
      <c r="J9467" s="2" vm="1" t="e">
        <f>_xlfn._xlws.FILTER(辅助信息!D:D,辅助信息!G:G=G9467)</f>
        <v>#VALUE!</v>
      </c>
    </row>
    <row r="9468" spans="1:10">
      <c r="A9468" s="2">
        <f>'[1]2025年已发货'!A:A</f>
        <v>0</v>
      </c>
      <c r="B9468" s="2">
        <f>'[1]2025年已发货'!B:B</f>
        <v>0</v>
      </c>
      <c r="C9468" s="2">
        <f>'[1]2025年已发货'!C:C</f>
        <v>0</v>
      </c>
      <c r="D9468" s="2">
        <f>'[1]2025年已发货'!D:D</f>
        <v>0</v>
      </c>
      <c r="E9468" s="2">
        <f>'[1]2025年已发货'!E:E</f>
        <v>0</v>
      </c>
      <c r="F9468" s="4">
        <f>'[1]2025年已发货'!F:F</f>
        <v>0</v>
      </c>
      <c r="G9468" s="2">
        <f>'[1]2025年已发货'!G:G</f>
        <v>0</v>
      </c>
      <c r="H9468" s="2">
        <f>'[1]2025年已发货'!H:H</f>
        <v>0</v>
      </c>
      <c r="I9468" s="2">
        <f>'[1]2025年已发货'!I:I</f>
        <v>0</v>
      </c>
      <c r="J9468" s="2" vm="1" t="e">
        <f>_xlfn._xlws.FILTER(辅助信息!D:D,辅助信息!G:G=G9468)</f>
        <v>#VALUE!</v>
      </c>
    </row>
    <row r="9469" spans="1:10">
      <c r="A9469" s="2">
        <f>'[1]2025年已发货'!A:A</f>
        <v>0</v>
      </c>
      <c r="B9469" s="2">
        <f>'[1]2025年已发货'!B:B</f>
        <v>0</v>
      </c>
      <c r="C9469" s="2">
        <f>'[1]2025年已发货'!C:C</f>
        <v>0</v>
      </c>
      <c r="D9469" s="2">
        <f>'[1]2025年已发货'!D:D</f>
        <v>0</v>
      </c>
      <c r="E9469" s="2">
        <f>'[1]2025年已发货'!E:E</f>
        <v>0</v>
      </c>
      <c r="F9469" s="4">
        <f>'[1]2025年已发货'!F:F</f>
        <v>0</v>
      </c>
      <c r="G9469" s="2">
        <f>'[1]2025年已发货'!G:G</f>
        <v>0</v>
      </c>
      <c r="H9469" s="2">
        <f>'[1]2025年已发货'!H:H</f>
        <v>0</v>
      </c>
      <c r="I9469" s="2">
        <f>'[1]2025年已发货'!I:I</f>
        <v>0</v>
      </c>
      <c r="J9469" s="2" vm="1" t="e">
        <f>_xlfn._xlws.FILTER(辅助信息!D:D,辅助信息!G:G=G9469)</f>
        <v>#VALUE!</v>
      </c>
    </row>
    <row r="9470" spans="1:10">
      <c r="A9470" s="2">
        <f>'[1]2025年已发货'!A:A</f>
        <v>0</v>
      </c>
      <c r="B9470" s="2">
        <f>'[1]2025年已发货'!B:B</f>
        <v>0</v>
      </c>
      <c r="C9470" s="2">
        <f>'[1]2025年已发货'!C:C</f>
        <v>0</v>
      </c>
      <c r="D9470" s="2">
        <f>'[1]2025年已发货'!D:D</f>
        <v>0</v>
      </c>
      <c r="E9470" s="2">
        <f>'[1]2025年已发货'!E:E</f>
        <v>0</v>
      </c>
      <c r="F9470" s="4">
        <f>'[1]2025年已发货'!F:F</f>
        <v>0</v>
      </c>
      <c r="G9470" s="2">
        <f>'[1]2025年已发货'!G:G</f>
        <v>0</v>
      </c>
      <c r="H9470" s="2">
        <f>'[1]2025年已发货'!H:H</f>
        <v>0</v>
      </c>
      <c r="I9470" s="2">
        <f>'[1]2025年已发货'!I:I</f>
        <v>0</v>
      </c>
      <c r="J9470" s="2" vm="1" t="e">
        <f>_xlfn._xlws.FILTER(辅助信息!D:D,辅助信息!G:G=G9470)</f>
        <v>#VALUE!</v>
      </c>
    </row>
    <row r="9471" spans="1:10">
      <c r="A9471" s="2">
        <f>'[1]2025年已发货'!A:A</f>
        <v>0</v>
      </c>
      <c r="B9471" s="2">
        <f>'[1]2025年已发货'!B:B</f>
        <v>0</v>
      </c>
      <c r="C9471" s="2">
        <f>'[1]2025年已发货'!C:C</f>
        <v>0</v>
      </c>
      <c r="D9471" s="2">
        <f>'[1]2025年已发货'!D:D</f>
        <v>0</v>
      </c>
      <c r="E9471" s="2">
        <f>'[1]2025年已发货'!E:E</f>
        <v>0</v>
      </c>
      <c r="F9471" s="4">
        <f>'[1]2025年已发货'!F:F</f>
        <v>0</v>
      </c>
      <c r="G9471" s="2">
        <f>'[1]2025年已发货'!G:G</f>
        <v>0</v>
      </c>
      <c r="H9471" s="2">
        <f>'[1]2025年已发货'!H:H</f>
        <v>0</v>
      </c>
      <c r="I9471" s="2">
        <f>'[1]2025年已发货'!I:I</f>
        <v>0</v>
      </c>
      <c r="J9471" s="2" vm="1" t="e">
        <f>_xlfn._xlws.FILTER(辅助信息!D:D,辅助信息!G:G=G9471)</f>
        <v>#VALUE!</v>
      </c>
    </row>
    <row r="9472" spans="1:10">
      <c r="A9472" s="2">
        <f>'[1]2025年已发货'!A:A</f>
        <v>0</v>
      </c>
      <c r="B9472" s="2">
        <f>'[1]2025年已发货'!B:B</f>
        <v>0</v>
      </c>
      <c r="C9472" s="2">
        <f>'[1]2025年已发货'!C:C</f>
        <v>0</v>
      </c>
      <c r="D9472" s="2">
        <f>'[1]2025年已发货'!D:D</f>
        <v>0</v>
      </c>
      <c r="E9472" s="2">
        <f>'[1]2025年已发货'!E:E</f>
        <v>0</v>
      </c>
      <c r="F9472" s="4">
        <f>'[1]2025年已发货'!F:F</f>
        <v>0</v>
      </c>
      <c r="G9472" s="2">
        <f>'[1]2025年已发货'!G:G</f>
        <v>0</v>
      </c>
      <c r="H9472" s="2">
        <f>'[1]2025年已发货'!H:H</f>
        <v>0</v>
      </c>
      <c r="I9472" s="2">
        <f>'[1]2025年已发货'!I:I</f>
        <v>0</v>
      </c>
      <c r="J9472" s="2" vm="1" t="e">
        <f>_xlfn._xlws.FILTER(辅助信息!D:D,辅助信息!G:G=G9472)</f>
        <v>#VALUE!</v>
      </c>
    </row>
    <row r="9473" spans="1:10">
      <c r="A9473" s="2">
        <f>'[1]2025年已发货'!A:A</f>
        <v>0</v>
      </c>
      <c r="B9473" s="2">
        <f>'[1]2025年已发货'!B:B</f>
        <v>0</v>
      </c>
      <c r="C9473" s="2">
        <f>'[1]2025年已发货'!C:C</f>
        <v>0</v>
      </c>
      <c r="D9473" s="2">
        <f>'[1]2025年已发货'!D:D</f>
        <v>0</v>
      </c>
      <c r="E9473" s="2">
        <f>'[1]2025年已发货'!E:E</f>
        <v>0</v>
      </c>
      <c r="F9473" s="4">
        <f>'[1]2025年已发货'!F:F</f>
        <v>0</v>
      </c>
      <c r="G9473" s="2">
        <f>'[1]2025年已发货'!G:G</f>
        <v>0</v>
      </c>
      <c r="H9473" s="2">
        <f>'[1]2025年已发货'!H:H</f>
        <v>0</v>
      </c>
      <c r="I9473" s="2">
        <f>'[1]2025年已发货'!I:I</f>
        <v>0</v>
      </c>
      <c r="J9473" s="2" vm="1" t="e">
        <f>_xlfn._xlws.FILTER(辅助信息!D:D,辅助信息!G:G=G9473)</f>
        <v>#VALUE!</v>
      </c>
    </row>
    <row r="9474" spans="1:10">
      <c r="A9474" s="2">
        <f>'[1]2025年已发货'!A:A</f>
        <v>0</v>
      </c>
      <c r="B9474" s="2">
        <f>'[1]2025年已发货'!B:B</f>
        <v>0</v>
      </c>
      <c r="C9474" s="2">
        <f>'[1]2025年已发货'!C:C</f>
        <v>0</v>
      </c>
      <c r="D9474" s="2">
        <f>'[1]2025年已发货'!D:D</f>
        <v>0</v>
      </c>
      <c r="E9474" s="2">
        <f>'[1]2025年已发货'!E:E</f>
        <v>0</v>
      </c>
      <c r="F9474" s="4">
        <f>'[1]2025年已发货'!F:F</f>
        <v>0</v>
      </c>
      <c r="G9474" s="2">
        <f>'[1]2025年已发货'!G:G</f>
        <v>0</v>
      </c>
      <c r="H9474" s="2">
        <f>'[1]2025年已发货'!H:H</f>
        <v>0</v>
      </c>
      <c r="I9474" s="2">
        <f>'[1]2025年已发货'!I:I</f>
        <v>0</v>
      </c>
      <c r="J9474" s="2" vm="1" t="e">
        <f>_xlfn._xlws.FILTER(辅助信息!D:D,辅助信息!G:G=G9474)</f>
        <v>#VALUE!</v>
      </c>
    </row>
    <row r="9475" spans="1:10">
      <c r="A9475" s="2">
        <f>'[1]2025年已发货'!A:A</f>
        <v>0</v>
      </c>
      <c r="B9475" s="2">
        <f>'[1]2025年已发货'!B:B</f>
        <v>0</v>
      </c>
      <c r="C9475" s="2">
        <f>'[1]2025年已发货'!C:C</f>
        <v>0</v>
      </c>
      <c r="D9475" s="2">
        <f>'[1]2025年已发货'!D:D</f>
        <v>0</v>
      </c>
      <c r="E9475" s="2">
        <f>'[1]2025年已发货'!E:E</f>
        <v>0</v>
      </c>
      <c r="F9475" s="4">
        <f>'[1]2025年已发货'!F:F</f>
        <v>0</v>
      </c>
      <c r="G9475" s="2">
        <f>'[1]2025年已发货'!G:G</f>
        <v>0</v>
      </c>
      <c r="H9475" s="2">
        <f>'[1]2025年已发货'!H:H</f>
        <v>0</v>
      </c>
      <c r="I9475" s="2">
        <f>'[1]2025年已发货'!I:I</f>
        <v>0</v>
      </c>
      <c r="J9475" s="2" vm="1" t="e">
        <f>_xlfn._xlws.FILTER(辅助信息!D:D,辅助信息!G:G=G9475)</f>
        <v>#VALUE!</v>
      </c>
    </row>
    <row r="9476" spans="1:10">
      <c r="A9476" s="2">
        <f>'[1]2025年已发货'!A:A</f>
        <v>0</v>
      </c>
      <c r="B9476" s="2">
        <f>'[1]2025年已发货'!B:B</f>
        <v>0</v>
      </c>
      <c r="C9476" s="2">
        <f>'[1]2025年已发货'!C:C</f>
        <v>0</v>
      </c>
      <c r="D9476" s="2">
        <f>'[1]2025年已发货'!D:D</f>
        <v>0</v>
      </c>
      <c r="E9476" s="2">
        <f>'[1]2025年已发货'!E:E</f>
        <v>0</v>
      </c>
      <c r="F9476" s="4">
        <f>'[1]2025年已发货'!F:F</f>
        <v>0</v>
      </c>
      <c r="G9476" s="2">
        <f>'[1]2025年已发货'!G:G</f>
        <v>0</v>
      </c>
      <c r="H9476" s="2">
        <f>'[1]2025年已发货'!H:H</f>
        <v>0</v>
      </c>
      <c r="I9476" s="2">
        <f>'[1]2025年已发货'!I:I</f>
        <v>0</v>
      </c>
      <c r="J9476" s="2" vm="1" t="e">
        <f>_xlfn._xlws.FILTER(辅助信息!D:D,辅助信息!G:G=G9476)</f>
        <v>#VALUE!</v>
      </c>
    </row>
    <row r="9477" spans="1:10">
      <c r="A9477" s="2">
        <f>'[1]2025年已发货'!A:A</f>
        <v>0</v>
      </c>
      <c r="B9477" s="2">
        <f>'[1]2025年已发货'!B:B</f>
        <v>0</v>
      </c>
      <c r="C9477" s="2">
        <f>'[1]2025年已发货'!C:C</f>
        <v>0</v>
      </c>
      <c r="D9477" s="2">
        <f>'[1]2025年已发货'!D:D</f>
        <v>0</v>
      </c>
      <c r="E9477" s="2">
        <f>'[1]2025年已发货'!E:E</f>
        <v>0</v>
      </c>
      <c r="F9477" s="4">
        <f>'[1]2025年已发货'!F:F</f>
        <v>0</v>
      </c>
      <c r="G9477" s="2">
        <f>'[1]2025年已发货'!G:G</f>
        <v>0</v>
      </c>
      <c r="H9477" s="2">
        <f>'[1]2025年已发货'!H:H</f>
        <v>0</v>
      </c>
      <c r="I9477" s="2">
        <f>'[1]2025年已发货'!I:I</f>
        <v>0</v>
      </c>
      <c r="J9477" s="2" vm="1" t="e">
        <f>_xlfn._xlws.FILTER(辅助信息!D:D,辅助信息!G:G=G9477)</f>
        <v>#VALUE!</v>
      </c>
    </row>
    <row r="9478" spans="1:10">
      <c r="A9478" s="2">
        <f>'[1]2025年已发货'!A:A</f>
        <v>0</v>
      </c>
      <c r="B9478" s="2">
        <f>'[1]2025年已发货'!B:B</f>
        <v>0</v>
      </c>
      <c r="C9478" s="2">
        <f>'[1]2025年已发货'!C:C</f>
        <v>0</v>
      </c>
      <c r="D9478" s="2">
        <f>'[1]2025年已发货'!D:D</f>
        <v>0</v>
      </c>
      <c r="E9478" s="2">
        <f>'[1]2025年已发货'!E:E</f>
        <v>0</v>
      </c>
      <c r="F9478" s="4">
        <f>'[1]2025年已发货'!F:F</f>
        <v>0</v>
      </c>
      <c r="G9478" s="2">
        <f>'[1]2025年已发货'!G:G</f>
        <v>0</v>
      </c>
      <c r="H9478" s="2">
        <f>'[1]2025年已发货'!H:H</f>
        <v>0</v>
      </c>
      <c r="I9478" s="2">
        <f>'[1]2025年已发货'!I:I</f>
        <v>0</v>
      </c>
      <c r="J9478" s="2" vm="1" t="e">
        <f>_xlfn._xlws.FILTER(辅助信息!D:D,辅助信息!G:G=G9478)</f>
        <v>#VALUE!</v>
      </c>
    </row>
    <row r="9479" spans="1:10">
      <c r="A9479" s="2">
        <f>'[1]2025年已发货'!A:A</f>
        <v>0</v>
      </c>
      <c r="B9479" s="2">
        <f>'[1]2025年已发货'!B:B</f>
        <v>0</v>
      </c>
      <c r="C9479" s="2">
        <f>'[1]2025年已发货'!C:C</f>
        <v>0</v>
      </c>
      <c r="D9479" s="2">
        <f>'[1]2025年已发货'!D:D</f>
        <v>0</v>
      </c>
      <c r="E9479" s="2">
        <f>'[1]2025年已发货'!E:E</f>
        <v>0</v>
      </c>
      <c r="F9479" s="4">
        <f>'[1]2025年已发货'!F:F</f>
        <v>0</v>
      </c>
      <c r="G9479" s="2">
        <f>'[1]2025年已发货'!G:G</f>
        <v>0</v>
      </c>
      <c r="H9479" s="2">
        <f>'[1]2025年已发货'!H:H</f>
        <v>0</v>
      </c>
      <c r="I9479" s="2">
        <f>'[1]2025年已发货'!I:I</f>
        <v>0</v>
      </c>
      <c r="J9479" s="2" vm="1" t="e">
        <f>_xlfn._xlws.FILTER(辅助信息!D:D,辅助信息!G:G=G9479)</f>
        <v>#VALUE!</v>
      </c>
    </row>
    <row r="9480" spans="1:10">
      <c r="A9480" s="2">
        <f>'[1]2025年已发货'!A:A</f>
        <v>0</v>
      </c>
      <c r="B9480" s="2">
        <f>'[1]2025年已发货'!B:B</f>
        <v>0</v>
      </c>
      <c r="C9480" s="2">
        <f>'[1]2025年已发货'!C:C</f>
        <v>0</v>
      </c>
      <c r="D9480" s="2">
        <f>'[1]2025年已发货'!D:D</f>
        <v>0</v>
      </c>
      <c r="E9480" s="2">
        <f>'[1]2025年已发货'!E:E</f>
        <v>0</v>
      </c>
      <c r="F9480" s="4">
        <f>'[1]2025年已发货'!F:F</f>
        <v>0</v>
      </c>
      <c r="G9480" s="2">
        <f>'[1]2025年已发货'!G:G</f>
        <v>0</v>
      </c>
      <c r="H9480" s="2">
        <f>'[1]2025年已发货'!H:H</f>
        <v>0</v>
      </c>
      <c r="I9480" s="2">
        <f>'[1]2025年已发货'!I:I</f>
        <v>0</v>
      </c>
      <c r="J9480" s="2" vm="1" t="e">
        <f>_xlfn._xlws.FILTER(辅助信息!D:D,辅助信息!G:G=G9480)</f>
        <v>#VALUE!</v>
      </c>
    </row>
    <row r="9481" spans="1:10">
      <c r="A9481" s="2">
        <f>'[1]2025年已发货'!A:A</f>
        <v>0</v>
      </c>
      <c r="B9481" s="2">
        <f>'[1]2025年已发货'!B:B</f>
        <v>0</v>
      </c>
      <c r="C9481" s="2">
        <f>'[1]2025年已发货'!C:C</f>
        <v>0</v>
      </c>
      <c r="D9481" s="2">
        <f>'[1]2025年已发货'!D:D</f>
        <v>0</v>
      </c>
      <c r="E9481" s="2">
        <f>'[1]2025年已发货'!E:E</f>
        <v>0</v>
      </c>
      <c r="F9481" s="4">
        <f>'[1]2025年已发货'!F:F</f>
        <v>0</v>
      </c>
      <c r="G9481" s="2">
        <f>'[1]2025年已发货'!G:G</f>
        <v>0</v>
      </c>
      <c r="H9481" s="2">
        <f>'[1]2025年已发货'!H:H</f>
        <v>0</v>
      </c>
      <c r="I9481" s="2">
        <f>'[1]2025年已发货'!I:I</f>
        <v>0</v>
      </c>
      <c r="J9481" s="2" vm="1" t="e">
        <f>_xlfn._xlws.FILTER(辅助信息!D:D,辅助信息!G:G=G9481)</f>
        <v>#VALUE!</v>
      </c>
    </row>
    <row r="9482" spans="1:10">
      <c r="A9482" s="2">
        <f>'[1]2025年已发货'!A:A</f>
        <v>0</v>
      </c>
      <c r="B9482" s="2">
        <f>'[1]2025年已发货'!B:B</f>
        <v>0</v>
      </c>
      <c r="C9482" s="2">
        <f>'[1]2025年已发货'!C:C</f>
        <v>0</v>
      </c>
      <c r="D9482" s="2">
        <f>'[1]2025年已发货'!D:D</f>
        <v>0</v>
      </c>
      <c r="E9482" s="2">
        <f>'[1]2025年已发货'!E:E</f>
        <v>0</v>
      </c>
      <c r="F9482" s="4">
        <f>'[1]2025年已发货'!F:F</f>
        <v>0</v>
      </c>
      <c r="G9482" s="2">
        <f>'[1]2025年已发货'!G:G</f>
        <v>0</v>
      </c>
      <c r="H9482" s="2">
        <f>'[1]2025年已发货'!H:H</f>
        <v>0</v>
      </c>
      <c r="I9482" s="2">
        <f>'[1]2025年已发货'!I:I</f>
        <v>0</v>
      </c>
      <c r="J9482" s="2" vm="1" t="e">
        <f>_xlfn._xlws.FILTER(辅助信息!D:D,辅助信息!G:G=G9482)</f>
        <v>#VALUE!</v>
      </c>
    </row>
    <row r="9483" spans="1:10">
      <c r="A9483" s="2">
        <f>'[1]2025年已发货'!A:A</f>
        <v>0</v>
      </c>
      <c r="B9483" s="2">
        <f>'[1]2025年已发货'!B:B</f>
        <v>0</v>
      </c>
      <c r="C9483" s="2">
        <f>'[1]2025年已发货'!C:C</f>
        <v>0</v>
      </c>
      <c r="D9483" s="2">
        <f>'[1]2025年已发货'!D:D</f>
        <v>0</v>
      </c>
      <c r="E9483" s="2">
        <f>'[1]2025年已发货'!E:E</f>
        <v>0</v>
      </c>
      <c r="F9483" s="4">
        <f>'[1]2025年已发货'!F:F</f>
        <v>0</v>
      </c>
      <c r="G9483" s="2">
        <f>'[1]2025年已发货'!G:G</f>
        <v>0</v>
      </c>
      <c r="H9483" s="2">
        <f>'[1]2025年已发货'!H:H</f>
        <v>0</v>
      </c>
      <c r="I9483" s="2">
        <f>'[1]2025年已发货'!I:I</f>
        <v>0</v>
      </c>
      <c r="J9483" s="2" vm="1" t="e">
        <f>_xlfn._xlws.FILTER(辅助信息!D:D,辅助信息!G:G=G9483)</f>
        <v>#VALUE!</v>
      </c>
    </row>
    <row r="9484" spans="1:10">
      <c r="A9484" s="2">
        <f>'[1]2025年已发货'!A:A</f>
        <v>0</v>
      </c>
      <c r="B9484" s="2">
        <f>'[1]2025年已发货'!B:B</f>
        <v>0</v>
      </c>
      <c r="C9484" s="2">
        <f>'[1]2025年已发货'!C:C</f>
        <v>0</v>
      </c>
      <c r="D9484" s="2">
        <f>'[1]2025年已发货'!D:D</f>
        <v>0</v>
      </c>
      <c r="E9484" s="2">
        <f>'[1]2025年已发货'!E:E</f>
        <v>0</v>
      </c>
      <c r="F9484" s="4">
        <f>'[1]2025年已发货'!F:F</f>
        <v>0</v>
      </c>
      <c r="G9484" s="2">
        <f>'[1]2025年已发货'!G:G</f>
        <v>0</v>
      </c>
      <c r="H9484" s="2">
        <f>'[1]2025年已发货'!H:H</f>
        <v>0</v>
      </c>
      <c r="I9484" s="2">
        <f>'[1]2025年已发货'!I:I</f>
        <v>0</v>
      </c>
      <c r="J9484" s="2" vm="1" t="e">
        <f>_xlfn._xlws.FILTER(辅助信息!D:D,辅助信息!G:G=G9484)</f>
        <v>#VALUE!</v>
      </c>
    </row>
    <row r="9485" spans="1:10">
      <c r="A9485" s="2">
        <f>'[1]2025年已发货'!A:A</f>
        <v>0</v>
      </c>
      <c r="B9485" s="2">
        <f>'[1]2025年已发货'!B:B</f>
        <v>0</v>
      </c>
      <c r="C9485" s="2">
        <f>'[1]2025年已发货'!C:C</f>
        <v>0</v>
      </c>
      <c r="D9485" s="2">
        <f>'[1]2025年已发货'!D:D</f>
        <v>0</v>
      </c>
      <c r="E9485" s="2">
        <f>'[1]2025年已发货'!E:E</f>
        <v>0</v>
      </c>
      <c r="F9485" s="4">
        <f>'[1]2025年已发货'!F:F</f>
        <v>0</v>
      </c>
      <c r="G9485" s="2">
        <f>'[1]2025年已发货'!G:G</f>
        <v>0</v>
      </c>
      <c r="H9485" s="2">
        <f>'[1]2025年已发货'!H:H</f>
        <v>0</v>
      </c>
      <c r="I9485" s="2">
        <f>'[1]2025年已发货'!I:I</f>
        <v>0</v>
      </c>
      <c r="J9485" s="2" vm="1" t="e">
        <f>_xlfn._xlws.FILTER(辅助信息!D:D,辅助信息!G:G=G9485)</f>
        <v>#VALUE!</v>
      </c>
    </row>
    <row r="9486" spans="1:10">
      <c r="A9486" s="2">
        <f>'[1]2025年已发货'!A:A</f>
        <v>0</v>
      </c>
      <c r="B9486" s="2">
        <f>'[1]2025年已发货'!B:B</f>
        <v>0</v>
      </c>
      <c r="C9486" s="2">
        <f>'[1]2025年已发货'!C:C</f>
        <v>0</v>
      </c>
      <c r="D9486" s="2">
        <f>'[1]2025年已发货'!D:D</f>
        <v>0</v>
      </c>
      <c r="E9486" s="2">
        <f>'[1]2025年已发货'!E:E</f>
        <v>0</v>
      </c>
      <c r="F9486" s="4">
        <f>'[1]2025年已发货'!F:F</f>
        <v>0</v>
      </c>
      <c r="G9486" s="2">
        <f>'[1]2025年已发货'!G:G</f>
        <v>0</v>
      </c>
      <c r="H9486" s="2">
        <f>'[1]2025年已发货'!H:H</f>
        <v>0</v>
      </c>
      <c r="I9486" s="2">
        <f>'[1]2025年已发货'!I:I</f>
        <v>0</v>
      </c>
      <c r="J9486" s="2" vm="1" t="e">
        <f>_xlfn._xlws.FILTER(辅助信息!D:D,辅助信息!G:G=G9486)</f>
        <v>#VALUE!</v>
      </c>
    </row>
    <row r="9487" spans="1:10">
      <c r="A9487" s="2">
        <f>'[1]2025年已发货'!A:A</f>
        <v>0</v>
      </c>
      <c r="B9487" s="2">
        <f>'[1]2025年已发货'!B:B</f>
        <v>0</v>
      </c>
      <c r="C9487" s="2">
        <f>'[1]2025年已发货'!C:C</f>
        <v>0</v>
      </c>
      <c r="D9487" s="2">
        <f>'[1]2025年已发货'!D:D</f>
        <v>0</v>
      </c>
      <c r="E9487" s="2">
        <f>'[1]2025年已发货'!E:E</f>
        <v>0</v>
      </c>
      <c r="F9487" s="4">
        <f>'[1]2025年已发货'!F:F</f>
        <v>0</v>
      </c>
      <c r="G9487" s="2">
        <f>'[1]2025年已发货'!G:G</f>
        <v>0</v>
      </c>
      <c r="H9487" s="2">
        <f>'[1]2025年已发货'!H:H</f>
        <v>0</v>
      </c>
      <c r="I9487" s="2">
        <f>'[1]2025年已发货'!I:I</f>
        <v>0</v>
      </c>
      <c r="J9487" s="2" vm="1" t="e">
        <f>_xlfn._xlws.FILTER(辅助信息!D:D,辅助信息!G:G=G9487)</f>
        <v>#VALUE!</v>
      </c>
    </row>
    <row r="9488" spans="1:10">
      <c r="A9488" s="2">
        <f>'[1]2025年已发货'!A:A</f>
        <v>0</v>
      </c>
      <c r="B9488" s="2">
        <f>'[1]2025年已发货'!B:B</f>
        <v>0</v>
      </c>
      <c r="C9488" s="2">
        <f>'[1]2025年已发货'!C:C</f>
        <v>0</v>
      </c>
      <c r="D9488" s="2">
        <f>'[1]2025年已发货'!D:D</f>
        <v>0</v>
      </c>
      <c r="E9488" s="2">
        <f>'[1]2025年已发货'!E:E</f>
        <v>0</v>
      </c>
      <c r="F9488" s="4">
        <f>'[1]2025年已发货'!F:F</f>
        <v>0</v>
      </c>
      <c r="G9488" s="2">
        <f>'[1]2025年已发货'!G:G</f>
        <v>0</v>
      </c>
      <c r="H9488" s="2">
        <f>'[1]2025年已发货'!H:H</f>
        <v>0</v>
      </c>
      <c r="I9488" s="2">
        <f>'[1]2025年已发货'!I:I</f>
        <v>0</v>
      </c>
      <c r="J9488" s="2" vm="1" t="e">
        <f>_xlfn._xlws.FILTER(辅助信息!D:D,辅助信息!G:G=G9488)</f>
        <v>#VALUE!</v>
      </c>
    </row>
    <row r="9489" spans="1:10">
      <c r="A9489" s="2">
        <f>'[1]2025年已发货'!A:A</f>
        <v>0</v>
      </c>
      <c r="B9489" s="2">
        <f>'[1]2025年已发货'!B:B</f>
        <v>0</v>
      </c>
      <c r="C9489" s="2">
        <f>'[1]2025年已发货'!C:C</f>
        <v>0</v>
      </c>
      <c r="D9489" s="2">
        <f>'[1]2025年已发货'!D:D</f>
        <v>0</v>
      </c>
      <c r="E9489" s="2">
        <f>'[1]2025年已发货'!E:E</f>
        <v>0</v>
      </c>
      <c r="F9489" s="4">
        <f>'[1]2025年已发货'!F:F</f>
        <v>0</v>
      </c>
      <c r="G9489" s="2">
        <f>'[1]2025年已发货'!G:G</f>
        <v>0</v>
      </c>
      <c r="H9489" s="2">
        <f>'[1]2025年已发货'!H:H</f>
        <v>0</v>
      </c>
      <c r="I9489" s="2">
        <f>'[1]2025年已发货'!I:I</f>
        <v>0</v>
      </c>
      <c r="J9489" s="2" vm="1" t="e">
        <f>_xlfn._xlws.FILTER(辅助信息!D:D,辅助信息!G:G=G9489)</f>
        <v>#VALUE!</v>
      </c>
    </row>
    <row r="9490" spans="1:10">
      <c r="A9490" s="2">
        <f>'[1]2025年已发货'!A:A</f>
        <v>0</v>
      </c>
      <c r="B9490" s="2">
        <f>'[1]2025年已发货'!B:B</f>
        <v>0</v>
      </c>
      <c r="C9490" s="2">
        <f>'[1]2025年已发货'!C:C</f>
        <v>0</v>
      </c>
      <c r="D9490" s="2">
        <f>'[1]2025年已发货'!D:D</f>
        <v>0</v>
      </c>
      <c r="E9490" s="2">
        <f>'[1]2025年已发货'!E:E</f>
        <v>0</v>
      </c>
      <c r="F9490" s="4">
        <f>'[1]2025年已发货'!F:F</f>
        <v>0</v>
      </c>
      <c r="G9490" s="2">
        <f>'[1]2025年已发货'!G:G</f>
        <v>0</v>
      </c>
      <c r="H9490" s="2">
        <f>'[1]2025年已发货'!H:H</f>
        <v>0</v>
      </c>
      <c r="I9490" s="2">
        <f>'[1]2025年已发货'!I:I</f>
        <v>0</v>
      </c>
      <c r="J9490" s="2" vm="1" t="e">
        <f>_xlfn._xlws.FILTER(辅助信息!D:D,辅助信息!G:G=G9490)</f>
        <v>#VALUE!</v>
      </c>
    </row>
    <row r="9491" spans="1:10">
      <c r="A9491" s="2">
        <f>'[1]2025年已发货'!A:A</f>
        <v>0</v>
      </c>
      <c r="B9491" s="2">
        <f>'[1]2025年已发货'!B:B</f>
        <v>0</v>
      </c>
      <c r="C9491" s="2">
        <f>'[1]2025年已发货'!C:C</f>
        <v>0</v>
      </c>
      <c r="D9491" s="2">
        <f>'[1]2025年已发货'!D:D</f>
        <v>0</v>
      </c>
      <c r="E9491" s="2">
        <f>'[1]2025年已发货'!E:E</f>
        <v>0</v>
      </c>
      <c r="F9491" s="4">
        <f>'[1]2025年已发货'!F:F</f>
        <v>0</v>
      </c>
      <c r="G9491" s="2">
        <f>'[1]2025年已发货'!G:G</f>
        <v>0</v>
      </c>
      <c r="H9491" s="2">
        <f>'[1]2025年已发货'!H:H</f>
        <v>0</v>
      </c>
      <c r="I9491" s="2">
        <f>'[1]2025年已发货'!I:I</f>
        <v>0</v>
      </c>
      <c r="J9491" s="2" vm="1" t="e">
        <f>_xlfn._xlws.FILTER(辅助信息!D:D,辅助信息!G:G=G9491)</f>
        <v>#VALUE!</v>
      </c>
    </row>
    <row r="9492" spans="1:10">
      <c r="A9492" s="2">
        <f>'[1]2025年已发货'!A:A</f>
        <v>0</v>
      </c>
      <c r="B9492" s="2">
        <f>'[1]2025年已发货'!B:B</f>
        <v>0</v>
      </c>
      <c r="C9492" s="2">
        <f>'[1]2025年已发货'!C:C</f>
        <v>0</v>
      </c>
      <c r="D9492" s="2">
        <f>'[1]2025年已发货'!D:D</f>
        <v>0</v>
      </c>
      <c r="E9492" s="2">
        <f>'[1]2025年已发货'!E:E</f>
        <v>0</v>
      </c>
      <c r="F9492" s="4">
        <f>'[1]2025年已发货'!F:F</f>
        <v>0</v>
      </c>
      <c r="G9492" s="2">
        <f>'[1]2025年已发货'!G:G</f>
        <v>0</v>
      </c>
      <c r="H9492" s="2">
        <f>'[1]2025年已发货'!H:H</f>
        <v>0</v>
      </c>
      <c r="I9492" s="2">
        <f>'[1]2025年已发货'!I:I</f>
        <v>0</v>
      </c>
      <c r="J9492" s="2" vm="1" t="e">
        <f>_xlfn._xlws.FILTER(辅助信息!D:D,辅助信息!G:G=G9492)</f>
        <v>#VALUE!</v>
      </c>
    </row>
    <row r="9493" spans="1:10">
      <c r="A9493" s="2">
        <f>'[1]2025年已发货'!A:A</f>
        <v>0</v>
      </c>
      <c r="B9493" s="2">
        <f>'[1]2025年已发货'!B:B</f>
        <v>0</v>
      </c>
      <c r="C9493" s="2">
        <f>'[1]2025年已发货'!C:C</f>
        <v>0</v>
      </c>
      <c r="D9493" s="2">
        <f>'[1]2025年已发货'!D:D</f>
        <v>0</v>
      </c>
      <c r="E9493" s="2">
        <f>'[1]2025年已发货'!E:E</f>
        <v>0</v>
      </c>
      <c r="F9493" s="4">
        <f>'[1]2025年已发货'!F:F</f>
        <v>0</v>
      </c>
      <c r="G9493" s="2">
        <f>'[1]2025年已发货'!G:G</f>
        <v>0</v>
      </c>
      <c r="H9493" s="2">
        <f>'[1]2025年已发货'!H:H</f>
        <v>0</v>
      </c>
      <c r="I9493" s="2">
        <f>'[1]2025年已发货'!I:I</f>
        <v>0</v>
      </c>
      <c r="J9493" s="2" vm="1" t="e">
        <f>_xlfn._xlws.FILTER(辅助信息!D:D,辅助信息!G:G=G9493)</f>
        <v>#VALUE!</v>
      </c>
    </row>
    <row r="9494" spans="1:10">
      <c r="A9494" s="2">
        <f>'[1]2025年已发货'!A:A</f>
        <v>0</v>
      </c>
      <c r="B9494" s="2">
        <f>'[1]2025年已发货'!B:B</f>
        <v>0</v>
      </c>
      <c r="C9494" s="2">
        <f>'[1]2025年已发货'!C:C</f>
        <v>0</v>
      </c>
      <c r="D9494" s="2">
        <f>'[1]2025年已发货'!D:D</f>
        <v>0</v>
      </c>
      <c r="E9494" s="2">
        <f>'[1]2025年已发货'!E:E</f>
        <v>0</v>
      </c>
      <c r="F9494" s="4">
        <f>'[1]2025年已发货'!F:F</f>
        <v>0</v>
      </c>
      <c r="G9494" s="2">
        <f>'[1]2025年已发货'!G:G</f>
        <v>0</v>
      </c>
      <c r="H9494" s="2">
        <f>'[1]2025年已发货'!H:H</f>
        <v>0</v>
      </c>
      <c r="I9494" s="2">
        <f>'[1]2025年已发货'!I:I</f>
        <v>0</v>
      </c>
      <c r="J9494" s="2" vm="1" t="e">
        <f>_xlfn._xlws.FILTER(辅助信息!D:D,辅助信息!G:G=G9494)</f>
        <v>#VALUE!</v>
      </c>
    </row>
    <row r="9495" spans="1:10">
      <c r="A9495" s="2">
        <f>'[1]2025年已发货'!A:A</f>
        <v>0</v>
      </c>
      <c r="B9495" s="2">
        <f>'[1]2025年已发货'!B:B</f>
        <v>0</v>
      </c>
      <c r="C9495" s="2">
        <f>'[1]2025年已发货'!C:C</f>
        <v>0</v>
      </c>
      <c r="D9495" s="2">
        <f>'[1]2025年已发货'!D:D</f>
        <v>0</v>
      </c>
      <c r="E9495" s="2">
        <f>'[1]2025年已发货'!E:E</f>
        <v>0</v>
      </c>
      <c r="F9495" s="4">
        <f>'[1]2025年已发货'!F:F</f>
        <v>0</v>
      </c>
      <c r="G9495" s="2">
        <f>'[1]2025年已发货'!G:G</f>
        <v>0</v>
      </c>
      <c r="H9495" s="2">
        <f>'[1]2025年已发货'!H:H</f>
        <v>0</v>
      </c>
      <c r="I9495" s="2">
        <f>'[1]2025年已发货'!I:I</f>
        <v>0</v>
      </c>
      <c r="J9495" s="2" vm="1" t="e">
        <f>_xlfn._xlws.FILTER(辅助信息!D:D,辅助信息!G:G=G9495)</f>
        <v>#VALUE!</v>
      </c>
    </row>
    <row r="9496" spans="1:10">
      <c r="A9496" s="2">
        <f>'[1]2025年已发货'!A:A</f>
        <v>0</v>
      </c>
      <c r="B9496" s="2">
        <f>'[1]2025年已发货'!B:B</f>
        <v>0</v>
      </c>
      <c r="C9496" s="2">
        <f>'[1]2025年已发货'!C:C</f>
        <v>0</v>
      </c>
      <c r="D9496" s="2">
        <f>'[1]2025年已发货'!D:D</f>
        <v>0</v>
      </c>
      <c r="E9496" s="2">
        <f>'[1]2025年已发货'!E:E</f>
        <v>0</v>
      </c>
      <c r="F9496" s="4">
        <f>'[1]2025年已发货'!F:F</f>
        <v>0</v>
      </c>
      <c r="G9496" s="2">
        <f>'[1]2025年已发货'!G:G</f>
        <v>0</v>
      </c>
      <c r="H9496" s="2">
        <f>'[1]2025年已发货'!H:H</f>
        <v>0</v>
      </c>
      <c r="I9496" s="2">
        <f>'[1]2025年已发货'!I:I</f>
        <v>0</v>
      </c>
      <c r="J9496" s="2" vm="1" t="e">
        <f>_xlfn._xlws.FILTER(辅助信息!D:D,辅助信息!G:G=G9496)</f>
        <v>#VALUE!</v>
      </c>
    </row>
    <row r="9497" spans="1:10">
      <c r="A9497" s="2">
        <f>'[1]2025年已发货'!A:A</f>
        <v>0</v>
      </c>
      <c r="B9497" s="2">
        <f>'[1]2025年已发货'!B:B</f>
        <v>0</v>
      </c>
      <c r="C9497" s="2">
        <f>'[1]2025年已发货'!C:C</f>
        <v>0</v>
      </c>
      <c r="D9497" s="2">
        <f>'[1]2025年已发货'!D:D</f>
        <v>0</v>
      </c>
      <c r="E9497" s="2">
        <f>'[1]2025年已发货'!E:E</f>
        <v>0</v>
      </c>
      <c r="F9497" s="4">
        <f>'[1]2025年已发货'!F:F</f>
        <v>0</v>
      </c>
      <c r="G9497" s="2">
        <f>'[1]2025年已发货'!G:G</f>
        <v>0</v>
      </c>
      <c r="H9497" s="2">
        <f>'[1]2025年已发货'!H:H</f>
        <v>0</v>
      </c>
      <c r="I9497" s="2">
        <f>'[1]2025年已发货'!I:I</f>
        <v>0</v>
      </c>
      <c r="J9497" s="2" vm="1" t="e">
        <f>_xlfn._xlws.FILTER(辅助信息!D:D,辅助信息!G:G=G9497)</f>
        <v>#VALUE!</v>
      </c>
    </row>
    <row r="9498" spans="1:10">
      <c r="A9498" s="2">
        <f>'[1]2025年已发货'!A:A</f>
        <v>0</v>
      </c>
      <c r="B9498" s="2">
        <f>'[1]2025年已发货'!B:B</f>
        <v>0</v>
      </c>
      <c r="C9498" s="2">
        <f>'[1]2025年已发货'!C:C</f>
        <v>0</v>
      </c>
      <c r="D9498" s="2">
        <f>'[1]2025年已发货'!D:D</f>
        <v>0</v>
      </c>
      <c r="E9498" s="2">
        <f>'[1]2025年已发货'!E:E</f>
        <v>0</v>
      </c>
      <c r="F9498" s="4">
        <f>'[1]2025年已发货'!F:F</f>
        <v>0</v>
      </c>
      <c r="G9498" s="2">
        <f>'[1]2025年已发货'!G:G</f>
        <v>0</v>
      </c>
      <c r="H9498" s="2">
        <f>'[1]2025年已发货'!H:H</f>
        <v>0</v>
      </c>
      <c r="I9498" s="2">
        <f>'[1]2025年已发货'!I:I</f>
        <v>0</v>
      </c>
      <c r="J9498" s="2" vm="1" t="e">
        <f>_xlfn._xlws.FILTER(辅助信息!D:D,辅助信息!G:G=G9498)</f>
        <v>#VALUE!</v>
      </c>
    </row>
    <row r="9499" spans="1:10">
      <c r="A9499" s="2">
        <f>'[1]2025年已发货'!A:A</f>
        <v>0</v>
      </c>
      <c r="B9499" s="2">
        <f>'[1]2025年已发货'!B:B</f>
        <v>0</v>
      </c>
      <c r="C9499" s="2">
        <f>'[1]2025年已发货'!C:C</f>
        <v>0</v>
      </c>
      <c r="D9499" s="2">
        <f>'[1]2025年已发货'!D:D</f>
        <v>0</v>
      </c>
      <c r="E9499" s="2">
        <f>'[1]2025年已发货'!E:E</f>
        <v>0</v>
      </c>
      <c r="F9499" s="4">
        <f>'[1]2025年已发货'!F:F</f>
        <v>0</v>
      </c>
      <c r="G9499" s="2">
        <f>'[1]2025年已发货'!G:G</f>
        <v>0</v>
      </c>
      <c r="H9499" s="2">
        <f>'[1]2025年已发货'!H:H</f>
        <v>0</v>
      </c>
      <c r="I9499" s="2">
        <f>'[1]2025年已发货'!I:I</f>
        <v>0</v>
      </c>
      <c r="J9499" s="2" vm="1" t="e">
        <f>_xlfn._xlws.FILTER(辅助信息!D:D,辅助信息!G:G=G9499)</f>
        <v>#VALUE!</v>
      </c>
    </row>
    <row r="9500" spans="1:10">
      <c r="A9500" s="2">
        <f>'[1]2025年已发货'!A:A</f>
        <v>0</v>
      </c>
      <c r="B9500" s="2">
        <f>'[1]2025年已发货'!B:B</f>
        <v>0</v>
      </c>
      <c r="C9500" s="2">
        <f>'[1]2025年已发货'!C:C</f>
        <v>0</v>
      </c>
      <c r="D9500" s="2">
        <f>'[1]2025年已发货'!D:D</f>
        <v>0</v>
      </c>
      <c r="E9500" s="2">
        <f>'[1]2025年已发货'!E:E</f>
        <v>0</v>
      </c>
      <c r="F9500" s="4">
        <f>'[1]2025年已发货'!F:F</f>
        <v>0</v>
      </c>
      <c r="G9500" s="2">
        <f>'[1]2025年已发货'!G:G</f>
        <v>0</v>
      </c>
      <c r="H9500" s="2">
        <f>'[1]2025年已发货'!H:H</f>
        <v>0</v>
      </c>
      <c r="I9500" s="2">
        <f>'[1]2025年已发货'!I:I</f>
        <v>0</v>
      </c>
      <c r="J9500" s="2" vm="1" t="e">
        <f>_xlfn._xlws.FILTER(辅助信息!D:D,辅助信息!G:G=G9500)</f>
        <v>#VALUE!</v>
      </c>
    </row>
    <row r="9501" spans="1:10">
      <c r="A9501" s="2">
        <f>'[1]2025年已发货'!A:A</f>
        <v>0</v>
      </c>
      <c r="B9501" s="2">
        <f>'[1]2025年已发货'!B:B</f>
        <v>0</v>
      </c>
      <c r="C9501" s="2">
        <f>'[1]2025年已发货'!C:C</f>
        <v>0</v>
      </c>
      <c r="D9501" s="2">
        <f>'[1]2025年已发货'!D:D</f>
        <v>0</v>
      </c>
      <c r="E9501" s="2">
        <f>'[1]2025年已发货'!E:E</f>
        <v>0</v>
      </c>
      <c r="F9501" s="4">
        <f>'[1]2025年已发货'!F:F</f>
        <v>0</v>
      </c>
      <c r="G9501" s="2">
        <f>'[1]2025年已发货'!G:G</f>
        <v>0</v>
      </c>
      <c r="H9501" s="2">
        <f>'[1]2025年已发货'!H:H</f>
        <v>0</v>
      </c>
      <c r="I9501" s="2">
        <f>'[1]2025年已发货'!I:I</f>
        <v>0</v>
      </c>
      <c r="J9501" s="2" vm="1" t="e">
        <f>_xlfn._xlws.FILTER(辅助信息!D:D,辅助信息!G:G=G9501)</f>
        <v>#VALUE!</v>
      </c>
    </row>
    <row r="9502" spans="1:10">
      <c r="A9502" s="2">
        <f>'[1]2025年已发货'!A:A</f>
        <v>0</v>
      </c>
      <c r="B9502" s="2">
        <f>'[1]2025年已发货'!B:B</f>
        <v>0</v>
      </c>
      <c r="C9502" s="2">
        <f>'[1]2025年已发货'!C:C</f>
        <v>0</v>
      </c>
      <c r="D9502" s="2">
        <f>'[1]2025年已发货'!D:D</f>
        <v>0</v>
      </c>
      <c r="E9502" s="2">
        <f>'[1]2025年已发货'!E:E</f>
        <v>0</v>
      </c>
      <c r="F9502" s="4">
        <f>'[1]2025年已发货'!F:F</f>
        <v>0</v>
      </c>
      <c r="G9502" s="2">
        <f>'[1]2025年已发货'!G:G</f>
        <v>0</v>
      </c>
      <c r="H9502" s="2">
        <f>'[1]2025年已发货'!H:H</f>
        <v>0</v>
      </c>
      <c r="I9502" s="2">
        <f>'[1]2025年已发货'!I:I</f>
        <v>0</v>
      </c>
      <c r="J9502" s="2" vm="1" t="e">
        <f>_xlfn._xlws.FILTER(辅助信息!D:D,辅助信息!G:G=G9502)</f>
        <v>#VALUE!</v>
      </c>
    </row>
    <row r="9503" spans="1:10">
      <c r="A9503" s="2">
        <f>'[1]2025年已发货'!A:A</f>
        <v>0</v>
      </c>
      <c r="B9503" s="2">
        <f>'[1]2025年已发货'!B:B</f>
        <v>0</v>
      </c>
      <c r="C9503" s="2">
        <f>'[1]2025年已发货'!C:C</f>
        <v>0</v>
      </c>
      <c r="D9503" s="2">
        <f>'[1]2025年已发货'!D:D</f>
        <v>0</v>
      </c>
      <c r="E9503" s="2">
        <f>'[1]2025年已发货'!E:E</f>
        <v>0</v>
      </c>
      <c r="F9503" s="4">
        <f>'[1]2025年已发货'!F:F</f>
        <v>0</v>
      </c>
      <c r="G9503" s="2">
        <f>'[1]2025年已发货'!G:G</f>
        <v>0</v>
      </c>
      <c r="H9503" s="2">
        <f>'[1]2025年已发货'!H:H</f>
        <v>0</v>
      </c>
      <c r="I9503" s="2">
        <f>'[1]2025年已发货'!I:I</f>
        <v>0</v>
      </c>
      <c r="J9503" s="2" vm="1" t="e">
        <f>_xlfn._xlws.FILTER(辅助信息!D:D,辅助信息!G:G=G9503)</f>
        <v>#VALUE!</v>
      </c>
    </row>
    <row r="9504" spans="1:10">
      <c r="A9504" s="2">
        <f>'[1]2025年已发货'!A:A</f>
        <v>0</v>
      </c>
      <c r="B9504" s="2">
        <f>'[1]2025年已发货'!B:B</f>
        <v>0</v>
      </c>
      <c r="C9504" s="2">
        <f>'[1]2025年已发货'!C:C</f>
        <v>0</v>
      </c>
      <c r="D9504" s="2">
        <f>'[1]2025年已发货'!D:D</f>
        <v>0</v>
      </c>
      <c r="E9504" s="2">
        <f>'[1]2025年已发货'!E:E</f>
        <v>0</v>
      </c>
      <c r="F9504" s="4">
        <f>'[1]2025年已发货'!F:F</f>
        <v>0</v>
      </c>
      <c r="G9504" s="2">
        <f>'[1]2025年已发货'!G:G</f>
        <v>0</v>
      </c>
      <c r="H9504" s="2">
        <f>'[1]2025年已发货'!H:H</f>
        <v>0</v>
      </c>
      <c r="I9504" s="2">
        <f>'[1]2025年已发货'!I:I</f>
        <v>0</v>
      </c>
      <c r="J9504" s="2" vm="1" t="e">
        <f>_xlfn._xlws.FILTER(辅助信息!D:D,辅助信息!G:G=G9504)</f>
        <v>#VALUE!</v>
      </c>
    </row>
    <row r="9505" spans="1:10">
      <c r="A9505" s="2">
        <f>'[1]2025年已发货'!A:A</f>
        <v>0</v>
      </c>
      <c r="B9505" s="2">
        <f>'[1]2025年已发货'!B:B</f>
        <v>0</v>
      </c>
      <c r="C9505" s="2">
        <f>'[1]2025年已发货'!C:C</f>
        <v>0</v>
      </c>
      <c r="D9505" s="2">
        <f>'[1]2025年已发货'!D:D</f>
        <v>0</v>
      </c>
      <c r="E9505" s="2">
        <f>'[1]2025年已发货'!E:E</f>
        <v>0</v>
      </c>
      <c r="F9505" s="4">
        <f>'[1]2025年已发货'!F:F</f>
        <v>0</v>
      </c>
      <c r="G9505" s="2">
        <f>'[1]2025年已发货'!G:G</f>
        <v>0</v>
      </c>
      <c r="H9505" s="2">
        <f>'[1]2025年已发货'!H:H</f>
        <v>0</v>
      </c>
      <c r="I9505" s="2">
        <f>'[1]2025年已发货'!I:I</f>
        <v>0</v>
      </c>
      <c r="J9505" s="2" vm="1" t="e">
        <f>_xlfn._xlws.FILTER(辅助信息!D:D,辅助信息!G:G=G9505)</f>
        <v>#VALUE!</v>
      </c>
    </row>
    <row r="9506" spans="1:10">
      <c r="A9506" s="2">
        <f>'[1]2025年已发货'!A:A</f>
        <v>0</v>
      </c>
      <c r="B9506" s="2">
        <f>'[1]2025年已发货'!B:B</f>
        <v>0</v>
      </c>
      <c r="C9506" s="2">
        <f>'[1]2025年已发货'!C:C</f>
        <v>0</v>
      </c>
      <c r="D9506" s="2">
        <f>'[1]2025年已发货'!D:D</f>
        <v>0</v>
      </c>
      <c r="E9506" s="2">
        <f>'[1]2025年已发货'!E:E</f>
        <v>0</v>
      </c>
      <c r="F9506" s="4">
        <f>'[1]2025年已发货'!F:F</f>
        <v>0</v>
      </c>
      <c r="G9506" s="2">
        <f>'[1]2025年已发货'!G:G</f>
        <v>0</v>
      </c>
      <c r="H9506" s="2">
        <f>'[1]2025年已发货'!H:H</f>
        <v>0</v>
      </c>
      <c r="I9506" s="2">
        <f>'[1]2025年已发货'!I:I</f>
        <v>0</v>
      </c>
      <c r="J9506" s="2" vm="1" t="e">
        <f>_xlfn._xlws.FILTER(辅助信息!D:D,辅助信息!G:G=G9506)</f>
        <v>#VALUE!</v>
      </c>
    </row>
    <row r="9507" spans="1:10">
      <c r="A9507" s="2">
        <f>'[1]2025年已发货'!A:A</f>
        <v>0</v>
      </c>
      <c r="B9507" s="2">
        <f>'[1]2025年已发货'!B:B</f>
        <v>0</v>
      </c>
      <c r="C9507" s="2">
        <f>'[1]2025年已发货'!C:C</f>
        <v>0</v>
      </c>
      <c r="D9507" s="2">
        <f>'[1]2025年已发货'!D:D</f>
        <v>0</v>
      </c>
      <c r="E9507" s="2">
        <f>'[1]2025年已发货'!E:E</f>
        <v>0</v>
      </c>
      <c r="F9507" s="4">
        <f>'[1]2025年已发货'!F:F</f>
        <v>0</v>
      </c>
      <c r="G9507" s="2">
        <f>'[1]2025年已发货'!G:G</f>
        <v>0</v>
      </c>
      <c r="H9507" s="2">
        <f>'[1]2025年已发货'!H:H</f>
        <v>0</v>
      </c>
      <c r="I9507" s="2">
        <f>'[1]2025年已发货'!I:I</f>
        <v>0</v>
      </c>
      <c r="J9507" s="2" vm="1" t="e">
        <f>_xlfn._xlws.FILTER(辅助信息!D:D,辅助信息!G:G=G9507)</f>
        <v>#VALUE!</v>
      </c>
    </row>
    <row r="9508" spans="1:10">
      <c r="A9508" s="2">
        <f>'[1]2025年已发货'!A:A</f>
        <v>0</v>
      </c>
      <c r="B9508" s="2">
        <f>'[1]2025年已发货'!B:B</f>
        <v>0</v>
      </c>
      <c r="C9508" s="2">
        <f>'[1]2025年已发货'!C:C</f>
        <v>0</v>
      </c>
      <c r="D9508" s="2">
        <f>'[1]2025年已发货'!D:D</f>
        <v>0</v>
      </c>
      <c r="E9508" s="2">
        <f>'[1]2025年已发货'!E:E</f>
        <v>0</v>
      </c>
      <c r="F9508" s="4">
        <f>'[1]2025年已发货'!F:F</f>
        <v>0</v>
      </c>
      <c r="G9508" s="2">
        <f>'[1]2025年已发货'!G:G</f>
        <v>0</v>
      </c>
      <c r="H9508" s="2">
        <f>'[1]2025年已发货'!H:H</f>
        <v>0</v>
      </c>
      <c r="I9508" s="2">
        <f>'[1]2025年已发货'!I:I</f>
        <v>0</v>
      </c>
      <c r="J9508" s="2" vm="1" t="e">
        <f>_xlfn._xlws.FILTER(辅助信息!D:D,辅助信息!G:G=G9508)</f>
        <v>#VALUE!</v>
      </c>
    </row>
    <row r="9509" spans="1:10">
      <c r="A9509" s="2">
        <f>'[1]2025年已发货'!A:A</f>
        <v>0</v>
      </c>
      <c r="B9509" s="2">
        <f>'[1]2025年已发货'!B:B</f>
        <v>0</v>
      </c>
      <c r="C9509" s="2">
        <f>'[1]2025年已发货'!C:C</f>
        <v>0</v>
      </c>
      <c r="D9509" s="2">
        <f>'[1]2025年已发货'!D:D</f>
        <v>0</v>
      </c>
      <c r="E9509" s="2">
        <f>'[1]2025年已发货'!E:E</f>
        <v>0</v>
      </c>
      <c r="F9509" s="4">
        <f>'[1]2025年已发货'!F:F</f>
        <v>0</v>
      </c>
      <c r="G9509" s="2">
        <f>'[1]2025年已发货'!G:G</f>
        <v>0</v>
      </c>
      <c r="H9509" s="2">
        <f>'[1]2025年已发货'!H:H</f>
        <v>0</v>
      </c>
      <c r="I9509" s="2">
        <f>'[1]2025年已发货'!I:I</f>
        <v>0</v>
      </c>
      <c r="J9509" s="2" vm="1" t="e">
        <f>_xlfn._xlws.FILTER(辅助信息!D:D,辅助信息!G:G=G9509)</f>
        <v>#VALUE!</v>
      </c>
    </row>
    <row r="9510" spans="1:10">
      <c r="A9510" s="2">
        <f>'[1]2025年已发货'!A:A</f>
        <v>0</v>
      </c>
      <c r="B9510" s="2">
        <f>'[1]2025年已发货'!B:B</f>
        <v>0</v>
      </c>
      <c r="C9510" s="2">
        <f>'[1]2025年已发货'!C:C</f>
        <v>0</v>
      </c>
      <c r="D9510" s="2">
        <f>'[1]2025年已发货'!D:D</f>
        <v>0</v>
      </c>
      <c r="E9510" s="2">
        <f>'[1]2025年已发货'!E:E</f>
        <v>0</v>
      </c>
      <c r="F9510" s="4">
        <f>'[1]2025年已发货'!F:F</f>
        <v>0</v>
      </c>
      <c r="G9510" s="2">
        <f>'[1]2025年已发货'!G:G</f>
        <v>0</v>
      </c>
      <c r="H9510" s="2">
        <f>'[1]2025年已发货'!H:H</f>
        <v>0</v>
      </c>
      <c r="I9510" s="2">
        <f>'[1]2025年已发货'!I:I</f>
        <v>0</v>
      </c>
      <c r="J9510" s="2" vm="1" t="e">
        <f>_xlfn._xlws.FILTER(辅助信息!D:D,辅助信息!G:G=G9510)</f>
        <v>#VALUE!</v>
      </c>
    </row>
    <row r="9511" spans="1:10">
      <c r="A9511" s="2">
        <f>'[1]2025年已发货'!A:A</f>
        <v>0</v>
      </c>
      <c r="B9511" s="2">
        <f>'[1]2025年已发货'!B:B</f>
        <v>0</v>
      </c>
      <c r="C9511" s="2">
        <f>'[1]2025年已发货'!C:C</f>
        <v>0</v>
      </c>
      <c r="D9511" s="2">
        <f>'[1]2025年已发货'!D:D</f>
        <v>0</v>
      </c>
      <c r="E9511" s="2">
        <f>'[1]2025年已发货'!E:E</f>
        <v>0</v>
      </c>
      <c r="F9511" s="4">
        <f>'[1]2025年已发货'!F:F</f>
        <v>0</v>
      </c>
      <c r="G9511" s="2">
        <f>'[1]2025年已发货'!G:G</f>
        <v>0</v>
      </c>
      <c r="H9511" s="2">
        <f>'[1]2025年已发货'!H:H</f>
        <v>0</v>
      </c>
      <c r="I9511" s="2">
        <f>'[1]2025年已发货'!I:I</f>
        <v>0</v>
      </c>
      <c r="J9511" s="2" vm="1" t="e">
        <f>_xlfn._xlws.FILTER(辅助信息!D:D,辅助信息!G:G=G9511)</f>
        <v>#VALUE!</v>
      </c>
    </row>
    <row r="9512" spans="1:10">
      <c r="A9512" s="2">
        <f>'[1]2025年已发货'!A:A</f>
        <v>0</v>
      </c>
      <c r="B9512" s="2">
        <f>'[1]2025年已发货'!B:B</f>
        <v>0</v>
      </c>
      <c r="C9512" s="2">
        <f>'[1]2025年已发货'!C:C</f>
        <v>0</v>
      </c>
      <c r="D9512" s="2">
        <f>'[1]2025年已发货'!D:D</f>
        <v>0</v>
      </c>
      <c r="E9512" s="2">
        <f>'[1]2025年已发货'!E:E</f>
        <v>0</v>
      </c>
      <c r="F9512" s="4">
        <f>'[1]2025年已发货'!F:F</f>
        <v>0</v>
      </c>
      <c r="G9512" s="2">
        <f>'[1]2025年已发货'!G:G</f>
        <v>0</v>
      </c>
      <c r="H9512" s="2">
        <f>'[1]2025年已发货'!H:H</f>
        <v>0</v>
      </c>
      <c r="I9512" s="2">
        <f>'[1]2025年已发货'!I:I</f>
        <v>0</v>
      </c>
      <c r="J9512" s="2" vm="1" t="e">
        <f>_xlfn._xlws.FILTER(辅助信息!D:D,辅助信息!G:G=G9512)</f>
        <v>#VALUE!</v>
      </c>
    </row>
    <row r="9513" spans="1:10">
      <c r="A9513" s="2">
        <f>'[1]2025年已发货'!A:A</f>
        <v>0</v>
      </c>
      <c r="B9513" s="2">
        <f>'[1]2025年已发货'!B:B</f>
        <v>0</v>
      </c>
      <c r="C9513" s="2">
        <f>'[1]2025年已发货'!C:C</f>
        <v>0</v>
      </c>
      <c r="D9513" s="2">
        <f>'[1]2025年已发货'!D:D</f>
        <v>0</v>
      </c>
      <c r="E9513" s="2">
        <f>'[1]2025年已发货'!E:E</f>
        <v>0</v>
      </c>
      <c r="F9513" s="4">
        <f>'[1]2025年已发货'!F:F</f>
        <v>0</v>
      </c>
      <c r="G9513" s="2">
        <f>'[1]2025年已发货'!G:G</f>
        <v>0</v>
      </c>
      <c r="H9513" s="2">
        <f>'[1]2025年已发货'!H:H</f>
        <v>0</v>
      </c>
      <c r="I9513" s="2">
        <f>'[1]2025年已发货'!I:I</f>
        <v>0</v>
      </c>
      <c r="J9513" s="2" vm="1" t="e">
        <f>_xlfn._xlws.FILTER(辅助信息!D:D,辅助信息!G:G=G9513)</f>
        <v>#VALUE!</v>
      </c>
    </row>
    <row r="9514" spans="1:10">
      <c r="A9514" s="2">
        <f>'[1]2025年已发货'!A:A</f>
        <v>0</v>
      </c>
      <c r="B9514" s="2">
        <f>'[1]2025年已发货'!B:B</f>
        <v>0</v>
      </c>
      <c r="C9514" s="2">
        <f>'[1]2025年已发货'!C:C</f>
        <v>0</v>
      </c>
      <c r="D9514" s="2">
        <f>'[1]2025年已发货'!D:D</f>
        <v>0</v>
      </c>
      <c r="E9514" s="2">
        <f>'[1]2025年已发货'!E:E</f>
        <v>0</v>
      </c>
      <c r="F9514" s="4">
        <f>'[1]2025年已发货'!F:F</f>
        <v>0</v>
      </c>
      <c r="G9514" s="2">
        <f>'[1]2025年已发货'!G:G</f>
        <v>0</v>
      </c>
      <c r="H9514" s="2">
        <f>'[1]2025年已发货'!H:H</f>
        <v>0</v>
      </c>
      <c r="I9514" s="2">
        <f>'[1]2025年已发货'!I:I</f>
        <v>0</v>
      </c>
      <c r="J9514" s="2" vm="1" t="e">
        <f>_xlfn._xlws.FILTER(辅助信息!D:D,辅助信息!G:G=G9514)</f>
        <v>#VALUE!</v>
      </c>
    </row>
    <row r="9515" spans="1:10">
      <c r="A9515" s="2">
        <f>'[1]2025年已发货'!A:A</f>
        <v>0</v>
      </c>
      <c r="B9515" s="2">
        <f>'[1]2025年已发货'!B:B</f>
        <v>0</v>
      </c>
      <c r="C9515" s="2">
        <f>'[1]2025年已发货'!C:C</f>
        <v>0</v>
      </c>
      <c r="D9515" s="2">
        <f>'[1]2025年已发货'!D:D</f>
        <v>0</v>
      </c>
      <c r="E9515" s="2">
        <f>'[1]2025年已发货'!E:E</f>
        <v>0</v>
      </c>
      <c r="F9515" s="4">
        <f>'[1]2025年已发货'!F:F</f>
        <v>0</v>
      </c>
      <c r="G9515" s="2">
        <f>'[1]2025年已发货'!G:G</f>
        <v>0</v>
      </c>
      <c r="H9515" s="2">
        <f>'[1]2025年已发货'!H:H</f>
        <v>0</v>
      </c>
      <c r="I9515" s="2">
        <f>'[1]2025年已发货'!I:I</f>
        <v>0</v>
      </c>
      <c r="J9515" s="2" vm="1" t="e">
        <f>_xlfn._xlws.FILTER(辅助信息!D:D,辅助信息!G:G=G9515)</f>
        <v>#VALUE!</v>
      </c>
    </row>
    <row r="9516" spans="1:10">
      <c r="A9516" s="2">
        <f>'[1]2025年已发货'!A:A</f>
        <v>0</v>
      </c>
      <c r="B9516" s="2">
        <f>'[1]2025年已发货'!B:B</f>
        <v>0</v>
      </c>
      <c r="C9516" s="2">
        <f>'[1]2025年已发货'!C:C</f>
        <v>0</v>
      </c>
      <c r="D9516" s="2">
        <f>'[1]2025年已发货'!D:D</f>
        <v>0</v>
      </c>
      <c r="E9516" s="2">
        <f>'[1]2025年已发货'!E:E</f>
        <v>0</v>
      </c>
      <c r="F9516" s="4">
        <f>'[1]2025年已发货'!F:F</f>
        <v>0</v>
      </c>
      <c r="G9516" s="2">
        <f>'[1]2025年已发货'!G:G</f>
        <v>0</v>
      </c>
      <c r="H9516" s="2">
        <f>'[1]2025年已发货'!H:H</f>
        <v>0</v>
      </c>
      <c r="I9516" s="2">
        <f>'[1]2025年已发货'!I:I</f>
        <v>0</v>
      </c>
      <c r="J9516" s="2" vm="1" t="e">
        <f>_xlfn._xlws.FILTER(辅助信息!D:D,辅助信息!G:G=G9516)</f>
        <v>#VALUE!</v>
      </c>
    </row>
    <row r="9517" spans="1:10">
      <c r="A9517" s="2">
        <f>'[1]2025年已发货'!A:A</f>
        <v>0</v>
      </c>
      <c r="B9517" s="2">
        <f>'[1]2025年已发货'!B:B</f>
        <v>0</v>
      </c>
      <c r="C9517" s="2">
        <f>'[1]2025年已发货'!C:C</f>
        <v>0</v>
      </c>
      <c r="D9517" s="2">
        <f>'[1]2025年已发货'!D:D</f>
        <v>0</v>
      </c>
      <c r="E9517" s="2">
        <f>'[1]2025年已发货'!E:E</f>
        <v>0</v>
      </c>
      <c r="F9517" s="4">
        <f>'[1]2025年已发货'!F:F</f>
        <v>0</v>
      </c>
      <c r="G9517" s="2">
        <f>'[1]2025年已发货'!G:G</f>
        <v>0</v>
      </c>
      <c r="H9517" s="2">
        <f>'[1]2025年已发货'!H:H</f>
        <v>0</v>
      </c>
      <c r="I9517" s="2">
        <f>'[1]2025年已发货'!I:I</f>
        <v>0</v>
      </c>
      <c r="J9517" s="2" vm="1" t="e">
        <f>_xlfn._xlws.FILTER(辅助信息!D:D,辅助信息!G:G=G9517)</f>
        <v>#VALUE!</v>
      </c>
    </row>
    <row r="9518" spans="1:10">
      <c r="A9518" s="2">
        <f>'[1]2025年已发货'!A:A</f>
        <v>0</v>
      </c>
      <c r="B9518" s="2">
        <f>'[1]2025年已发货'!B:B</f>
        <v>0</v>
      </c>
      <c r="C9518" s="2">
        <f>'[1]2025年已发货'!C:C</f>
        <v>0</v>
      </c>
      <c r="D9518" s="2">
        <f>'[1]2025年已发货'!D:D</f>
        <v>0</v>
      </c>
      <c r="E9518" s="2">
        <f>'[1]2025年已发货'!E:E</f>
        <v>0</v>
      </c>
      <c r="F9518" s="4">
        <f>'[1]2025年已发货'!F:F</f>
        <v>0</v>
      </c>
      <c r="G9518" s="2">
        <f>'[1]2025年已发货'!G:G</f>
        <v>0</v>
      </c>
      <c r="H9518" s="2">
        <f>'[1]2025年已发货'!H:H</f>
        <v>0</v>
      </c>
      <c r="I9518" s="2">
        <f>'[1]2025年已发货'!I:I</f>
        <v>0</v>
      </c>
      <c r="J9518" s="2" vm="1" t="e">
        <f>_xlfn._xlws.FILTER(辅助信息!D:D,辅助信息!G:G=G9518)</f>
        <v>#VALUE!</v>
      </c>
    </row>
    <row r="9519" spans="1:10">
      <c r="A9519" s="2">
        <f>'[1]2025年已发货'!A:A</f>
        <v>0</v>
      </c>
      <c r="B9519" s="2">
        <f>'[1]2025年已发货'!B:B</f>
        <v>0</v>
      </c>
      <c r="C9519" s="2">
        <f>'[1]2025年已发货'!C:C</f>
        <v>0</v>
      </c>
      <c r="D9519" s="2">
        <f>'[1]2025年已发货'!D:D</f>
        <v>0</v>
      </c>
      <c r="E9519" s="2">
        <f>'[1]2025年已发货'!E:E</f>
        <v>0</v>
      </c>
      <c r="F9519" s="4">
        <f>'[1]2025年已发货'!F:F</f>
        <v>0</v>
      </c>
      <c r="G9519" s="2">
        <f>'[1]2025年已发货'!G:G</f>
        <v>0</v>
      </c>
      <c r="H9519" s="2">
        <f>'[1]2025年已发货'!H:H</f>
        <v>0</v>
      </c>
      <c r="I9519" s="2">
        <f>'[1]2025年已发货'!I:I</f>
        <v>0</v>
      </c>
      <c r="J9519" s="2" vm="1" t="e">
        <f>_xlfn._xlws.FILTER(辅助信息!D:D,辅助信息!G:G=G9519)</f>
        <v>#VALUE!</v>
      </c>
    </row>
    <row r="9520" spans="1:10">
      <c r="A9520" s="2">
        <f>'[1]2025年已发货'!A:A</f>
        <v>0</v>
      </c>
      <c r="B9520" s="2">
        <f>'[1]2025年已发货'!B:B</f>
        <v>0</v>
      </c>
      <c r="C9520" s="2">
        <f>'[1]2025年已发货'!C:C</f>
        <v>0</v>
      </c>
      <c r="D9520" s="2">
        <f>'[1]2025年已发货'!D:D</f>
        <v>0</v>
      </c>
      <c r="E9520" s="2">
        <f>'[1]2025年已发货'!E:E</f>
        <v>0</v>
      </c>
      <c r="F9520" s="4">
        <f>'[1]2025年已发货'!F:F</f>
        <v>0</v>
      </c>
      <c r="G9520" s="2">
        <f>'[1]2025年已发货'!G:G</f>
        <v>0</v>
      </c>
      <c r="H9520" s="2">
        <f>'[1]2025年已发货'!H:H</f>
        <v>0</v>
      </c>
      <c r="I9520" s="2">
        <f>'[1]2025年已发货'!I:I</f>
        <v>0</v>
      </c>
      <c r="J9520" s="2" vm="1" t="e">
        <f>_xlfn._xlws.FILTER(辅助信息!D:D,辅助信息!G:G=G9520)</f>
        <v>#VALUE!</v>
      </c>
    </row>
    <row r="9521" spans="1:10">
      <c r="A9521" s="2">
        <f>'[1]2025年已发货'!A:A</f>
        <v>0</v>
      </c>
      <c r="B9521" s="2">
        <f>'[1]2025年已发货'!B:B</f>
        <v>0</v>
      </c>
      <c r="C9521" s="2">
        <f>'[1]2025年已发货'!C:C</f>
        <v>0</v>
      </c>
      <c r="D9521" s="2">
        <f>'[1]2025年已发货'!D:D</f>
        <v>0</v>
      </c>
      <c r="E9521" s="2">
        <f>'[1]2025年已发货'!E:E</f>
        <v>0</v>
      </c>
      <c r="F9521" s="4">
        <f>'[1]2025年已发货'!F:F</f>
        <v>0</v>
      </c>
      <c r="G9521" s="2">
        <f>'[1]2025年已发货'!G:G</f>
        <v>0</v>
      </c>
      <c r="H9521" s="2">
        <f>'[1]2025年已发货'!H:H</f>
        <v>0</v>
      </c>
      <c r="I9521" s="2">
        <f>'[1]2025年已发货'!I:I</f>
        <v>0</v>
      </c>
      <c r="J9521" s="2" vm="1" t="e">
        <f>_xlfn._xlws.FILTER(辅助信息!D:D,辅助信息!G:G=G9521)</f>
        <v>#VALUE!</v>
      </c>
    </row>
    <row r="9522" spans="1:10">
      <c r="A9522" s="2">
        <f>'[1]2025年已发货'!A:A</f>
        <v>0</v>
      </c>
      <c r="B9522" s="2">
        <f>'[1]2025年已发货'!B:B</f>
        <v>0</v>
      </c>
      <c r="C9522" s="2">
        <f>'[1]2025年已发货'!C:C</f>
        <v>0</v>
      </c>
      <c r="D9522" s="2">
        <f>'[1]2025年已发货'!D:D</f>
        <v>0</v>
      </c>
      <c r="E9522" s="2">
        <f>'[1]2025年已发货'!E:E</f>
        <v>0</v>
      </c>
      <c r="F9522" s="4">
        <f>'[1]2025年已发货'!F:F</f>
        <v>0</v>
      </c>
      <c r="G9522" s="2">
        <f>'[1]2025年已发货'!G:G</f>
        <v>0</v>
      </c>
      <c r="H9522" s="2">
        <f>'[1]2025年已发货'!H:H</f>
        <v>0</v>
      </c>
      <c r="I9522" s="2">
        <f>'[1]2025年已发货'!I:I</f>
        <v>0</v>
      </c>
      <c r="J9522" s="2" vm="1" t="e">
        <f>_xlfn._xlws.FILTER(辅助信息!D:D,辅助信息!G:G=G9522)</f>
        <v>#VALUE!</v>
      </c>
    </row>
    <row r="9523" spans="1:10">
      <c r="A9523" s="2">
        <f>'[1]2025年已发货'!A:A</f>
        <v>0</v>
      </c>
      <c r="B9523" s="2">
        <f>'[1]2025年已发货'!B:B</f>
        <v>0</v>
      </c>
      <c r="C9523" s="2">
        <f>'[1]2025年已发货'!C:C</f>
        <v>0</v>
      </c>
      <c r="D9523" s="2">
        <f>'[1]2025年已发货'!D:D</f>
        <v>0</v>
      </c>
      <c r="E9523" s="2">
        <f>'[1]2025年已发货'!E:E</f>
        <v>0</v>
      </c>
      <c r="F9523" s="4">
        <f>'[1]2025年已发货'!F:F</f>
        <v>0</v>
      </c>
      <c r="G9523" s="2">
        <f>'[1]2025年已发货'!G:G</f>
        <v>0</v>
      </c>
      <c r="H9523" s="2">
        <f>'[1]2025年已发货'!H:H</f>
        <v>0</v>
      </c>
      <c r="I9523" s="2">
        <f>'[1]2025年已发货'!I:I</f>
        <v>0</v>
      </c>
      <c r="J9523" s="2" vm="1" t="e">
        <f>_xlfn._xlws.FILTER(辅助信息!D:D,辅助信息!G:G=G9523)</f>
        <v>#VALUE!</v>
      </c>
    </row>
    <row r="9524" spans="1:10">
      <c r="A9524" s="2">
        <f>'[1]2025年已发货'!A:A</f>
        <v>0</v>
      </c>
      <c r="B9524" s="2">
        <f>'[1]2025年已发货'!B:B</f>
        <v>0</v>
      </c>
      <c r="C9524" s="2">
        <f>'[1]2025年已发货'!C:C</f>
        <v>0</v>
      </c>
      <c r="D9524" s="2">
        <f>'[1]2025年已发货'!D:D</f>
        <v>0</v>
      </c>
      <c r="E9524" s="2">
        <f>'[1]2025年已发货'!E:E</f>
        <v>0</v>
      </c>
      <c r="F9524" s="4">
        <f>'[1]2025年已发货'!F:F</f>
        <v>0</v>
      </c>
      <c r="G9524" s="2">
        <f>'[1]2025年已发货'!G:G</f>
        <v>0</v>
      </c>
      <c r="H9524" s="2">
        <f>'[1]2025年已发货'!H:H</f>
        <v>0</v>
      </c>
      <c r="I9524" s="2">
        <f>'[1]2025年已发货'!I:I</f>
        <v>0</v>
      </c>
      <c r="J9524" s="2" vm="1" t="e">
        <f>_xlfn._xlws.FILTER(辅助信息!D:D,辅助信息!G:G=G9524)</f>
        <v>#VALUE!</v>
      </c>
    </row>
    <row r="9525" spans="1:10">
      <c r="A9525" s="2">
        <f>'[1]2025年已发货'!A:A</f>
        <v>0</v>
      </c>
      <c r="B9525" s="2">
        <f>'[1]2025年已发货'!B:B</f>
        <v>0</v>
      </c>
      <c r="C9525" s="2">
        <f>'[1]2025年已发货'!C:C</f>
        <v>0</v>
      </c>
      <c r="D9525" s="2">
        <f>'[1]2025年已发货'!D:D</f>
        <v>0</v>
      </c>
      <c r="E9525" s="2">
        <f>'[1]2025年已发货'!E:E</f>
        <v>0</v>
      </c>
      <c r="F9525" s="4">
        <f>'[1]2025年已发货'!F:F</f>
        <v>0</v>
      </c>
      <c r="G9525" s="2">
        <f>'[1]2025年已发货'!G:G</f>
        <v>0</v>
      </c>
      <c r="H9525" s="2">
        <f>'[1]2025年已发货'!H:H</f>
        <v>0</v>
      </c>
      <c r="I9525" s="2">
        <f>'[1]2025年已发货'!I:I</f>
        <v>0</v>
      </c>
      <c r="J9525" s="2" vm="1" t="e">
        <f>_xlfn._xlws.FILTER(辅助信息!D:D,辅助信息!G:G=G9525)</f>
        <v>#VALUE!</v>
      </c>
    </row>
    <row r="9526" spans="1:10">
      <c r="A9526" s="2">
        <f>'[1]2025年已发货'!A:A</f>
        <v>0</v>
      </c>
      <c r="B9526" s="2">
        <f>'[1]2025年已发货'!B:B</f>
        <v>0</v>
      </c>
      <c r="C9526" s="2">
        <f>'[1]2025年已发货'!C:C</f>
        <v>0</v>
      </c>
      <c r="D9526" s="2">
        <f>'[1]2025年已发货'!D:D</f>
        <v>0</v>
      </c>
      <c r="E9526" s="2">
        <f>'[1]2025年已发货'!E:E</f>
        <v>0</v>
      </c>
      <c r="F9526" s="4">
        <f>'[1]2025年已发货'!F:F</f>
        <v>0</v>
      </c>
      <c r="G9526" s="2">
        <f>'[1]2025年已发货'!G:G</f>
        <v>0</v>
      </c>
      <c r="H9526" s="2">
        <f>'[1]2025年已发货'!H:H</f>
        <v>0</v>
      </c>
      <c r="I9526" s="2">
        <f>'[1]2025年已发货'!I:I</f>
        <v>0</v>
      </c>
      <c r="J9526" s="2" vm="1" t="e">
        <f>_xlfn._xlws.FILTER(辅助信息!D:D,辅助信息!G:G=G9526)</f>
        <v>#VALUE!</v>
      </c>
    </row>
    <row r="9527" spans="1:10">
      <c r="A9527" s="2">
        <f>'[1]2025年已发货'!A:A</f>
        <v>0</v>
      </c>
      <c r="B9527" s="2">
        <f>'[1]2025年已发货'!B:B</f>
        <v>0</v>
      </c>
      <c r="C9527" s="2">
        <f>'[1]2025年已发货'!C:C</f>
        <v>0</v>
      </c>
      <c r="D9527" s="2">
        <f>'[1]2025年已发货'!D:D</f>
        <v>0</v>
      </c>
      <c r="E9527" s="2">
        <f>'[1]2025年已发货'!E:E</f>
        <v>0</v>
      </c>
      <c r="F9527" s="4">
        <f>'[1]2025年已发货'!F:F</f>
        <v>0</v>
      </c>
      <c r="G9527" s="2">
        <f>'[1]2025年已发货'!G:G</f>
        <v>0</v>
      </c>
      <c r="H9527" s="2">
        <f>'[1]2025年已发货'!H:H</f>
        <v>0</v>
      </c>
      <c r="I9527" s="2">
        <f>'[1]2025年已发货'!I:I</f>
        <v>0</v>
      </c>
      <c r="J9527" s="2" vm="1" t="e">
        <f>_xlfn._xlws.FILTER(辅助信息!D:D,辅助信息!G:G=G9527)</f>
        <v>#VALUE!</v>
      </c>
    </row>
    <row r="9528" spans="1:10">
      <c r="A9528" s="2">
        <f>'[1]2025年已发货'!A:A</f>
        <v>0</v>
      </c>
      <c r="B9528" s="2">
        <f>'[1]2025年已发货'!B:B</f>
        <v>0</v>
      </c>
      <c r="C9528" s="2">
        <f>'[1]2025年已发货'!C:C</f>
        <v>0</v>
      </c>
      <c r="D9528" s="2">
        <f>'[1]2025年已发货'!D:D</f>
        <v>0</v>
      </c>
      <c r="E9528" s="2">
        <f>'[1]2025年已发货'!E:E</f>
        <v>0</v>
      </c>
      <c r="F9528" s="4">
        <f>'[1]2025年已发货'!F:F</f>
        <v>0</v>
      </c>
      <c r="G9528" s="2">
        <f>'[1]2025年已发货'!G:G</f>
        <v>0</v>
      </c>
      <c r="H9528" s="2">
        <f>'[1]2025年已发货'!H:H</f>
        <v>0</v>
      </c>
      <c r="I9528" s="2">
        <f>'[1]2025年已发货'!I:I</f>
        <v>0</v>
      </c>
      <c r="J9528" s="2" vm="1" t="e">
        <f>_xlfn._xlws.FILTER(辅助信息!D:D,辅助信息!G:G=G9528)</f>
        <v>#VALUE!</v>
      </c>
    </row>
    <row r="9529" spans="1:10">
      <c r="A9529" s="2">
        <f>'[1]2025年已发货'!A:A</f>
        <v>0</v>
      </c>
      <c r="B9529" s="2">
        <f>'[1]2025年已发货'!B:B</f>
        <v>0</v>
      </c>
      <c r="C9529" s="2">
        <f>'[1]2025年已发货'!C:C</f>
        <v>0</v>
      </c>
      <c r="D9529" s="2">
        <f>'[1]2025年已发货'!D:D</f>
        <v>0</v>
      </c>
      <c r="E9529" s="2">
        <f>'[1]2025年已发货'!E:E</f>
        <v>0</v>
      </c>
      <c r="F9529" s="4">
        <f>'[1]2025年已发货'!F:F</f>
        <v>0</v>
      </c>
      <c r="G9529" s="2">
        <f>'[1]2025年已发货'!G:G</f>
        <v>0</v>
      </c>
      <c r="H9529" s="2">
        <f>'[1]2025年已发货'!H:H</f>
        <v>0</v>
      </c>
      <c r="I9529" s="2">
        <f>'[1]2025年已发货'!I:I</f>
        <v>0</v>
      </c>
      <c r="J9529" s="2" vm="1" t="e">
        <f>_xlfn._xlws.FILTER(辅助信息!D:D,辅助信息!G:G=G9529)</f>
        <v>#VALUE!</v>
      </c>
    </row>
    <row r="9530" spans="1:10">
      <c r="A9530" s="2">
        <f>'[1]2025年已发货'!A:A</f>
        <v>0</v>
      </c>
      <c r="B9530" s="2">
        <f>'[1]2025年已发货'!B:B</f>
        <v>0</v>
      </c>
      <c r="C9530" s="2">
        <f>'[1]2025年已发货'!C:C</f>
        <v>0</v>
      </c>
      <c r="D9530" s="2">
        <f>'[1]2025年已发货'!D:D</f>
        <v>0</v>
      </c>
      <c r="E9530" s="2">
        <f>'[1]2025年已发货'!E:E</f>
        <v>0</v>
      </c>
      <c r="F9530" s="4">
        <f>'[1]2025年已发货'!F:F</f>
        <v>0</v>
      </c>
      <c r="G9530" s="2">
        <f>'[1]2025年已发货'!G:G</f>
        <v>0</v>
      </c>
      <c r="H9530" s="2">
        <f>'[1]2025年已发货'!H:H</f>
        <v>0</v>
      </c>
      <c r="I9530" s="2">
        <f>'[1]2025年已发货'!I:I</f>
        <v>0</v>
      </c>
      <c r="J9530" s="2" vm="1" t="e">
        <f>_xlfn._xlws.FILTER(辅助信息!D:D,辅助信息!G:G=G9530)</f>
        <v>#VALUE!</v>
      </c>
    </row>
    <row r="9531" spans="1:10">
      <c r="A9531" s="2">
        <f>'[1]2025年已发货'!A:A</f>
        <v>0</v>
      </c>
      <c r="B9531" s="2">
        <f>'[1]2025年已发货'!B:B</f>
        <v>0</v>
      </c>
      <c r="C9531" s="2">
        <f>'[1]2025年已发货'!C:C</f>
        <v>0</v>
      </c>
      <c r="D9531" s="2">
        <f>'[1]2025年已发货'!D:D</f>
        <v>0</v>
      </c>
      <c r="E9531" s="2">
        <f>'[1]2025年已发货'!E:E</f>
        <v>0</v>
      </c>
      <c r="F9531" s="4">
        <f>'[1]2025年已发货'!F:F</f>
        <v>0</v>
      </c>
      <c r="G9531" s="2">
        <f>'[1]2025年已发货'!G:G</f>
        <v>0</v>
      </c>
      <c r="H9531" s="2">
        <f>'[1]2025年已发货'!H:H</f>
        <v>0</v>
      </c>
      <c r="I9531" s="2">
        <f>'[1]2025年已发货'!I:I</f>
        <v>0</v>
      </c>
      <c r="J9531" s="2" vm="1" t="e">
        <f>_xlfn._xlws.FILTER(辅助信息!D:D,辅助信息!G:G=G9531)</f>
        <v>#VALUE!</v>
      </c>
    </row>
    <row r="9532" spans="1:10">
      <c r="A9532" s="2">
        <f>'[1]2025年已发货'!A:A</f>
        <v>0</v>
      </c>
      <c r="B9532" s="2">
        <f>'[1]2025年已发货'!B:B</f>
        <v>0</v>
      </c>
      <c r="C9532" s="2">
        <f>'[1]2025年已发货'!C:C</f>
        <v>0</v>
      </c>
      <c r="D9532" s="2">
        <f>'[1]2025年已发货'!D:D</f>
        <v>0</v>
      </c>
      <c r="E9532" s="2">
        <f>'[1]2025年已发货'!E:E</f>
        <v>0</v>
      </c>
      <c r="F9532" s="4">
        <f>'[1]2025年已发货'!F:F</f>
        <v>0</v>
      </c>
      <c r="G9532" s="2">
        <f>'[1]2025年已发货'!G:G</f>
        <v>0</v>
      </c>
      <c r="H9532" s="2">
        <f>'[1]2025年已发货'!H:H</f>
        <v>0</v>
      </c>
      <c r="I9532" s="2">
        <f>'[1]2025年已发货'!I:I</f>
        <v>0</v>
      </c>
      <c r="J9532" s="2" vm="1" t="e">
        <f>_xlfn._xlws.FILTER(辅助信息!D:D,辅助信息!G:G=G9532)</f>
        <v>#VALUE!</v>
      </c>
    </row>
    <row r="9533" spans="1:10">
      <c r="A9533" s="2">
        <f>'[1]2025年已发货'!A:A</f>
        <v>0</v>
      </c>
      <c r="B9533" s="2">
        <f>'[1]2025年已发货'!B:B</f>
        <v>0</v>
      </c>
      <c r="C9533" s="2">
        <f>'[1]2025年已发货'!C:C</f>
        <v>0</v>
      </c>
      <c r="D9533" s="2">
        <f>'[1]2025年已发货'!D:D</f>
        <v>0</v>
      </c>
      <c r="E9533" s="2">
        <f>'[1]2025年已发货'!E:E</f>
        <v>0</v>
      </c>
      <c r="F9533" s="4">
        <f>'[1]2025年已发货'!F:F</f>
        <v>0</v>
      </c>
      <c r="G9533" s="2">
        <f>'[1]2025年已发货'!G:G</f>
        <v>0</v>
      </c>
      <c r="H9533" s="2">
        <f>'[1]2025年已发货'!H:H</f>
        <v>0</v>
      </c>
      <c r="I9533" s="2">
        <f>'[1]2025年已发货'!I:I</f>
        <v>0</v>
      </c>
      <c r="J9533" s="2" vm="1" t="e">
        <f>_xlfn._xlws.FILTER(辅助信息!D:D,辅助信息!G:G=G9533)</f>
        <v>#VALUE!</v>
      </c>
    </row>
    <row r="9534" spans="1:10">
      <c r="A9534" s="2">
        <f>'[1]2025年已发货'!A:A</f>
        <v>0</v>
      </c>
      <c r="B9534" s="2">
        <f>'[1]2025年已发货'!B:B</f>
        <v>0</v>
      </c>
      <c r="C9534" s="2">
        <f>'[1]2025年已发货'!C:C</f>
        <v>0</v>
      </c>
      <c r="D9534" s="2">
        <f>'[1]2025年已发货'!D:D</f>
        <v>0</v>
      </c>
      <c r="E9534" s="2">
        <f>'[1]2025年已发货'!E:E</f>
        <v>0</v>
      </c>
      <c r="F9534" s="4">
        <f>'[1]2025年已发货'!F:F</f>
        <v>0</v>
      </c>
      <c r="G9534" s="2">
        <f>'[1]2025年已发货'!G:G</f>
        <v>0</v>
      </c>
      <c r="H9534" s="2">
        <f>'[1]2025年已发货'!H:H</f>
        <v>0</v>
      </c>
      <c r="I9534" s="2">
        <f>'[1]2025年已发货'!I:I</f>
        <v>0</v>
      </c>
      <c r="J9534" s="2" vm="1" t="e">
        <f>_xlfn._xlws.FILTER(辅助信息!D:D,辅助信息!G:G=G9534)</f>
        <v>#VALUE!</v>
      </c>
    </row>
    <row r="9535" spans="1:10">
      <c r="A9535" s="2">
        <f>'[1]2025年已发货'!A:A</f>
        <v>0</v>
      </c>
      <c r="B9535" s="2">
        <f>'[1]2025年已发货'!B:B</f>
        <v>0</v>
      </c>
      <c r="C9535" s="2">
        <f>'[1]2025年已发货'!C:C</f>
        <v>0</v>
      </c>
      <c r="D9535" s="2">
        <f>'[1]2025年已发货'!D:D</f>
        <v>0</v>
      </c>
      <c r="E9535" s="2">
        <f>'[1]2025年已发货'!E:E</f>
        <v>0</v>
      </c>
      <c r="F9535" s="4">
        <f>'[1]2025年已发货'!F:F</f>
        <v>0</v>
      </c>
      <c r="G9535" s="2">
        <f>'[1]2025年已发货'!G:G</f>
        <v>0</v>
      </c>
      <c r="H9535" s="2">
        <f>'[1]2025年已发货'!H:H</f>
        <v>0</v>
      </c>
      <c r="I9535" s="2">
        <f>'[1]2025年已发货'!I:I</f>
        <v>0</v>
      </c>
      <c r="J9535" s="2" vm="1" t="e">
        <f>_xlfn._xlws.FILTER(辅助信息!D:D,辅助信息!G:G=G9535)</f>
        <v>#VALUE!</v>
      </c>
    </row>
    <row r="9536" spans="1:10">
      <c r="A9536" s="2">
        <f>'[1]2025年已发货'!A:A</f>
        <v>0</v>
      </c>
      <c r="B9536" s="2">
        <f>'[1]2025年已发货'!B:B</f>
        <v>0</v>
      </c>
      <c r="C9536" s="2">
        <f>'[1]2025年已发货'!C:C</f>
        <v>0</v>
      </c>
      <c r="D9536" s="2">
        <f>'[1]2025年已发货'!D:D</f>
        <v>0</v>
      </c>
      <c r="E9536" s="2">
        <f>'[1]2025年已发货'!E:E</f>
        <v>0</v>
      </c>
      <c r="F9536" s="4">
        <f>'[1]2025年已发货'!F:F</f>
        <v>0</v>
      </c>
      <c r="G9536" s="2">
        <f>'[1]2025年已发货'!G:G</f>
        <v>0</v>
      </c>
      <c r="H9536" s="2">
        <f>'[1]2025年已发货'!H:H</f>
        <v>0</v>
      </c>
      <c r="I9536" s="2">
        <f>'[1]2025年已发货'!I:I</f>
        <v>0</v>
      </c>
      <c r="J9536" s="2" vm="1" t="e">
        <f>_xlfn._xlws.FILTER(辅助信息!D:D,辅助信息!G:G=G9536)</f>
        <v>#VALUE!</v>
      </c>
    </row>
    <row r="9537" spans="1:10">
      <c r="A9537" s="2">
        <f>'[1]2025年已发货'!A:A</f>
        <v>0</v>
      </c>
      <c r="B9537" s="2">
        <f>'[1]2025年已发货'!B:B</f>
        <v>0</v>
      </c>
      <c r="C9537" s="2">
        <f>'[1]2025年已发货'!C:C</f>
        <v>0</v>
      </c>
      <c r="D9537" s="2">
        <f>'[1]2025年已发货'!D:D</f>
        <v>0</v>
      </c>
      <c r="E9537" s="2">
        <f>'[1]2025年已发货'!E:E</f>
        <v>0</v>
      </c>
      <c r="F9537" s="4">
        <f>'[1]2025年已发货'!F:F</f>
        <v>0</v>
      </c>
      <c r="G9537" s="2">
        <f>'[1]2025年已发货'!G:G</f>
        <v>0</v>
      </c>
      <c r="H9537" s="2">
        <f>'[1]2025年已发货'!H:H</f>
        <v>0</v>
      </c>
      <c r="I9537" s="2">
        <f>'[1]2025年已发货'!I:I</f>
        <v>0</v>
      </c>
      <c r="J9537" s="2" vm="1" t="e">
        <f>_xlfn._xlws.FILTER(辅助信息!D:D,辅助信息!G:G=G9537)</f>
        <v>#VALUE!</v>
      </c>
    </row>
    <row r="9538" spans="1:10">
      <c r="A9538" s="2">
        <f>'[1]2025年已发货'!A:A</f>
        <v>0</v>
      </c>
      <c r="B9538" s="2">
        <f>'[1]2025年已发货'!B:B</f>
        <v>0</v>
      </c>
      <c r="C9538" s="2">
        <f>'[1]2025年已发货'!C:C</f>
        <v>0</v>
      </c>
      <c r="D9538" s="2">
        <f>'[1]2025年已发货'!D:D</f>
        <v>0</v>
      </c>
      <c r="E9538" s="2">
        <f>'[1]2025年已发货'!E:E</f>
        <v>0</v>
      </c>
      <c r="F9538" s="4">
        <f>'[1]2025年已发货'!F:F</f>
        <v>0</v>
      </c>
      <c r="G9538" s="2">
        <f>'[1]2025年已发货'!G:G</f>
        <v>0</v>
      </c>
      <c r="H9538" s="2">
        <f>'[1]2025年已发货'!H:H</f>
        <v>0</v>
      </c>
      <c r="I9538" s="2">
        <f>'[1]2025年已发货'!I:I</f>
        <v>0</v>
      </c>
      <c r="J9538" s="2" vm="1" t="e">
        <f>_xlfn._xlws.FILTER(辅助信息!D:D,辅助信息!G:G=G9538)</f>
        <v>#VALUE!</v>
      </c>
    </row>
    <row r="9539" spans="1:10">
      <c r="A9539" s="2">
        <f>'[1]2025年已发货'!A:A</f>
        <v>0</v>
      </c>
      <c r="B9539" s="2">
        <f>'[1]2025年已发货'!B:B</f>
        <v>0</v>
      </c>
      <c r="C9539" s="2">
        <f>'[1]2025年已发货'!C:C</f>
        <v>0</v>
      </c>
      <c r="D9539" s="2">
        <f>'[1]2025年已发货'!D:D</f>
        <v>0</v>
      </c>
      <c r="E9539" s="2">
        <f>'[1]2025年已发货'!E:E</f>
        <v>0</v>
      </c>
      <c r="F9539" s="4">
        <f>'[1]2025年已发货'!F:F</f>
        <v>0</v>
      </c>
      <c r="G9539" s="2">
        <f>'[1]2025年已发货'!G:G</f>
        <v>0</v>
      </c>
      <c r="H9539" s="2">
        <f>'[1]2025年已发货'!H:H</f>
        <v>0</v>
      </c>
      <c r="I9539" s="2">
        <f>'[1]2025年已发货'!I:I</f>
        <v>0</v>
      </c>
      <c r="J9539" s="2" vm="1" t="e">
        <f>_xlfn._xlws.FILTER(辅助信息!D:D,辅助信息!G:G=G9539)</f>
        <v>#VALUE!</v>
      </c>
    </row>
    <row r="9540" spans="1:10">
      <c r="A9540" s="2">
        <f>'[1]2025年已发货'!A:A</f>
        <v>0</v>
      </c>
      <c r="B9540" s="2">
        <f>'[1]2025年已发货'!B:B</f>
        <v>0</v>
      </c>
      <c r="C9540" s="2">
        <f>'[1]2025年已发货'!C:C</f>
        <v>0</v>
      </c>
      <c r="D9540" s="2">
        <f>'[1]2025年已发货'!D:D</f>
        <v>0</v>
      </c>
      <c r="E9540" s="2">
        <f>'[1]2025年已发货'!E:E</f>
        <v>0</v>
      </c>
      <c r="F9540" s="4">
        <f>'[1]2025年已发货'!F:F</f>
        <v>0</v>
      </c>
      <c r="G9540" s="2">
        <f>'[1]2025年已发货'!G:G</f>
        <v>0</v>
      </c>
      <c r="H9540" s="2">
        <f>'[1]2025年已发货'!H:H</f>
        <v>0</v>
      </c>
      <c r="I9540" s="2">
        <f>'[1]2025年已发货'!I:I</f>
        <v>0</v>
      </c>
      <c r="J9540" s="2" vm="1" t="e">
        <f>_xlfn._xlws.FILTER(辅助信息!D:D,辅助信息!G:G=G9540)</f>
        <v>#VALUE!</v>
      </c>
    </row>
    <row r="9541" spans="1:10">
      <c r="A9541" s="2">
        <f>'[1]2025年已发货'!A:A</f>
        <v>0</v>
      </c>
      <c r="B9541" s="2">
        <f>'[1]2025年已发货'!B:B</f>
        <v>0</v>
      </c>
      <c r="C9541" s="2">
        <f>'[1]2025年已发货'!C:C</f>
        <v>0</v>
      </c>
      <c r="D9541" s="2">
        <f>'[1]2025年已发货'!D:D</f>
        <v>0</v>
      </c>
      <c r="E9541" s="2">
        <f>'[1]2025年已发货'!E:E</f>
        <v>0</v>
      </c>
      <c r="F9541" s="4">
        <f>'[1]2025年已发货'!F:F</f>
        <v>0</v>
      </c>
      <c r="G9541" s="2">
        <f>'[1]2025年已发货'!G:G</f>
        <v>0</v>
      </c>
      <c r="H9541" s="2">
        <f>'[1]2025年已发货'!H:H</f>
        <v>0</v>
      </c>
      <c r="I9541" s="2">
        <f>'[1]2025年已发货'!I:I</f>
        <v>0</v>
      </c>
      <c r="J9541" s="2" vm="1" t="e">
        <f>_xlfn._xlws.FILTER(辅助信息!D:D,辅助信息!G:G=G9541)</f>
        <v>#VALUE!</v>
      </c>
    </row>
    <row r="9542" spans="1:10">
      <c r="A9542" s="2">
        <f>'[1]2025年已发货'!A:A</f>
        <v>0</v>
      </c>
      <c r="B9542" s="2">
        <f>'[1]2025年已发货'!B:B</f>
        <v>0</v>
      </c>
      <c r="C9542" s="2">
        <f>'[1]2025年已发货'!C:C</f>
        <v>0</v>
      </c>
      <c r="D9542" s="2">
        <f>'[1]2025年已发货'!D:D</f>
        <v>0</v>
      </c>
      <c r="E9542" s="2">
        <f>'[1]2025年已发货'!E:E</f>
        <v>0</v>
      </c>
      <c r="F9542" s="4">
        <f>'[1]2025年已发货'!F:F</f>
        <v>0</v>
      </c>
      <c r="G9542" s="2">
        <f>'[1]2025年已发货'!G:G</f>
        <v>0</v>
      </c>
      <c r="H9542" s="2">
        <f>'[1]2025年已发货'!H:H</f>
        <v>0</v>
      </c>
      <c r="I9542" s="2">
        <f>'[1]2025年已发货'!I:I</f>
        <v>0</v>
      </c>
      <c r="J9542" s="2" vm="1" t="e">
        <f>_xlfn._xlws.FILTER(辅助信息!D:D,辅助信息!G:G=G9542)</f>
        <v>#VALUE!</v>
      </c>
    </row>
    <row r="9543" spans="1:10">
      <c r="A9543" s="2">
        <f>'[1]2025年已发货'!A:A</f>
        <v>0</v>
      </c>
      <c r="B9543" s="2">
        <f>'[1]2025年已发货'!B:B</f>
        <v>0</v>
      </c>
      <c r="C9543" s="2">
        <f>'[1]2025年已发货'!C:C</f>
        <v>0</v>
      </c>
      <c r="D9543" s="2">
        <f>'[1]2025年已发货'!D:D</f>
        <v>0</v>
      </c>
      <c r="E9543" s="2">
        <f>'[1]2025年已发货'!E:E</f>
        <v>0</v>
      </c>
      <c r="F9543" s="4">
        <f>'[1]2025年已发货'!F:F</f>
        <v>0</v>
      </c>
      <c r="G9543" s="2">
        <f>'[1]2025年已发货'!G:G</f>
        <v>0</v>
      </c>
      <c r="H9543" s="2">
        <f>'[1]2025年已发货'!H:H</f>
        <v>0</v>
      </c>
      <c r="I9543" s="2">
        <f>'[1]2025年已发货'!I:I</f>
        <v>0</v>
      </c>
      <c r="J9543" s="2" vm="1" t="e">
        <f>_xlfn._xlws.FILTER(辅助信息!D:D,辅助信息!G:G=G9543)</f>
        <v>#VALUE!</v>
      </c>
    </row>
    <row r="9544" spans="1:10">
      <c r="A9544" s="2">
        <f>'[1]2025年已发货'!A:A</f>
        <v>0</v>
      </c>
      <c r="B9544" s="2">
        <f>'[1]2025年已发货'!B:B</f>
        <v>0</v>
      </c>
      <c r="C9544" s="2">
        <f>'[1]2025年已发货'!C:C</f>
        <v>0</v>
      </c>
      <c r="D9544" s="2">
        <f>'[1]2025年已发货'!D:D</f>
        <v>0</v>
      </c>
      <c r="E9544" s="2">
        <f>'[1]2025年已发货'!E:E</f>
        <v>0</v>
      </c>
      <c r="F9544" s="4">
        <f>'[1]2025年已发货'!F:F</f>
        <v>0</v>
      </c>
      <c r="G9544" s="2">
        <f>'[1]2025年已发货'!G:G</f>
        <v>0</v>
      </c>
      <c r="H9544" s="2">
        <f>'[1]2025年已发货'!H:H</f>
        <v>0</v>
      </c>
      <c r="I9544" s="2">
        <f>'[1]2025年已发货'!I:I</f>
        <v>0</v>
      </c>
      <c r="J9544" s="2" vm="1" t="e">
        <f>_xlfn._xlws.FILTER(辅助信息!D:D,辅助信息!G:G=G9544)</f>
        <v>#VALUE!</v>
      </c>
    </row>
    <row r="9545" spans="1:10">
      <c r="A9545" s="2">
        <f>'[1]2025年已发货'!A:A</f>
        <v>0</v>
      </c>
      <c r="B9545" s="2">
        <f>'[1]2025年已发货'!B:B</f>
        <v>0</v>
      </c>
      <c r="C9545" s="2">
        <f>'[1]2025年已发货'!C:C</f>
        <v>0</v>
      </c>
      <c r="D9545" s="2">
        <f>'[1]2025年已发货'!D:D</f>
        <v>0</v>
      </c>
      <c r="E9545" s="2">
        <f>'[1]2025年已发货'!E:E</f>
        <v>0</v>
      </c>
      <c r="F9545" s="4">
        <f>'[1]2025年已发货'!F:F</f>
        <v>0</v>
      </c>
      <c r="G9545" s="2">
        <f>'[1]2025年已发货'!G:G</f>
        <v>0</v>
      </c>
      <c r="H9545" s="2">
        <f>'[1]2025年已发货'!H:H</f>
        <v>0</v>
      </c>
      <c r="I9545" s="2">
        <f>'[1]2025年已发货'!I:I</f>
        <v>0</v>
      </c>
      <c r="J9545" s="2" vm="1" t="e">
        <f>_xlfn._xlws.FILTER(辅助信息!D:D,辅助信息!G:G=G9545)</f>
        <v>#VALUE!</v>
      </c>
    </row>
    <row r="9546" spans="1:10">
      <c r="A9546" s="2">
        <f>'[1]2025年已发货'!A:A</f>
        <v>0</v>
      </c>
      <c r="B9546" s="2">
        <f>'[1]2025年已发货'!B:B</f>
        <v>0</v>
      </c>
      <c r="C9546" s="2">
        <f>'[1]2025年已发货'!C:C</f>
        <v>0</v>
      </c>
      <c r="D9546" s="2">
        <f>'[1]2025年已发货'!D:D</f>
        <v>0</v>
      </c>
      <c r="E9546" s="2">
        <f>'[1]2025年已发货'!E:E</f>
        <v>0</v>
      </c>
      <c r="F9546" s="4">
        <f>'[1]2025年已发货'!F:F</f>
        <v>0</v>
      </c>
      <c r="G9546" s="2">
        <f>'[1]2025年已发货'!G:G</f>
        <v>0</v>
      </c>
      <c r="H9546" s="2">
        <f>'[1]2025年已发货'!H:H</f>
        <v>0</v>
      </c>
      <c r="I9546" s="2">
        <f>'[1]2025年已发货'!I:I</f>
        <v>0</v>
      </c>
      <c r="J9546" s="2" vm="1" t="e">
        <f>_xlfn._xlws.FILTER(辅助信息!D:D,辅助信息!G:G=G9546)</f>
        <v>#VALUE!</v>
      </c>
    </row>
    <row r="9547" spans="1:10">
      <c r="A9547" s="2">
        <f>'[1]2025年已发货'!A:A</f>
        <v>0</v>
      </c>
      <c r="B9547" s="2">
        <f>'[1]2025年已发货'!B:B</f>
        <v>0</v>
      </c>
      <c r="C9547" s="2">
        <f>'[1]2025年已发货'!C:C</f>
        <v>0</v>
      </c>
      <c r="D9547" s="2">
        <f>'[1]2025年已发货'!D:D</f>
        <v>0</v>
      </c>
      <c r="E9547" s="2">
        <f>'[1]2025年已发货'!E:E</f>
        <v>0</v>
      </c>
      <c r="F9547" s="4">
        <f>'[1]2025年已发货'!F:F</f>
        <v>0</v>
      </c>
      <c r="G9547" s="2">
        <f>'[1]2025年已发货'!G:G</f>
        <v>0</v>
      </c>
      <c r="H9547" s="2">
        <f>'[1]2025年已发货'!H:H</f>
        <v>0</v>
      </c>
      <c r="I9547" s="2">
        <f>'[1]2025年已发货'!I:I</f>
        <v>0</v>
      </c>
      <c r="J9547" s="2" vm="1" t="e">
        <f>_xlfn._xlws.FILTER(辅助信息!D:D,辅助信息!G:G=G9547)</f>
        <v>#VALUE!</v>
      </c>
    </row>
    <row r="9548" spans="1:10">
      <c r="A9548" s="2">
        <f>'[1]2025年已发货'!A:A</f>
        <v>0</v>
      </c>
      <c r="B9548" s="2">
        <f>'[1]2025年已发货'!B:B</f>
        <v>0</v>
      </c>
      <c r="C9548" s="2">
        <f>'[1]2025年已发货'!C:C</f>
        <v>0</v>
      </c>
      <c r="D9548" s="2">
        <f>'[1]2025年已发货'!D:D</f>
        <v>0</v>
      </c>
      <c r="E9548" s="2">
        <f>'[1]2025年已发货'!E:E</f>
        <v>0</v>
      </c>
      <c r="F9548" s="4">
        <f>'[1]2025年已发货'!F:F</f>
        <v>0</v>
      </c>
      <c r="G9548" s="2">
        <f>'[1]2025年已发货'!G:G</f>
        <v>0</v>
      </c>
      <c r="H9548" s="2">
        <f>'[1]2025年已发货'!H:H</f>
        <v>0</v>
      </c>
      <c r="I9548" s="2">
        <f>'[1]2025年已发货'!I:I</f>
        <v>0</v>
      </c>
      <c r="J9548" s="2" vm="1" t="e">
        <f>_xlfn._xlws.FILTER(辅助信息!D:D,辅助信息!G:G=G9548)</f>
        <v>#VALUE!</v>
      </c>
    </row>
    <row r="9549" spans="1:10">
      <c r="A9549" s="2">
        <f>'[1]2025年已发货'!A:A</f>
        <v>0</v>
      </c>
      <c r="B9549" s="2">
        <f>'[1]2025年已发货'!B:B</f>
        <v>0</v>
      </c>
      <c r="C9549" s="2">
        <f>'[1]2025年已发货'!C:C</f>
        <v>0</v>
      </c>
      <c r="D9549" s="2">
        <f>'[1]2025年已发货'!D:D</f>
        <v>0</v>
      </c>
      <c r="E9549" s="2">
        <f>'[1]2025年已发货'!E:E</f>
        <v>0</v>
      </c>
      <c r="F9549" s="4">
        <f>'[1]2025年已发货'!F:F</f>
        <v>0</v>
      </c>
      <c r="G9549" s="2">
        <f>'[1]2025年已发货'!G:G</f>
        <v>0</v>
      </c>
      <c r="H9549" s="2">
        <f>'[1]2025年已发货'!H:H</f>
        <v>0</v>
      </c>
      <c r="I9549" s="2">
        <f>'[1]2025年已发货'!I:I</f>
        <v>0</v>
      </c>
      <c r="J9549" s="2" vm="1" t="e">
        <f>_xlfn._xlws.FILTER(辅助信息!D:D,辅助信息!G:G=G9549)</f>
        <v>#VALUE!</v>
      </c>
    </row>
    <row r="9550" spans="1:10">
      <c r="A9550" s="2">
        <f>'[1]2025年已发货'!A:A</f>
        <v>0</v>
      </c>
      <c r="B9550" s="2">
        <f>'[1]2025年已发货'!B:B</f>
        <v>0</v>
      </c>
      <c r="C9550" s="2">
        <f>'[1]2025年已发货'!C:C</f>
        <v>0</v>
      </c>
      <c r="D9550" s="2">
        <f>'[1]2025年已发货'!D:D</f>
        <v>0</v>
      </c>
      <c r="E9550" s="2">
        <f>'[1]2025年已发货'!E:E</f>
        <v>0</v>
      </c>
      <c r="F9550" s="4">
        <f>'[1]2025年已发货'!F:F</f>
        <v>0</v>
      </c>
      <c r="G9550" s="2">
        <f>'[1]2025年已发货'!G:G</f>
        <v>0</v>
      </c>
      <c r="H9550" s="2">
        <f>'[1]2025年已发货'!H:H</f>
        <v>0</v>
      </c>
      <c r="I9550" s="2">
        <f>'[1]2025年已发货'!I:I</f>
        <v>0</v>
      </c>
      <c r="J9550" s="2" vm="1" t="e">
        <f>_xlfn._xlws.FILTER(辅助信息!D:D,辅助信息!G:G=G9550)</f>
        <v>#VALUE!</v>
      </c>
    </row>
    <row r="9551" spans="1:10">
      <c r="A9551" s="2">
        <f>'[1]2025年已发货'!A:A</f>
        <v>0</v>
      </c>
      <c r="B9551" s="2">
        <f>'[1]2025年已发货'!B:B</f>
        <v>0</v>
      </c>
      <c r="C9551" s="2">
        <f>'[1]2025年已发货'!C:C</f>
        <v>0</v>
      </c>
      <c r="D9551" s="2">
        <f>'[1]2025年已发货'!D:D</f>
        <v>0</v>
      </c>
      <c r="E9551" s="2">
        <f>'[1]2025年已发货'!E:E</f>
        <v>0</v>
      </c>
      <c r="F9551" s="4">
        <f>'[1]2025年已发货'!F:F</f>
        <v>0</v>
      </c>
      <c r="G9551" s="2">
        <f>'[1]2025年已发货'!G:G</f>
        <v>0</v>
      </c>
      <c r="H9551" s="2">
        <f>'[1]2025年已发货'!H:H</f>
        <v>0</v>
      </c>
      <c r="I9551" s="2">
        <f>'[1]2025年已发货'!I:I</f>
        <v>0</v>
      </c>
      <c r="J9551" s="2" vm="1" t="e">
        <f>_xlfn._xlws.FILTER(辅助信息!D:D,辅助信息!G:G=G9551)</f>
        <v>#VALUE!</v>
      </c>
    </row>
    <row r="9552" spans="1:10">
      <c r="A9552" s="2">
        <f>'[1]2025年已发货'!A:A</f>
        <v>0</v>
      </c>
      <c r="B9552" s="2">
        <f>'[1]2025年已发货'!B:B</f>
        <v>0</v>
      </c>
      <c r="C9552" s="2">
        <f>'[1]2025年已发货'!C:C</f>
        <v>0</v>
      </c>
      <c r="D9552" s="2">
        <f>'[1]2025年已发货'!D:D</f>
        <v>0</v>
      </c>
      <c r="E9552" s="2">
        <f>'[1]2025年已发货'!E:E</f>
        <v>0</v>
      </c>
      <c r="F9552" s="4">
        <f>'[1]2025年已发货'!F:F</f>
        <v>0</v>
      </c>
      <c r="G9552" s="2">
        <f>'[1]2025年已发货'!G:G</f>
        <v>0</v>
      </c>
      <c r="H9552" s="2">
        <f>'[1]2025年已发货'!H:H</f>
        <v>0</v>
      </c>
      <c r="I9552" s="2">
        <f>'[1]2025年已发货'!I:I</f>
        <v>0</v>
      </c>
      <c r="J9552" s="2" vm="1" t="e">
        <f>_xlfn._xlws.FILTER(辅助信息!D:D,辅助信息!G:G=G9552)</f>
        <v>#VALUE!</v>
      </c>
    </row>
    <row r="9553" spans="1:10">
      <c r="A9553" s="2">
        <f>'[1]2025年已发货'!A:A</f>
        <v>0</v>
      </c>
      <c r="B9553" s="2">
        <f>'[1]2025年已发货'!B:B</f>
        <v>0</v>
      </c>
      <c r="C9553" s="2">
        <f>'[1]2025年已发货'!C:C</f>
        <v>0</v>
      </c>
      <c r="D9553" s="2">
        <f>'[1]2025年已发货'!D:D</f>
        <v>0</v>
      </c>
      <c r="E9553" s="2">
        <f>'[1]2025年已发货'!E:E</f>
        <v>0</v>
      </c>
      <c r="F9553" s="4">
        <f>'[1]2025年已发货'!F:F</f>
        <v>0</v>
      </c>
      <c r="G9553" s="2">
        <f>'[1]2025年已发货'!G:G</f>
        <v>0</v>
      </c>
      <c r="H9553" s="2">
        <f>'[1]2025年已发货'!H:H</f>
        <v>0</v>
      </c>
      <c r="I9553" s="2">
        <f>'[1]2025年已发货'!I:I</f>
        <v>0</v>
      </c>
      <c r="J9553" s="2" vm="1" t="e">
        <f>_xlfn._xlws.FILTER(辅助信息!D:D,辅助信息!G:G=G9553)</f>
        <v>#VALUE!</v>
      </c>
    </row>
    <row r="9554" spans="1:10">
      <c r="A9554" s="2">
        <f>'[1]2025年已发货'!A:A</f>
        <v>0</v>
      </c>
      <c r="B9554" s="2">
        <f>'[1]2025年已发货'!B:B</f>
        <v>0</v>
      </c>
      <c r="C9554" s="2">
        <f>'[1]2025年已发货'!C:C</f>
        <v>0</v>
      </c>
      <c r="D9554" s="2">
        <f>'[1]2025年已发货'!D:D</f>
        <v>0</v>
      </c>
      <c r="E9554" s="2">
        <f>'[1]2025年已发货'!E:E</f>
        <v>0</v>
      </c>
      <c r="F9554" s="4">
        <f>'[1]2025年已发货'!F:F</f>
        <v>0</v>
      </c>
      <c r="G9554" s="2">
        <f>'[1]2025年已发货'!G:G</f>
        <v>0</v>
      </c>
      <c r="H9554" s="2">
        <f>'[1]2025年已发货'!H:H</f>
        <v>0</v>
      </c>
      <c r="I9554" s="2">
        <f>'[1]2025年已发货'!I:I</f>
        <v>0</v>
      </c>
      <c r="J9554" s="2" vm="1" t="e">
        <f>_xlfn._xlws.FILTER(辅助信息!D:D,辅助信息!G:G=G9554)</f>
        <v>#VALUE!</v>
      </c>
    </row>
    <row r="9555" spans="1:10">
      <c r="A9555" s="2">
        <f>'[1]2025年已发货'!A:A</f>
        <v>0</v>
      </c>
      <c r="B9555" s="2">
        <f>'[1]2025年已发货'!B:B</f>
        <v>0</v>
      </c>
      <c r="C9555" s="2">
        <f>'[1]2025年已发货'!C:C</f>
        <v>0</v>
      </c>
      <c r="D9555" s="2">
        <f>'[1]2025年已发货'!D:D</f>
        <v>0</v>
      </c>
      <c r="E9555" s="2">
        <f>'[1]2025年已发货'!E:E</f>
        <v>0</v>
      </c>
      <c r="F9555" s="4">
        <f>'[1]2025年已发货'!F:F</f>
        <v>0</v>
      </c>
      <c r="G9555" s="2">
        <f>'[1]2025年已发货'!G:G</f>
        <v>0</v>
      </c>
      <c r="H9555" s="2">
        <f>'[1]2025年已发货'!H:H</f>
        <v>0</v>
      </c>
      <c r="I9555" s="2">
        <f>'[1]2025年已发货'!I:I</f>
        <v>0</v>
      </c>
      <c r="J9555" s="2" vm="1" t="e">
        <f>_xlfn._xlws.FILTER(辅助信息!D:D,辅助信息!G:G=G9555)</f>
        <v>#VALUE!</v>
      </c>
    </row>
    <row r="9556" spans="1:10">
      <c r="A9556" s="2">
        <f>'[1]2025年已发货'!A:A</f>
        <v>0</v>
      </c>
      <c r="B9556" s="2">
        <f>'[1]2025年已发货'!B:B</f>
        <v>0</v>
      </c>
      <c r="C9556" s="2">
        <f>'[1]2025年已发货'!C:C</f>
        <v>0</v>
      </c>
      <c r="D9556" s="2">
        <f>'[1]2025年已发货'!D:D</f>
        <v>0</v>
      </c>
      <c r="E9556" s="2">
        <f>'[1]2025年已发货'!E:E</f>
        <v>0</v>
      </c>
      <c r="F9556" s="4">
        <f>'[1]2025年已发货'!F:F</f>
        <v>0</v>
      </c>
      <c r="G9556" s="2">
        <f>'[1]2025年已发货'!G:G</f>
        <v>0</v>
      </c>
      <c r="H9556" s="2">
        <f>'[1]2025年已发货'!H:H</f>
        <v>0</v>
      </c>
      <c r="I9556" s="2">
        <f>'[1]2025年已发货'!I:I</f>
        <v>0</v>
      </c>
      <c r="J9556" s="2" vm="1" t="e">
        <f>_xlfn._xlws.FILTER(辅助信息!D:D,辅助信息!G:G=G9556)</f>
        <v>#VALUE!</v>
      </c>
    </row>
    <row r="9557" spans="1:10">
      <c r="A9557" s="2">
        <f>'[1]2025年已发货'!A:A</f>
        <v>0</v>
      </c>
      <c r="B9557" s="2">
        <f>'[1]2025年已发货'!B:B</f>
        <v>0</v>
      </c>
      <c r="C9557" s="2">
        <f>'[1]2025年已发货'!C:C</f>
        <v>0</v>
      </c>
      <c r="D9557" s="2">
        <f>'[1]2025年已发货'!D:D</f>
        <v>0</v>
      </c>
      <c r="E9557" s="2">
        <f>'[1]2025年已发货'!E:E</f>
        <v>0</v>
      </c>
      <c r="F9557" s="4">
        <f>'[1]2025年已发货'!F:F</f>
        <v>0</v>
      </c>
      <c r="G9557" s="2">
        <f>'[1]2025年已发货'!G:G</f>
        <v>0</v>
      </c>
      <c r="H9557" s="2">
        <f>'[1]2025年已发货'!H:H</f>
        <v>0</v>
      </c>
      <c r="I9557" s="2">
        <f>'[1]2025年已发货'!I:I</f>
        <v>0</v>
      </c>
      <c r="J9557" s="2" vm="1" t="e">
        <f>_xlfn._xlws.FILTER(辅助信息!D:D,辅助信息!G:G=G9557)</f>
        <v>#VALUE!</v>
      </c>
    </row>
    <row r="9558" spans="1:10">
      <c r="A9558" s="2">
        <f>'[1]2025年已发货'!A:A</f>
        <v>0</v>
      </c>
      <c r="B9558" s="2">
        <f>'[1]2025年已发货'!B:B</f>
        <v>0</v>
      </c>
      <c r="C9558" s="2">
        <f>'[1]2025年已发货'!C:C</f>
        <v>0</v>
      </c>
      <c r="D9558" s="2">
        <f>'[1]2025年已发货'!D:D</f>
        <v>0</v>
      </c>
      <c r="E9558" s="2">
        <f>'[1]2025年已发货'!E:E</f>
        <v>0</v>
      </c>
      <c r="F9558" s="4">
        <f>'[1]2025年已发货'!F:F</f>
        <v>0</v>
      </c>
      <c r="G9558" s="2">
        <f>'[1]2025年已发货'!G:G</f>
        <v>0</v>
      </c>
      <c r="H9558" s="2">
        <f>'[1]2025年已发货'!H:H</f>
        <v>0</v>
      </c>
      <c r="I9558" s="2">
        <f>'[1]2025年已发货'!I:I</f>
        <v>0</v>
      </c>
      <c r="J9558" s="2" vm="1" t="e">
        <f>_xlfn._xlws.FILTER(辅助信息!D:D,辅助信息!G:G=G9558)</f>
        <v>#VALUE!</v>
      </c>
    </row>
    <row r="9559" spans="1:10">
      <c r="A9559" s="2">
        <f>'[1]2025年已发货'!A:A</f>
        <v>0</v>
      </c>
      <c r="B9559" s="2">
        <f>'[1]2025年已发货'!B:B</f>
        <v>0</v>
      </c>
      <c r="C9559" s="2">
        <f>'[1]2025年已发货'!C:C</f>
        <v>0</v>
      </c>
      <c r="D9559" s="2">
        <f>'[1]2025年已发货'!D:D</f>
        <v>0</v>
      </c>
      <c r="E9559" s="2">
        <f>'[1]2025年已发货'!E:E</f>
        <v>0</v>
      </c>
      <c r="F9559" s="4">
        <f>'[1]2025年已发货'!F:F</f>
        <v>0</v>
      </c>
      <c r="G9559" s="2">
        <f>'[1]2025年已发货'!G:G</f>
        <v>0</v>
      </c>
      <c r="H9559" s="2">
        <f>'[1]2025年已发货'!H:H</f>
        <v>0</v>
      </c>
      <c r="I9559" s="2">
        <f>'[1]2025年已发货'!I:I</f>
        <v>0</v>
      </c>
      <c r="J9559" s="2" vm="1" t="e">
        <f>_xlfn._xlws.FILTER(辅助信息!D:D,辅助信息!G:G=G9559)</f>
        <v>#VALUE!</v>
      </c>
    </row>
    <row r="9560" spans="1:10">
      <c r="A9560" s="2">
        <f>'[1]2025年已发货'!A:A</f>
        <v>0</v>
      </c>
      <c r="B9560" s="2">
        <f>'[1]2025年已发货'!B:B</f>
        <v>0</v>
      </c>
      <c r="C9560" s="2">
        <f>'[1]2025年已发货'!C:C</f>
        <v>0</v>
      </c>
      <c r="D9560" s="2">
        <f>'[1]2025年已发货'!D:D</f>
        <v>0</v>
      </c>
      <c r="E9560" s="2">
        <f>'[1]2025年已发货'!E:E</f>
        <v>0</v>
      </c>
      <c r="F9560" s="4">
        <f>'[1]2025年已发货'!F:F</f>
        <v>0</v>
      </c>
      <c r="G9560" s="2">
        <f>'[1]2025年已发货'!G:G</f>
        <v>0</v>
      </c>
      <c r="H9560" s="2">
        <f>'[1]2025年已发货'!H:H</f>
        <v>0</v>
      </c>
      <c r="I9560" s="2">
        <f>'[1]2025年已发货'!I:I</f>
        <v>0</v>
      </c>
      <c r="J9560" s="2" vm="1" t="e">
        <f>_xlfn._xlws.FILTER(辅助信息!D:D,辅助信息!G:G=G9560)</f>
        <v>#VALUE!</v>
      </c>
    </row>
    <row r="9561" spans="1:10">
      <c r="A9561" s="2">
        <f>'[1]2025年已发货'!A:A</f>
        <v>0</v>
      </c>
      <c r="B9561" s="2">
        <f>'[1]2025年已发货'!B:B</f>
        <v>0</v>
      </c>
      <c r="C9561" s="2">
        <f>'[1]2025年已发货'!C:C</f>
        <v>0</v>
      </c>
      <c r="D9561" s="2">
        <f>'[1]2025年已发货'!D:D</f>
        <v>0</v>
      </c>
      <c r="E9561" s="2">
        <f>'[1]2025年已发货'!E:E</f>
        <v>0</v>
      </c>
      <c r="F9561" s="4">
        <f>'[1]2025年已发货'!F:F</f>
        <v>0</v>
      </c>
      <c r="G9561" s="2">
        <f>'[1]2025年已发货'!G:G</f>
        <v>0</v>
      </c>
      <c r="H9561" s="2">
        <f>'[1]2025年已发货'!H:H</f>
        <v>0</v>
      </c>
      <c r="I9561" s="2">
        <f>'[1]2025年已发货'!I:I</f>
        <v>0</v>
      </c>
      <c r="J9561" s="2" vm="1" t="e">
        <f>_xlfn._xlws.FILTER(辅助信息!D:D,辅助信息!G:G=G9561)</f>
        <v>#VALUE!</v>
      </c>
    </row>
    <row r="9562" spans="1:10">
      <c r="A9562" s="2">
        <f>'[1]2025年已发货'!A:A</f>
        <v>0</v>
      </c>
      <c r="B9562" s="2">
        <f>'[1]2025年已发货'!B:B</f>
        <v>0</v>
      </c>
      <c r="C9562" s="2">
        <f>'[1]2025年已发货'!C:C</f>
        <v>0</v>
      </c>
      <c r="D9562" s="2">
        <f>'[1]2025年已发货'!D:D</f>
        <v>0</v>
      </c>
      <c r="E9562" s="2">
        <f>'[1]2025年已发货'!E:E</f>
        <v>0</v>
      </c>
      <c r="F9562" s="4">
        <f>'[1]2025年已发货'!F:F</f>
        <v>0</v>
      </c>
      <c r="G9562" s="2">
        <f>'[1]2025年已发货'!G:G</f>
        <v>0</v>
      </c>
      <c r="H9562" s="2">
        <f>'[1]2025年已发货'!H:H</f>
        <v>0</v>
      </c>
      <c r="I9562" s="2">
        <f>'[1]2025年已发货'!I:I</f>
        <v>0</v>
      </c>
      <c r="J9562" s="2" vm="1" t="e">
        <f>_xlfn._xlws.FILTER(辅助信息!D:D,辅助信息!G:G=G9562)</f>
        <v>#VALUE!</v>
      </c>
    </row>
    <row r="9563" spans="1:10">
      <c r="A9563" s="2">
        <f>'[1]2025年已发货'!A:A</f>
        <v>0</v>
      </c>
      <c r="B9563" s="2">
        <f>'[1]2025年已发货'!B:B</f>
        <v>0</v>
      </c>
      <c r="C9563" s="2">
        <f>'[1]2025年已发货'!C:C</f>
        <v>0</v>
      </c>
      <c r="D9563" s="2">
        <f>'[1]2025年已发货'!D:D</f>
        <v>0</v>
      </c>
      <c r="E9563" s="2">
        <f>'[1]2025年已发货'!E:E</f>
        <v>0</v>
      </c>
      <c r="F9563" s="4">
        <f>'[1]2025年已发货'!F:F</f>
        <v>0</v>
      </c>
      <c r="G9563" s="2">
        <f>'[1]2025年已发货'!G:G</f>
        <v>0</v>
      </c>
      <c r="H9563" s="2">
        <f>'[1]2025年已发货'!H:H</f>
        <v>0</v>
      </c>
      <c r="I9563" s="2">
        <f>'[1]2025年已发货'!I:I</f>
        <v>0</v>
      </c>
      <c r="J9563" s="2" vm="1" t="e">
        <f>_xlfn._xlws.FILTER(辅助信息!D:D,辅助信息!G:G=G9563)</f>
        <v>#VALUE!</v>
      </c>
    </row>
    <row r="9564" spans="1:10">
      <c r="A9564" s="2">
        <f>'[1]2025年已发货'!A:A</f>
        <v>0</v>
      </c>
      <c r="B9564" s="2">
        <f>'[1]2025年已发货'!B:B</f>
        <v>0</v>
      </c>
      <c r="C9564" s="2">
        <f>'[1]2025年已发货'!C:C</f>
        <v>0</v>
      </c>
      <c r="D9564" s="2">
        <f>'[1]2025年已发货'!D:D</f>
        <v>0</v>
      </c>
      <c r="E9564" s="2">
        <f>'[1]2025年已发货'!E:E</f>
        <v>0</v>
      </c>
      <c r="F9564" s="4">
        <f>'[1]2025年已发货'!F:F</f>
        <v>0</v>
      </c>
      <c r="G9564" s="2">
        <f>'[1]2025年已发货'!G:G</f>
        <v>0</v>
      </c>
      <c r="H9564" s="2">
        <f>'[1]2025年已发货'!H:H</f>
        <v>0</v>
      </c>
      <c r="I9564" s="2">
        <f>'[1]2025年已发货'!I:I</f>
        <v>0</v>
      </c>
      <c r="J9564" s="2" vm="1" t="e">
        <f>_xlfn._xlws.FILTER(辅助信息!D:D,辅助信息!G:G=G9564)</f>
        <v>#VALUE!</v>
      </c>
    </row>
    <row r="9565" spans="1:10">
      <c r="A9565" s="2">
        <f>'[1]2025年已发货'!A:A</f>
        <v>0</v>
      </c>
      <c r="B9565" s="2">
        <f>'[1]2025年已发货'!B:B</f>
        <v>0</v>
      </c>
      <c r="C9565" s="2">
        <f>'[1]2025年已发货'!C:C</f>
        <v>0</v>
      </c>
      <c r="D9565" s="2">
        <f>'[1]2025年已发货'!D:D</f>
        <v>0</v>
      </c>
      <c r="E9565" s="2">
        <f>'[1]2025年已发货'!E:E</f>
        <v>0</v>
      </c>
      <c r="F9565" s="4">
        <f>'[1]2025年已发货'!F:F</f>
        <v>0</v>
      </c>
      <c r="G9565" s="2">
        <f>'[1]2025年已发货'!G:G</f>
        <v>0</v>
      </c>
      <c r="H9565" s="2">
        <f>'[1]2025年已发货'!H:H</f>
        <v>0</v>
      </c>
      <c r="I9565" s="2">
        <f>'[1]2025年已发货'!I:I</f>
        <v>0</v>
      </c>
      <c r="J9565" s="2" vm="1" t="e">
        <f>_xlfn._xlws.FILTER(辅助信息!D:D,辅助信息!G:G=G9565)</f>
        <v>#VALUE!</v>
      </c>
    </row>
    <row r="9566" spans="1:10">
      <c r="A9566" s="2">
        <f>'[1]2025年已发货'!A:A</f>
        <v>0</v>
      </c>
      <c r="B9566" s="2">
        <f>'[1]2025年已发货'!B:B</f>
        <v>0</v>
      </c>
      <c r="C9566" s="2">
        <f>'[1]2025年已发货'!C:C</f>
        <v>0</v>
      </c>
      <c r="D9566" s="2">
        <f>'[1]2025年已发货'!D:D</f>
        <v>0</v>
      </c>
      <c r="E9566" s="2">
        <f>'[1]2025年已发货'!E:E</f>
        <v>0</v>
      </c>
      <c r="F9566" s="4">
        <f>'[1]2025年已发货'!F:F</f>
        <v>0</v>
      </c>
      <c r="G9566" s="2">
        <f>'[1]2025年已发货'!G:G</f>
        <v>0</v>
      </c>
      <c r="H9566" s="2">
        <f>'[1]2025年已发货'!H:H</f>
        <v>0</v>
      </c>
      <c r="I9566" s="2">
        <f>'[1]2025年已发货'!I:I</f>
        <v>0</v>
      </c>
      <c r="J9566" s="2" vm="1" t="e">
        <f>_xlfn._xlws.FILTER(辅助信息!D:D,辅助信息!G:G=G9566)</f>
        <v>#VALUE!</v>
      </c>
    </row>
    <row r="9567" spans="1:10">
      <c r="A9567" s="2">
        <f>'[1]2025年已发货'!A:A</f>
        <v>0</v>
      </c>
      <c r="B9567" s="2">
        <f>'[1]2025年已发货'!B:B</f>
        <v>0</v>
      </c>
      <c r="C9567" s="2">
        <f>'[1]2025年已发货'!C:C</f>
        <v>0</v>
      </c>
      <c r="D9567" s="2">
        <f>'[1]2025年已发货'!D:D</f>
        <v>0</v>
      </c>
      <c r="E9567" s="2">
        <f>'[1]2025年已发货'!E:E</f>
        <v>0</v>
      </c>
      <c r="F9567" s="4">
        <f>'[1]2025年已发货'!F:F</f>
        <v>0</v>
      </c>
      <c r="G9567" s="2">
        <f>'[1]2025年已发货'!G:G</f>
        <v>0</v>
      </c>
      <c r="H9567" s="2">
        <f>'[1]2025年已发货'!H:H</f>
        <v>0</v>
      </c>
      <c r="I9567" s="2">
        <f>'[1]2025年已发货'!I:I</f>
        <v>0</v>
      </c>
      <c r="J9567" s="2" vm="1" t="e">
        <f>_xlfn._xlws.FILTER(辅助信息!D:D,辅助信息!G:G=G9567)</f>
        <v>#VALUE!</v>
      </c>
    </row>
    <row r="9568" spans="1:10">
      <c r="A9568" s="2">
        <f>'[1]2025年已发货'!A:A</f>
        <v>0</v>
      </c>
      <c r="B9568" s="2">
        <f>'[1]2025年已发货'!B:B</f>
        <v>0</v>
      </c>
      <c r="C9568" s="2">
        <f>'[1]2025年已发货'!C:C</f>
        <v>0</v>
      </c>
      <c r="D9568" s="2">
        <f>'[1]2025年已发货'!D:D</f>
        <v>0</v>
      </c>
      <c r="E9568" s="2">
        <f>'[1]2025年已发货'!E:E</f>
        <v>0</v>
      </c>
      <c r="F9568" s="4">
        <f>'[1]2025年已发货'!F:F</f>
        <v>0</v>
      </c>
      <c r="G9568" s="2">
        <f>'[1]2025年已发货'!G:G</f>
        <v>0</v>
      </c>
      <c r="H9568" s="2">
        <f>'[1]2025年已发货'!H:H</f>
        <v>0</v>
      </c>
      <c r="I9568" s="2">
        <f>'[1]2025年已发货'!I:I</f>
        <v>0</v>
      </c>
      <c r="J9568" s="2" vm="1" t="e">
        <f>_xlfn._xlws.FILTER(辅助信息!D:D,辅助信息!G:G=G9568)</f>
        <v>#VALUE!</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2025-11-07T07:02:31Z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