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<sst xmlns="http://schemas.openxmlformats.org/spreadsheetml/2006/main" count="11005" uniqueCount="479">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</sst>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6"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workbookViewId="0">
      <pane ySplit="1" topLeftCell="A4792" activePane="bottomLeft" state="frozen"/>
      <selection/>
      <selection pane="bottomLeft" activeCell="F4820" sqref="F4820"/>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45951</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45951</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45951</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45951</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45951</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45951</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45951</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45951</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45951</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45951</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45951</v>
      </c>
      <c r="D4801" s="109" t="str">
        <f>VLOOKUP(B4801,辅助信息!E:K,7,FALSE)</f>
        <v>JWDDCD2025051800044</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45951</v>
      </c>
      <c r="D4802" s="109" t="str">
        <f>VLOOKUP(B4802,辅助信息!E:K,7,FALSE)</f>
        <v>JWDDCD2025051800044</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45951</v>
      </c>
      <c r="D4803" s="109" t="str">
        <f>VLOOKUP(B4803,辅助信息!E:K,7,FALSE)</f>
        <v>JWDDCD2025051800044</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45951</v>
      </c>
      <c r="D4804" s="109" t="str">
        <f>VLOOKUP(B4804,辅助信息!E:K,7,FALSE)</f>
        <v>JWDDCD2025051800044</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45951</v>
      </c>
      <c r="D4805" s="109" t="str">
        <f>VLOOKUP(B4805,辅助信息!E:K,7,FALSE)</f>
        <v>JWDDCD2025051800044</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45951</v>
      </c>
      <c r="D4806" s="109" t="str">
        <f>VLOOKUP(B4806,辅助信息!E:K,7,FALSE)</f>
        <v>JWDDCD2025051800044</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25" t="s">
        <v>176</v>
      </c>
      <c r="C4807" s="59">
        <v>45951</v>
      </c>
      <c r="D4807" s="109" t="str">
        <f>VLOOKUP(B4807,辅助信息!E:K,7,FALSE)</f>
        <v>JWDDCD2025062200016</v>
      </c>
      <c r="E4807" s="109" t="str">
        <f>VLOOKUP(F4807,辅助信息!A:B,2,FALSE)</f>
        <v>螺纹钢</v>
      </c>
      <c r="F4807" s="109" t="s">
        <v>19</v>
      </c>
      <c r="G4807" s="110">
        <v>5</v>
      </c>
      <c r="H4807" s="123">
        <f>IF(SUMIFS('[1]2025年已发货'!$E:$E,'[1]2025年已发货'!$F:$F,C4811,'[1]2025年已发货'!$C:$C,F4807,'[1]2025年已发货'!$G:$G,I4807,'[1]2025年已发货'!$H:$H,J4807)=0,"未发货",SUMIFS('[1]2025年已发货'!$E:$E,'[1]2025年已发货'!$F:$F,C4811,'[1]2025年已发货'!$C:$C,F4807,'[1]2025年已发货'!$G:$G,I4807,'[1]2025年已发货'!$H:$H,J4807))</f>
        <v>5</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25" t="s">
        <v>176</v>
      </c>
      <c r="C4808" s="59">
        <v>45951</v>
      </c>
      <c r="D4808" s="109" t="str">
        <f>VLOOKUP(B4808,辅助信息!E:K,7,FALSE)</f>
        <v>JWDDCD2025062200016</v>
      </c>
      <c r="E4808" s="109" t="str">
        <f>VLOOKUP(F4808,辅助信息!A:B,2,FALSE)</f>
        <v>螺纹钢</v>
      </c>
      <c r="F4808" s="109" t="s">
        <v>76</v>
      </c>
      <c r="G4808" s="110">
        <v>5</v>
      </c>
      <c r="H4808" s="123">
        <f>IF(SUMIFS('[1]2025年已发货'!$E:$E,'[1]2025年已发货'!$F:$F,C4812,'[1]2025年已发货'!$C:$C,F4808,'[1]2025年已发货'!$G:$G,I4808,'[1]2025年已发货'!$H:$H,J4808)=0,"未发货",SUMIFS('[1]2025年已发货'!$E:$E,'[1]2025年已发货'!$F:$F,C4812,'[1]2025年已发货'!$C:$C,F4808,'[1]2025年已发货'!$G:$G,I4808,'[1]2025年已发货'!$H:$H,J4808))</f>
        <v>5</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25" t="s">
        <v>176</v>
      </c>
      <c r="C4809" s="59">
        <v>45951</v>
      </c>
      <c r="D4809" s="109" t="str">
        <f>VLOOKUP(B4809,辅助信息!E:K,7,FALSE)</f>
        <v>JWDDCD2025062200016</v>
      </c>
      <c r="E4809" s="109" t="str">
        <f>VLOOKUP(F4809,辅助信息!A:B,2,FALSE)</f>
        <v>螺纹钢</v>
      </c>
      <c r="F4809" s="109" t="s">
        <v>130</v>
      </c>
      <c r="G4809" s="110">
        <v>15</v>
      </c>
      <c r="H4809" s="123">
        <f>IF(SUMIFS('[1]2025年已发货'!$E:$E,'[1]2025年已发货'!$F:$F,C4813,'[1]2025年已发货'!$C:$C,F4809,'[1]2025年已发货'!$G:$G,I4809,'[1]2025年已发货'!$H:$H,J4809)=0,"未发货",SUMIFS('[1]2025年已发货'!$E:$E,'[1]2025年已发货'!$F:$F,C4813,'[1]2025年已发货'!$C:$C,F4809,'[1]2025年已发货'!$G:$G,I4809,'[1]2025年已发货'!$H:$H,J4809))</f>
        <v>15</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25" t="s">
        <v>176</v>
      </c>
      <c r="C4810" s="59">
        <v>45951</v>
      </c>
      <c r="D4810" s="109" t="str">
        <f>VLOOKUP(B4810,辅助信息!E:K,7,FALSE)</f>
        <v>JWDDCD2025062200016</v>
      </c>
      <c r="E4810" s="109" t="str">
        <f>VLOOKUP(F4810,辅助信息!A:B,2,FALSE)</f>
        <v>螺纹钢</v>
      </c>
      <c r="F4810" s="109" t="s">
        <v>91</v>
      </c>
      <c r="G4810" s="110">
        <v>9</v>
      </c>
      <c r="H4810" s="123">
        <f>IF(SUMIFS('[1]2025年已发货'!$E:$E,'[1]2025年已发货'!$F:$F,C4814,'[1]2025年已发货'!$C:$C,F4810,'[1]2025年已发货'!$G:$G,I4810,'[1]2025年已发货'!$H:$H,J4810)=0,"未发货",SUMIFS('[1]2025年已发货'!$E:$E,'[1]2025年已发货'!$F:$F,C4814,'[1]2025年已发货'!$C:$C,F4810,'[1]2025年已发货'!$G:$G,I4810,'[1]2025年已发货'!$H:$H,J4810))</f>
        <v>9</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45951</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45951</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45951</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45951</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45951</v>
      </c>
      <c r="D4815" s="109" t="str">
        <f>VLOOKUP(B4815,辅助信息!E:K,7,FALSE)</f>
        <v>JWDDCD2025051800044</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45951</v>
      </c>
      <c r="D4816" s="109" t="str">
        <f>VLOOKUP(B4816,辅助信息!E:K,7,FALSE)</f>
        <v>JWDDCD2025051800044</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45951</v>
      </c>
      <c r="D4817" s="109" t="str">
        <f>VLOOKUP(B4817,辅助信息!E:K,7,FALSE)</f>
        <v>JWDDCD2025051800044</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45951</v>
      </c>
      <c r="D4818" s="109" t="str">
        <f>VLOOKUP(B4818,辅助信息!E:K,7,FALSE)</f>
        <v>JWDDCD2025051800044</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45951</v>
      </c>
      <c r="D4819" s="109" t="str">
        <f>VLOOKUP(B4819,辅助信息!E:K,7,FALSE)</f>
        <v>JWDDCD2025051800044</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45951</v>
      </c>
      <c r="D4820" s="109" t="str">
        <f>VLOOKUP(B4820,辅助信息!E:K,7,FALSE)</f>
        <v>JWDDCD2025051800044</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45951</v>
      </c>
      <c r="D4821" s="109" t="str">
        <f>VLOOKUP(B4821,辅助信息!E:K,7,FALSE)</f>
        <v>JWDDCD2025051800044</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O4822" s="51" t="str">
        <f ca="1" t="shared" si="232"/>
        <v/>
      </c>
      <c r="P4822" s="51" t="str">
        <f ca="1" t="shared" si="233"/>
        <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25" t="s">
        <v>194</v>
      </c>
      <c r="C4823" s="59">
        <v>45951</v>
      </c>
      <c r="D4823" s="109" t="str">
        <f>VLOOKUP(B4823,辅助信息!E:K,7,FALSE)</f>
        <v>JWDD2025071500089</v>
      </c>
      <c r="E4823" s="109" t="str">
        <f>VLOOKUP(F4823,辅助信息!A:B,2,FALSE)</f>
        <v>螺纹钢</v>
      </c>
      <c r="F4823" s="109" t="s">
        <v>30</v>
      </c>
      <c r="G4823" s="110">
        <v>25</v>
      </c>
      <c r="H4823" s="123">
        <f>IF(SUMIFS('[1]2025年已发货'!$E:$E,'[1]2025年已发货'!$F:$F,C4827,'[1]2025年已发货'!$C:$C,F4823,'[1]2025年已发货'!$G:$G,I4823,'[1]2025年已发货'!$H:$H,J4823)=0,"未发货",SUMIFS('[1]2025年已发货'!$E:$E,'[1]2025年已发货'!$F:$F,C4827,'[1]2025年已发货'!$C:$C,F4823,'[1]2025年已发货'!$G:$G,I4823,'[1]2025年已发货'!$H:$H,J4823))</f>
        <v>25</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O4823" s="51" t="str">
        <f ca="1" t="shared" si="232"/>
        <v/>
      </c>
      <c r="P4823" s="51" t="str">
        <f ca="1" t="shared" si="233"/>
        <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25" t="s">
        <v>187</v>
      </c>
      <c r="C4824" s="59">
        <v>45951</v>
      </c>
      <c r="D4824" s="109" t="str">
        <f>VLOOKUP(B4824,辅助信息!E:K,7,FALSE)</f>
        <v>JWDDCD2025072900121</v>
      </c>
      <c r="E4824" s="109" t="str">
        <f>VLOOKUP(F4824,辅助信息!A:B,2,FALSE)</f>
        <v>螺纹钢</v>
      </c>
      <c r="F4824" s="109" t="s">
        <v>82</v>
      </c>
      <c r="G4824" s="110">
        <v>10</v>
      </c>
      <c r="H4824" s="123">
        <f>IF(SUMIFS('[1]2025年已发货'!$E:$E,'[1]2025年已发货'!$F:$F,C4828,'[1]2025年已发货'!$C:$C,F4824,'[1]2025年已发货'!$G:$G,I4824,'[1]2025年已发货'!$H:$H,J4824)=0,"未发货",SUMIFS('[1]2025年已发货'!$E:$E,'[1]2025年已发货'!$F:$F,C4828,'[1]2025年已发货'!$C:$C,F4824,'[1]2025年已发货'!$G:$G,I4824,'[1]2025年已发货'!$H:$H,J4824))</f>
        <v>10</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O4824" s="51" t="str">
        <f ca="1" t="shared" si="232"/>
        <v/>
      </c>
      <c r="P4824" s="51" t="str">
        <f ca="1" t="shared" si="233"/>
        <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25" t="s">
        <v>187</v>
      </c>
      <c r="C4825" s="59">
        <v>45951</v>
      </c>
      <c r="D4825" s="109" t="str">
        <f>VLOOKUP(B4825,辅助信息!E:K,7,FALSE)</f>
        <v>JWDDCD2025072900121</v>
      </c>
      <c r="E4825" s="109" t="str">
        <f>VLOOKUP(F4825,辅助信息!A:B,2,FALSE)</f>
        <v>螺纹钢</v>
      </c>
      <c r="F4825" s="109" t="s">
        <v>22</v>
      </c>
      <c r="G4825" s="110">
        <v>15</v>
      </c>
      <c r="H4825" s="123">
        <f>IF(SUMIFS('[1]2025年已发货'!$E:$E,'[1]2025年已发货'!$F:$F,C4829,'[1]2025年已发货'!$C:$C,F4825,'[1]2025年已发货'!$G:$G,I4825,'[1]2025年已发货'!$H:$H,J4825)=0,"未发货",SUMIFS('[1]2025年已发货'!$E:$E,'[1]2025年已发货'!$F:$F,C4829,'[1]2025年已发货'!$C:$C,F4825,'[1]2025年已发货'!$G:$G,I4825,'[1]2025年已发货'!$H:$H,J4825))</f>
        <v>15</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O4825" s="51" t="str">
        <f ca="1" t="shared" si="232"/>
        <v/>
      </c>
      <c r="P4825" s="51" t="str">
        <f ca="1" t="shared" si="233"/>
        <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25" t="s">
        <v>187</v>
      </c>
      <c r="C4826" s="59">
        <v>45951</v>
      </c>
      <c r="D4826" s="109" t="str">
        <f>VLOOKUP(B4826,辅助信息!E:K,7,FALSE)</f>
        <v>JWDDCD2025072900121</v>
      </c>
      <c r="E4826" s="109" t="str">
        <f>VLOOKUP(F4826,辅助信息!A:B,2,FALSE)</f>
        <v>螺纹钢</v>
      </c>
      <c r="F4826" s="109" t="s">
        <v>142</v>
      </c>
      <c r="G4826" s="110">
        <v>10</v>
      </c>
      <c r="H4826" s="123">
        <f>IF(SUMIFS('[1]2025年已发货'!$E:$E,'[1]2025年已发货'!$F:$F,C4830,'[1]2025年已发货'!$C:$C,F4826,'[1]2025年已发货'!$G:$G,I4826,'[1]2025年已发货'!$H:$H,J4826)=0,"未发货",SUMIFS('[1]2025年已发货'!$E:$E,'[1]2025年已发货'!$F:$F,C4830,'[1]2025年已发货'!$C:$C,F4826,'[1]2025年已发货'!$G:$G,I4826,'[1]2025年已发货'!$H:$H,J4826))</f>
        <v>10</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O4826" s="51" t="str">
        <f ca="1" t="shared" si="232"/>
        <v/>
      </c>
      <c r="P4826" s="51" t="str">
        <f ca="1" t="shared" si="233"/>
        <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45951</v>
      </c>
      <c r="D4827" s="109" t="str">
        <f>VLOOKUP(B4827,辅助信息!E:K,7,FALSE)</f>
        <v>JWDDCD2025051800044</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O4827" s="51" t="str">
        <f ca="1" t="shared" si="232"/>
        <v/>
      </c>
      <c r="P4827" s="51" t="str">
        <f ca="1" t="shared" si="233"/>
        <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45951</v>
      </c>
      <c r="D4828" s="109" t="str">
        <f>VLOOKUP(B4828,辅助信息!E:K,7,FALSE)</f>
        <v>JWDDCD2025051800044</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O4828" s="51" t="str">
        <f ca="1" t="shared" si="232"/>
        <v/>
      </c>
      <c r="P4828" s="51" t="str">
        <f ca="1" t="shared" si="233"/>
        <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45951</v>
      </c>
      <c r="D4829" s="109" t="str">
        <f>VLOOKUP(B4829,辅助信息!E:K,7,FALSE)</f>
        <v>JWDDCD2025051800044</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O4829" s="51" t="str">
        <f ca="1" t="shared" si="232"/>
        <v/>
      </c>
      <c r="P4829" s="51" t="str">
        <f ca="1" t="shared" si="233"/>
        <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45951</v>
      </c>
      <c r="D4830" s="109" t="str">
        <f>VLOOKUP(B4830,辅助信息!E:K,7,FALSE)</f>
        <v>JWDDCD2025051800044</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O4830" s="51" t="str">
        <f ca="1" t="shared" si="232"/>
        <v/>
      </c>
      <c r="P4830" s="51" t="str">
        <f ca="1" t="shared" si="233"/>
        <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45951</v>
      </c>
      <c r="D4831" s="109" t="str">
        <f>VLOOKUP(B4831,辅助信息!E:K,7,FALSE)</f>
        <v>JWDDCD2025051800044</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O4831" s="51" t="str">
        <f ca="1" t="shared" si="232"/>
        <v/>
      </c>
      <c r="P4831" s="51" t="str">
        <f ca="1" t="shared" si="233"/>
        <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45951</v>
      </c>
      <c r="D4832" s="109" t="str">
        <f>VLOOKUP(B4832,辅助信息!E:K,7,FALSE)</f>
        <v>JWDDCD2025051800044</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O4832" s="51" t="str">
        <f ca="1" t="shared" ref="O4832:O4867" si="234">IF(OR(M4832="",N4832&lt;&gt;""),"",MAX(M4832-TODAY(),0))</f>
        <v/>
      </c>
      <c r="P4832" s="51" t="str">
        <f ca="1" t="shared" ref="P4832:P4867" si="235">IF(M4832="","",IF(N4832&lt;&gt;"",MAX(N4832-M4832,0),IF(TODAY()&gt;M4832,TODAY()-M4832,0)))</f>
        <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45951</v>
      </c>
      <c r="D4833" s="109" t="str">
        <f>VLOOKUP(B4833,辅助信息!E:K,7,FALSE)</f>
        <v>JWDDCD2025051800044</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O4833" s="51" t="str">
        <f ca="1" t="shared" si="234"/>
        <v/>
      </c>
      <c r="P4833" s="51" t="str">
        <f ca="1" t="shared" si="235"/>
        <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45951</v>
      </c>
      <c r="D4834" s="109" t="str">
        <f>VLOOKUP(B4834,辅助信息!E:K,7,FALSE)</f>
        <v>JWDDCD2025051800044</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O4834" s="51" t="str">
        <f ca="1" t="shared" si="234"/>
        <v/>
      </c>
      <c r="P4834" s="51" t="str">
        <f ca="1" t="shared" si="235"/>
        <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45951</v>
      </c>
      <c r="D4835" s="109" t="str">
        <f>VLOOKUP(B4835,辅助信息!E:K,7,FALSE)</f>
        <v>JWDDCD2025051800044</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O4835" s="51" t="str">
        <f ca="1" t="shared" si="234"/>
        <v/>
      </c>
      <c r="P4835" s="51" t="str">
        <f ca="1" t="shared" si="235"/>
        <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45951</v>
      </c>
      <c r="D4836" s="109" t="str">
        <f>VLOOKUP(B4836,辅助信息!E:K,7,FALSE)</f>
        <v>JWDDCD2025051800044</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O4836" s="51" t="str">
        <f ca="1" t="shared" si="234"/>
        <v/>
      </c>
      <c r="P4836" s="51" t="str">
        <f ca="1" t="shared" si="235"/>
        <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45951</v>
      </c>
      <c r="D4837" s="29" t="str">
        <f>VLOOKUP(B4837,辅助信息!E:K,7,FALSE)</f>
        <v>JWDDCD2025092400212</v>
      </c>
      <c r="E4837" s="29" t="str">
        <f>VLOOKUP(F4837,辅助信息!A:B,2,FALSE)</f>
        <v>高线</v>
      </c>
      <c r="F4837" s="29" t="s">
        <v>57</v>
      </c>
      <c r="G4837" s="25">
        <v>2</v>
      </c>
      <c r="H4837" s="135"/>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O4837" s="51" t="str">
        <f ca="1" t="shared" si="234"/>
        <v/>
      </c>
      <c r="P4837" s="51" t="str">
        <f ca="1" t="shared" si="235"/>
        <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45951</v>
      </c>
      <c r="D4838" s="29" t="str">
        <f>VLOOKUP(B4838,辅助信息!E:K,7,FALSE)</f>
        <v>JWDDCD2025092400212</v>
      </c>
      <c r="E4838" s="29" t="str">
        <f>VLOOKUP(F4838,辅助信息!A:B,2,FALSE)</f>
        <v>高线</v>
      </c>
      <c r="F4838" s="29" t="s">
        <v>53</v>
      </c>
      <c r="G4838" s="25">
        <v>2</v>
      </c>
      <c r="H4838" s="135"/>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O4838" s="51" t="str">
        <f ca="1" t="shared" si="234"/>
        <v/>
      </c>
      <c r="P4838" s="51" t="str">
        <f ca="1" t="shared" si="235"/>
        <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45951</v>
      </c>
      <c r="D4839" s="29" t="str">
        <f>VLOOKUP(B4839,辅助信息!E:K,7,FALSE)</f>
        <v>JWDDCD2025092400212</v>
      </c>
      <c r="E4839" s="29" t="str">
        <f>VLOOKUP(F4839,辅助信息!A:B,2,FALSE)</f>
        <v>盘螺</v>
      </c>
      <c r="F4839" s="29" t="s">
        <v>49</v>
      </c>
      <c r="G4839" s="25">
        <v>2</v>
      </c>
      <c r="H4839" s="135"/>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O4839" s="51" t="str">
        <f ca="1" t="shared" si="234"/>
        <v/>
      </c>
      <c r="P4839" s="51" t="str">
        <f ca="1" t="shared" si="235"/>
        <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45951</v>
      </c>
      <c r="D4840" s="29" t="str">
        <f>VLOOKUP(B4840,辅助信息!E:K,7,FALSE)</f>
        <v>JWDDCD2025092400212</v>
      </c>
      <c r="E4840" s="29" t="str">
        <f>VLOOKUP(F4840,辅助信息!A:B,2,FALSE)</f>
        <v>盘螺</v>
      </c>
      <c r="F4840" s="29" t="s">
        <v>40</v>
      </c>
      <c r="G4840" s="25">
        <v>8</v>
      </c>
      <c r="H4840" s="135"/>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O4840" s="51" t="str">
        <f ca="1" t="shared" si="234"/>
        <v/>
      </c>
      <c r="P4840" s="51" t="str">
        <f ca="1" t="shared" si="235"/>
        <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45951</v>
      </c>
      <c r="D4841" s="29" t="str">
        <f>VLOOKUP(B4841,辅助信息!E:K,7,FALSE)</f>
        <v>JWDDCD2025092400212</v>
      </c>
      <c r="E4841" s="29" t="str">
        <f>VLOOKUP(F4841,辅助信息!A:B,2,FALSE)</f>
        <v>盘螺</v>
      </c>
      <c r="F4841" s="29" t="s">
        <v>41</v>
      </c>
      <c r="G4841" s="25">
        <v>20</v>
      </c>
      <c r="H4841" s="135"/>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O4841" s="51" t="str">
        <f ca="1" t="shared" si="234"/>
        <v/>
      </c>
      <c r="P4841" s="51" t="str">
        <f ca="1" t="shared" si="235"/>
        <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45951</v>
      </c>
      <c r="D4842" s="29" t="str">
        <f>VLOOKUP(B4842,辅助信息!E:K,7,FALSE)</f>
        <v>JWDDCD2025092400212</v>
      </c>
      <c r="E4842" s="29" t="str">
        <f>VLOOKUP(F4842,辅助信息!A:B,2,FALSE)</f>
        <v>螺纹钢</v>
      </c>
      <c r="F4842" s="29" t="s">
        <v>27</v>
      </c>
      <c r="G4842" s="25">
        <v>30</v>
      </c>
      <c r="H4842" s="135"/>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O4842" s="51" t="str">
        <f ca="1" t="shared" si="234"/>
        <v/>
      </c>
      <c r="P4842" s="51" t="str">
        <f ca="1" t="shared" si="235"/>
        <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45951</v>
      </c>
      <c r="D4843" s="29" t="str">
        <f>VLOOKUP(B4843,辅助信息!E:K,7,FALSE)</f>
        <v>JWDDCD2025092400212</v>
      </c>
      <c r="E4843" s="29" t="str">
        <f>VLOOKUP(F4843,辅助信息!A:B,2,FALSE)</f>
        <v>螺纹钢</v>
      </c>
      <c r="F4843" s="29" t="s">
        <v>19</v>
      </c>
      <c r="G4843" s="25">
        <v>50</v>
      </c>
      <c r="H4843" s="135"/>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O4843" s="51" t="str">
        <f ca="1" t="shared" si="234"/>
        <v/>
      </c>
      <c r="P4843" s="51" t="str">
        <f ca="1" t="shared" si="235"/>
        <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45951</v>
      </c>
      <c r="D4844" s="29" t="str">
        <f>VLOOKUP(B4844,辅助信息!E:K,7,FALSE)</f>
        <v>JWDDCD2025092400212</v>
      </c>
      <c r="E4844" s="29" t="str">
        <f>VLOOKUP(F4844,辅助信息!A:B,2,FALSE)</f>
        <v>螺纹钢</v>
      </c>
      <c r="F4844" s="29" t="s">
        <v>32</v>
      </c>
      <c r="G4844" s="25">
        <v>10</v>
      </c>
      <c r="H4844" s="135"/>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O4844" s="51" t="str">
        <f ca="1" t="shared" si="234"/>
        <v/>
      </c>
      <c r="P4844" s="51" t="str">
        <f ca="1" t="shared" si="235"/>
        <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45951</v>
      </c>
      <c r="D4845" s="29" t="str">
        <f>VLOOKUP(B4845,辅助信息!E:K,7,FALSE)</f>
        <v>JWDDCD2025092400212</v>
      </c>
      <c r="E4845" s="29" t="str">
        <f>VLOOKUP(F4845,辅助信息!A:B,2,FALSE)</f>
        <v>螺纹钢</v>
      </c>
      <c r="F4845" s="29" t="s">
        <v>30</v>
      </c>
      <c r="G4845" s="25">
        <v>4</v>
      </c>
      <c r="H4845" s="135"/>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O4845" s="51" t="str">
        <f ca="1" t="shared" si="234"/>
        <v/>
      </c>
      <c r="P4845" s="51" t="str">
        <f ca="1" t="shared" si="235"/>
        <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45951</v>
      </c>
      <c r="D4846" s="29" t="str">
        <f>VLOOKUP(B4846,辅助信息!E:K,7,FALSE)</f>
        <v>JWDDCD2025092400212</v>
      </c>
      <c r="E4846" s="29" t="str">
        <f>VLOOKUP(F4846,辅助信息!A:B,2,FALSE)</f>
        <v>螺纹钢</v>
      </c>
      <c r="F4846" s="29" t="s">
        <v>33</v>
      </c>
      <c r="G4846" s="25">
        <v>8</v>
      </c>
      <c r="H4846" s="135"/>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O4846" s="51" t="str">
        <f ca="1" t="shared" si="234"/>
        <v/>
      </c>
      <c r="P4846" s="51" t="str">
        <f ca="1" t="shared" si="235"/>
        <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45951</v>
      </c>
      <c r="D4847" s="29" t="str">
        <f>VLOOKUP(B4847,辅助信息!E:K,7,FALSE)</f>
        <v>JWDDCD2025092400212</v>
      </c>
      <c r="E4847" s="29" t="str">
        <f>VLOOKUP(F4847,辅助信息!A:B,2,FALSE)</f>
        <v>螺纹钢</v>
      </c>
      <c r="F4847" s="29" t="s">
        <v>28</v>
      </c>
      <c r="G4847" s="25">
        <v>2</v>
      </c>
      <c r="H4847" s="135"/>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O4847" s="51" t="str">
        <f ca="1" t="shared" si="234"/>
        <v/>
      </c>
      <c r="P4847" s="51" t="str">
        <f ca="1" t="shared" si="235"/>
        <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45951</v>
      </c>
      <c r="D4848" s="29" t="str">
        <f>VLOOKUP(B4848,辅助信息!E:K,7,FALSE)</f>
        <v>JWDDCD2025092400212</v>
      </c>
      <c r="E4848" s="29" t="str">
        <f>VLOOKUP(F4848,辅助信息!A:B,2,FALSE)</f>
        <v>螺纹钢</v>
      </c>
      <c r="F4848" s="29" t="s">
        <v>18</v>
      </c>
      <c r="G4848" s="25">
        <v>6</v>
      </c>
      <c r="H4848" s="135"/>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O4848" s="51" t="str">
        <f ca="1" t="shared" si="234"/>
        <v/>
      </c>
      <c r="P4848" s="51" t="str">
        <f ca="1" t="shared" si="235"/>
        <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45951</v>
      </c>
      <c r="D4849" s="29" t="str">
        <f>VLOOKUP(B4849,辅助信息!E:K,7,FALSE)</f>
        <v>JWDDCD2025092400212</v>
      </c>
      <c r="E4849" s="29" t="str">
        <f>VLOOKUP(F4849,辅助信息!A:B,2,FALSE)</f>
        <v>螺纹钢</v>
      </c>
      <c r="F4849" s="29" t="s">
        <v>66</v>
      </c>
      <c r="G4849" s="25">
        <v>2</v>
      </c>
      <c r="H4849" s="135"/>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O4849" s="51" t="str">
        <f ca="1" t="shared" si="234"/>
        <v/>
      </c>
      <c r="P4849" s="51" t="str">
        <f ca="1" t="shared" si="235"/>
        <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45951</v>
      </c>
      <c r="D4850" s="29" t="str">
        <f>VLOOKUP(B4850,辅助信息!E:K,7,FALSE)</f>
        <v>JWDDCD2025092400212</v>
      </c>
      <c r="E4850" s="29" t="str">
        <f>VLOOKUP(F4850,辅助信息!A:B,2,FALSE)</f>
        <v>螺纹钢</v>
      </c>
      <c r="F4850" s="29" t="s">
        <v>82</v>
      </c>
      <c r="G4850" s="25">
        <v>2</v>
      </c>
      <c r="H4850" s="135"/>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O4850" s="51" t="str">
        <f ca="1" t="shared" si="234"/>
        <v/>
      </c>
      <c r="P4850" s="51" t="str">
        <f ca="1" t="shared" si="235"/>
        <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45951</v>
      </c>
      <c r="D4851" s="29" t="str">
        <f>VLOOKUP(B4851,辅助信息!E:K,7,FALSE)</f>
        <v>JWDDCD2025092400212</v>
      </c>
      <c r="E4851" s="29" t="str">
        <f>VLOOKUP(F4851,辅助信息!A:B,2,FALSE)</f>
        <v>螺纹钢</v>
      </c>
      <c r="F4851" s="29" t="s">
        <v>45</v>
      </c>
      <c r="G4851" s="25">
        <v>2</v>
      </c>
      <c r="H4851" s="135"/>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O4851" s="51" t="str">
        <f ca="1" t="shared" si="234"/>
        <v/>
      </c>
      <c r="P4851" s="51" t="str">
        <f ca="1" t="shared" si="235"/>
        <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45951</v>
      </c>
      <c r="D4852" s="29" t="str">
        <f>VLOOKUP(B4852,辅助信息!E:K,7,FALSE)</f>
        <v>JWDDCD2025092400212</v>
      </c>
      <c r="E4852" s="29" t="str">
        <f>VLOOKUP(F4852,辅助信息!A:B,2,FALSE)</f>
        <v>螺纹钢</v>
      </c>
      <c r="F4852" s="29" t="s">
        <v>21</v>
      </c>
      <c r="G4852" s="25">
        <v>2</v>
      </c>
      <c r="H4852" s="135"/>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O4852" s="51" t="str">
        <f ca="1" t="shared" si="234"/>
        <v/>
      </c>
      <c r="P4852" s="51" t="str">
        <f ca="1" t="shared" si="235"/>
        <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45951</v>
      </c>
      <c r="D4853" s="29" t="str">
        <f>VLOOKUP(B4853,辅助信息!E:K,7,FALSE)</f>
        <v>JWDDCD2025092400212</v>
      </c>
      <c r="E4853" s="29" t="str">
        <f>VLOOKUP(F4853,辅助信息!A:B,2,FALSE)</f>
        <v>螺纹钢</v>
      </c>
      <c r="F4853" s="29" t="s">
        <v>58</v>
      </c>
      <c r="G4853" s="25">
        <v>2</v>
      </c>
      <c r="H4853" s="135"/>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O4853" s="51" t="str">
        <f ca="1" t="shared" si="234"/>
        <v/>
      </c>
      <c r="P4853" s="51" t="str">
        <f ca="1" t="shared" si="235"/>
        <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45951</v>
      </c>
      <c r="D4854" s="29" t="str">
        <f>VLOOKUP(B4854,辅助信息!E:K,7,FALSE)</f>
        <v>JWDDCD2025092400212</v>
      </c>
      <c r="E4854" s="29" t="str">
        <f>VLOOKUP(F4854,辅助信息!A:B,2,FALSE)</f>
        <v>螺纹钢</v>
      </c>
      <c r="F4854" s="29" t="s">
        <v>46</v>
      </c>
      <c r="G4854" s="25">
        <v>4</v>
      </c>
      <c r="H4854" s="135"/>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O4854" s="51" t="str">
        <f ca="1" t="shared" si="234"/>
        <v/>
      </c>
      <c r="P4854" s="51" t="str">
        <f ca="1" t="shared" si="235"/>
        <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45951</v>
      </c>
      <c r="D4855" s="29" t="str">
        <f>VLOOKUP(B4855,辅助信息!E:K,7,FALSE)</f>
        <v>JWDDCD2025092400212</v>
      </c>
      <c r="E4855" s="29" t="str">
        <f>VLOOKUP(F4855,辅助信息!A:B,2,FALSE)</f>
        <v>螺纹钢</v>
      </c>
      <c r="F4855" s="29" t="s">
        <v>22</v>
      </c>
      <c r="G4855" s="25">
        <v>10</v>
      </c>
      <c r="H4855" s="135"/>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O4855" s="51" t="str">
        <f ca="1" t="shared" si="234"/>
        <v/>
      </c>
      <c r="P4855" s="51" t="str">
        <f ca="1" t="shared" si="235"/>
        <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45951</v>
      </c>
      <c r="D4856" s="29" t="str">
        <f>VLOOKUP(B4856,辅助信息!E:K,7,FALSE)</f>
        <v>JWDDCD2025092400212</v>
      </c>
      <c r="E4856" s="29" t="str">
        <f>VLOOKUP(F4856,辅助信息!A:B,2,FALSE)</f>
        <v>盘螺</v>
      </c>
      <c r="F4856" s="29" t="s">
        <v>49</v>
      </c>
      <c r="G4856" s="25">
        <v>6</v>
      </c>
      <c r="H4856" s="135"/>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O4856" s="51" t="str">
        <f ca="1" t="shared" si="234"/>
        <v/>
      </c>
      <c r="P4856" s="51" t="str">
        <f ca="1" t="shared" si="235"/>
        <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45951</v>
      </c>
      <c r="D4857" s="29" t="str">
        <f>VLOOKUP(B4857,辅助信息!E:K,7,FALSE)</f>
        <v>JWDDCD2025092400212</v>
      </c>
      <c r="E4857" s="29" t="str">
        <f>VLOOKUP(F4857,辅助信息!A:B,2,FALSE)</f>
        <v>盘螺</v>
      </c>
      <c r="F4857" s="29" t="s">
        <v>40</v>
      </c>
      <c r="G4857" s="25">
        <v>20</v>
      </c>
      <c r="H4857" s="135"/>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O4857" s="51" t="str">
        <f ca="1" t="shared" si="234"/>
        <v/>
      </c>
      <c r="P4857" s="51" t="str">
        <f ca="1" t="shared" si="235"/>
        <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45951</v>
      </c>
      <c r="D4858" s="29" t="str">
        <f>VLOOKUP(B4858,辅助信息!E:K,7,FALSE)</f>
        <v>JWDDCD2025092400212</v>
      </c>
      <c r="E4858" s="29" t="str">
        <f>VLOOKUP(F4858,辅助信息!A:B,2,FALSE)</f>
        <v>盘螺</v>
      </c>
      <c r="F4858" s="29" t="s">
        <v>41</v>
      </c>
      <c r="G4858" s="25">
        <v>40</v>
      </c>
      <c r="H4858" s="135"/>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O4858" s="51" t="str">
        <f ca="1" t="shared" si="234"/>
        <v/>
      </c>
      <c r="P4858" s="51" t="str">
        <f ca="1" t="shared" si="235"/>
        <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45951</v>
      </c>
      <c r="D4859" s="29" t="str">
        <f>VLOOKUP(B4859,辅助信息!E:K,7,FALSE)</f>
        <v>JWDDCD2025092400212</v>
      </c>
      <c r="E4859" s="29" t="str">
        <f>VLOOKUP(F4859,辅助信息!A:B,2,FALSE)</f>
        <v>螺纹钢</v>
      </c>
      <c r="F4859" s="29" t="s">
        <v>27</v>
      </c>
      <c r="G4859" s="25">
        <v>57</v>
      </c>
      <c r="H4859" s="135"/>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O4859" s="51" t="str">
        <f ca="1" t="shared" si="234"/>
        <v/>
      </c>
      <c r="P4859" s="51" t="str">
        <f ca="1" t="shared" si="235"/>
        <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45951</v>
      </c>
      <c r="D4860" s="29" t="str">
        <f>VLOOKUP(B4860,辅助信息!E:K,7,FALSE)</f>
        <v>JWDDCD2025092400212</v>
      </c>
      <c r="E4860" s="29" t="str">
        <f>VLOOKUP(F4860,辅助信息!A:B,2,FALSE)</f>
        <v>螺纹钢</v>
      </c>
      <c r="F4860" s="29" t="s">
        <v>19</v>
      </c>
      <c r="G4860" s="25">
        <v>9</v>
      </c>
      <c r="H4860" s="135"/>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O4860" s="51" t="str">
        <f ca="1" t="shared" si="234"/>
        <v/>
      </c>
      <c r="P4860" s="51" t="str">
        <f ca="1" t="shared" si="235"/>
        <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45951</v>
      </c>
      <c r="D4861" s="29" t="str">
        <f>VLOOKUP(B4861,辅助信息!E:K,7,FALSE)</f>
        <v>JWDDCD2025092400212</v>
      </c>
      <c r="E4861" s="29" t="str">
        <f>VLOOKUP(F4861,辅助信息!A:B,2,FALSE)</f>
        <v>螺纹钢</v>
      </c>
      <c r="F4861" s="29" t="s">
        <v>32</v>
      </c>
      <c r="G4861" s="25">
        <v>6</v>
      </c>
      <c r="H4861" s="135"/>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O4861" s="51" t="str">
        <f ca="1" t="shared" si="234"/>
        <v/>
      </c>
      <c r="P4861" s="51" t="str">
        <f ca="1" t="shared" si="235"/>
        <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45951</v>
      </c>
      <c r="D4862" s="29" t="str">
        <f>VLOOKUP(B4862,辅助信息!E:K,7,FALSE)</f>
        <v>JWDDCD2025092400212</v>
      </c>
      <c r="E4862" s="29" t="str">
        <f>VLOOKUP(F4862,辅助信息!A:B,2,FALSE)</f>
        <v>螺纹钢</v>
      </c>
      <c r="F4862" s="29" t="s">
        <v>30</v>
      </c>
      <c r="G4862" s="25">
        <v>9</v>
      </c>
      <c r="H4862" s="135"/>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O4862" s="51" t="str">
        <f ca="1" t="shared" si="234"/>
        <v/>
      </c>
      <c r="P4862" s="51" t="str">
        <f ca="1" t="shared" si="235"/>
        <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45951</v>
      </c>
      <c r="D4863" s="29" t="str">
        <f>VLOOKUP(B4863,辅助信息!E:K,7,FALSE)</f>
        <v>JWDDCD2025092400212</v>
      </c>
      <c r="E4863" s="29" t="str">
        <f>VLOOKUP(F4863,辅助信息!A:B,2,FALSE)</f>
        <v>螺纹钢</v>
      </c>
      <c r="F4863" s="29" t="s">
        <v>18</v>
      </c>
      <c r="G4863" s="25">
        <v>6</v>
      </c>
      <c r="H4863" s="135"/>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O4863" s="51" t="str">
        <f ca="1" t="shared" si="234"/>
        <v/>
      </c>
      <c r="P4863" s="51" t="str">
        <f ca="1" t="shared" si="235"/>
        <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45951</v>
      </c>
      <c r="D4864" s="29" t="str">
        <f>VLOOKUP(B4864,辅助信息!E:K,7,FALSE)</f>
        <v>JWDDCD2025092400212</v>
      </c>
      <c r="E4864" s="29" t="str">
        <f>VLOOKUP(F4864,辅助信息!A:B,2,FALSE)</f>
        <v>螺纹钢</v>
      </c>
      <c r="F4864" s="29" t="s">
        <v>66</v>
      </c>
      <c r="G4864" s="25">
        <v>6</v>
      </c>
      <c r="H4864" s="135"/>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O4864" s="51" t="str">
        <f ca="1" t="shared" si="234"/>
        <v/>
      </c>
      <c r="P4864" s="51" t="str">
        <f ca="1" t="shared" si="235"/>
        <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45951</v>
      </c>
      <c r="D4865" s="29" t="str">
        <f>VLOOKUP(B4865,辅助信息!E:K,7,FALSE)</f>
        <v>JWDDCD2025092400212</v>
      </c>
      <c r="E4865" s="29" t="str">
        <f>VLOOKUP(F4865,辅助信息!A:B,2,FALSE)</f>
        <v>螺纹钢</v>
      </c>
      <c r="F4865" s="29" t="s">
        <v>58</v>
      </c>
      <c r="G4865" s="25">
        <v>6</v>
      </c>
      <c r="H4865" s="135"/>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O4865" s="51" t="str">
        <f ca="1" t="shared" si="234"/>
        <v/>
      </c>
      <c r="P4865" s="51" t="str">
        <f ca="1" t="shared" si="235"/>
        <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45951</v>
      </c>
      <c r="D4866" s="29" t="str">
        <f>VLOOKUP(B4866,辅助信息!E:K,7,FALSE)</f>
        <v>JWDDCD2025092400212</v>
      </c>
      <c r="E4866" s="29" t="str">
        <f>VLOOKUP(F4866,辅助信息!A:B,2,FALSE)</f>
        <v>螺纹钢</v>
      </c>
      <c r="F4866" s="29" t="s">
        <v>46</v>
      </c>
      <c r="G4866" s="25">
        <v>9</v>
      </c>
      <c r="H4866" s="135"/>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O4866" s="51" t="str">
        <f ca="1" t="shared" si="234"/>
        <v/>
      </c>
      <c r="P4866" s="51" t="str">
        <f ca="1" t="shared" si="235"/>
        <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45951</v>
      </c>
      <c r="D4867" s="29" t="str">
        <f>VLOOKUP(B4867,辅助信息!E:K,7,FALSE)</f>
        <v>JWDDCD2025092400212</v>
      </c>
      <c r="E4867" s="29" t="str">
        <f>VLOOKUP(F4867,辅助信息!A:B,2,FALSE)</f>
        <v>螺纹钢</v>
      </c>
      <c r="F4867" s="29" t="s">
        <v>22</v>
      </c>
      <c r="G4867" s="25">
        <v>21</v>
      </c>
      <c r="H4867" s="135"/>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O4867" s="51" t="str">
        <f ca="1" t="shared" si="234"/>
        <v/>
      </c>
      <c r="P4867" s="51" t="str">
        <f ca="1" t="shared" si="235"/>
        <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topLeftCell="A8742" workbookViewId="0">
      <selection activeCell="G8765" sqref="G8765"/>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乐山市校地共建产教融合基地配套设施项目（一,二标段）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乐山市校地共建产教融合基地配套设施项目（一,二标段）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乐山市校地共建产教融合基地配套设施项目（一,二标段）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2025-10-21T12:01:04Z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